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270" windowWidth="18735" windowHeight="12210"/>
  </bookViews>
  <sheets>
    <sheet name="Pokyny pro vyplnění" sheetId="11" r:id="rId1"/>
    <sheet name="Stavba" sheetId="1" r:id="rId2"/>
    <sheet name="VzorPolozky" sheetId="10" state="hidden" r:id="rId3"/>
    <sheet name="Rozpočet Pol" sheetId="12" r:id="rId4"/>
  </sheets>
  <externalReferences>
    <externalReference r:id="rId5"/>
  </externalReferences>
  <definedNames>
    <definedName name="CelkemDPHVypocet" localSheetId="1">Stavba!$H$40</definedName>
    <definedName name="CenaCelkem">Stavba!$G$29</definedName>
    <definedName name="CenaCelkemBezDPH">Stavba!$G$28</definedName>
    <definedName name="CenaCelkemVypocet" localSheetId="1">Stavba!$I$40</definedName>
    <definedName name="cisloobjektu">Stavba!$C$3</definedName>
    <definedName name="CisloRozpoctu">'[1]Krycí list'!$C$2</definedName>
    <definedName name="CisloStavby" localSheetId="1">Stavba!$C$2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Stavba!$D$3</definedName>
    <definedName name="NazevRozpoctu">'[1]Krycí list'!$D$2</definedName>
    <definedName name="NazevStavby" localSheetId="1">Stavba!$D$2</definedName>
    <definedName name="nazevstavby">'[1]Krycí list'!$C$7</definedName>
    <definedName name="NazevStavebnihoRozpoctu">Stavba!$E$4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'Rozpočet Pol'!$A$1:$U$671</definedName>
    <definedName name="_xlnm.Print_Area" localSheetId="1">Stavba!$A$1:$J$76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Stavba!$F$40</definedName>
    <definedName name="ZakladDPHZakl">Stavba!$G$25</definedName>
    <definedName name="ZakladDPHZaklVypocet" localSheetId="1">Stavba!$G$40</definedName>
    <definedName name="Zaokrouhleni">Stavba!$G$27</definedName>
    <definedName name="Zhotovitel">Stavba!$D$11:$G$11</definedName>
  </definedNames>
  <calcPr calcId="14562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AD661" i="12" l="1"/>
  <c r="G39" i="1" s="1"/>
  <c r="G40" i="1" s="1"/>
  <c r="G25" i="1" s="1"/>
  <c r="G26" i="1" s="1"/>
  <c r="BA658" i="12"/>
  <c r="BA650" i="12"/>
  <c r="BA648" i="12"/>
  <c r="BA646" i="12"/>
  <c r="BA644" i="12"/>
  <c r="BA601" i="12"/>
  <c r="BA596" i="12"/>
  <c r="BA575" i="12"/>
  <c r="BA549" i="12"/>
  <c r="BA542" i="12"/>
  <c r="BA530" i="12"/>
  <c r="BA529" i="12"/>
  <c r="BA528" i="12"/>
  <c r="BA527" i="12"/>
  <c r="BA526" i="12"/>
  <c r="BA525" i="12"/>
  <c r="BA524" i="12"/>
  <c r="BA523" i="12"/>
  <c r="BA522" i="12"/>
  <c r="BA519" i="12"/>
  <c r="BA518" i="12"/>
  <c r="BA517" i="12"/>
  <c r="BA516" i="12"/>
  <c r="BA515" i="12"/>
  <c r="BA514" i="12"/>
  <c r="BA513" i="12"/>
  <c r="BA512" i="12"/>
  <c r="BA511" i="12"/>
  <c r="BA509" i="12"/>
  <c r="BA506" i="12"/>
  <c r="BA505" i="12"/>
  <c r="BA504" i="12"/>
  <c r="BA369" i="12"/>
  <c r="BA352" i="12"/>
  <c r="BA349" i="12"/>
  <c r="BA340" i="12"/>
  <c r="BA337" i="12"/>
  <c r="BA320" i="12"/>
  <c r="BA311" i="12"/>
  <c r="BA297" i="12"/>
  <c r="BA294" i="12"/>
  <c r="BA259" i="12"/>
  <c r="BA174" i="12"/>
  <c r="BA96" i="12"/>
  <c r="BA89" i="12"/>
  <c r="BA84" i="12"/>
  <c r="BA71" i="12"/>
  <c r="G9" i="12"/>
  <c r="M9" i="12" s="1"/>
  <c r="I9" i="12"/>
  <c r="K9" i="12"/>
  <c r="O9" i="12"/>
  <c r="O8" i="12" s="1"/>
  <c r="Q9" i="12"/>
  <c r="U9" i="12"/>
  <c r="G11" i="12"/>
  <c r="M11" i="12" s="1"/>
  <c r="I11" i="12"/>
  <c r="K11" i="12"/>
  <c r="O11" i="12"/>
  <c r="Q11" i="12"/>
  <c r="U11" i="12"/>
  <c r="G13" i="12"/>
  <c r="M13" i="12" s="1"/>
  <c r="I13" i="12"/>
  <c r="K13" i="12"/>
  <c r="O13" i="12"/>
  <c r="Q13" i="12"/>
  <c r="U13" i="12"/>
  <c r="G15" i="12"/>
  <c r="I15" i="12"/>
  <c r="K15" i="12"/>
  <c r="M15" i="12"/>
  <c r="O15" i="12"/>
  <c r="Q15" i="12"/>
  <c r="U15" i="12"/>
  <c r="G17" i="12"/>
  <c r="M17" i="12" s="1"/>
  <c r="I17" i="12"/>
  <c r="K17" i="12"/>
  <c r="O17" i="12"/>
  <c r="Q17" i="12"/>
  <c r="U17" i="12"/>
  <c r="G20" i="12"/>
  <c r="M20" i="12" s="1"/>
  <c r="I20" i="12"/>
  <c r="K20" i="12"/>
  <c r="O20" i="12"/>
  <c r="Q20" i="12"/>
  <c r="U20" i="12"/>
  <c r="G22" i="12"/>
  <c r="I22" i="12"/>
  <c r="K22" i="12"/>
  <c r="O22" i="12"/>
  <c r="Q22" i="12"/>
  <c r="U22" i="12"/>
  <c r="G23" i="12"/>
  <c r="M23" i="12" s="1"/>
  <c r="I23" i="12"/>
  <c r="K23" i="12"/>
  <c r="O23" i="12"/>
  <c r="Q23" i="12"/>
  <c r="U23" i="12"/>
  <c r="G24" i="12"/>
  <c r="M24" i="12" s="1"/>
  <c r="I24" i="12"/>
  <c r="K24" i="12"/>
  <c r="O24" i="12"/>
  <c r="Q24" i="12"/>
  <c r="U24" i="12"/>
  <c r="G25" i="12"/>
  <c r="M25" i="12" s="1"/>
  <c r="I25" i="12"/>
  <c r="K25" i="12"/>
  <c r="O25" i="12"/>
  <c r="Q25" i="12"/>
  <c r="U25" i="12"/>
  <c r="G26" i="12"/>
  <c r="M26" i="12" s="1"/>
  <c r="I26" i="12"/>
  <c r="K26" i="12"/>
  <c r="O26" i="12"/>
  <c r="Q26" i="12"/>
  <c r="U26" i="12"/>
  <c r="G27" i="12"/>
  <c r="I27" i="12"/>
  <c r="K27" i="12"/>
  <c r="M27" i="12"/>
  <c r="O27" i="12"/>
  <c r="Q27" i="12"/>
  <c r="U27" i="12"/>
  <c r="G28" i="12"/>
  <c r="M28" i="12" s="1"/>
  <c r="I28" i="12"/>
  <c r="K28" i="12"/>
  <c r="O28" i="12"/>
  <c r="Q28" i="12"/>
  <c r="U28" i="12"/>
  <c r="G29" i="12"/>
  <c r="I29" i="12"/>
  <c r="K29" i="12"/>
  <c r="M29" i="12"/>
  <c r="O29" i="12"/>
  <c r="Q29" i="12"/>
  <c r="U29" i="12"/>
  <c r="G34" i="12"/>
  <c r="M34" i="12" s="1"/>
  <c r="I34" i="12"/>
  <c r="K34" i="12"/>
  <c r="O34" i="12"/>
  <c r="Q34" i="12"/>
  <c r="U34" i="12"/>
  <c r="G37" i="12"/>
  <c r="M37" i="12" s="1"/>
  <c r="I37" i="12"/>
  <c r="K37" i="12"/>
  <c r="O37" i="12"/>
  <c r="Q37" i="12"/>
  <c r="U37" i="12"/>
  <c r="G39" i="12"/>
  <c r="M39" i="12" s="1"/>
  <c r="I39" i="12"/>
  <c r="K39" i="12"/>
  <c r="O39" i="12"/>
  <c r="Q39" i="12"/>
  <c r="U39" i="12"/>
  <c r="G40" i="12"/>
  <c r="M40" i="12" s="1"/>
  <c r="I40" i="12"/>
  <c r="K40" i="12"/>
  <c r="O40" i="12"/>
  <c r="Q40" i="12"/>
  <c r="U40" i="12"/>
  <c r="G41" i="12"/>
  <c r="M41" i="12" s="1"/>
  <c r="I41" i="12"/>
  <c r="K41" i="12"/>
  <c r="O41" i="12"/>
  <c r="Q41" i="12"/>
  <c r="U41" i="12"/>
  <c r="G44" i="12"/>
  <c r="I44" i="12"/>
  <c r="K44" i="12"/>
  <c r="M44" i="12"/>
  <c r="O44" i="12"/>
  <c r="Q44" i="12"/>
  <c r="U44" i="12"/>
  <c r="G49" i="12"/>
  <c r="M49" i="12" s="1"/>
  <c r="I49" i="12"/>
  <c r="K49" i="12"/>
  <c r="O49" i="12"/>
  <c r="Q49" i="12"/>
  <c r="U49" i="12"/>
  <c r="G55" i="12"/>
  <c r="I55" i="12"/>
  <c r="K55" i="12"/>
  <c r="M55" i="12"/>
  <c r="O55" i="12"/>
  <c r="Q55" i="12"/>
  <c r="U55" i="12"/>
  <c r="G65" i="12"/>
  <c r="M65" i="12" s="1"/>
  <c r="I65" i="12"/>
  <c r="K65" i="12"/>
  <c r="O65" i="12"/>
  <c r="Q65" i="12"/>
  <c r="U65" i="12"/>
  <c r="G68" i="12"/>
  <c r="M68" i="12" s="1"/>
  <c r="I68" i="12"/>
  <c r="K68" i="12"/>
  <c r="O68" i="12"/>
  <c r="Q68" i="12"/>
  <c r="U68" i="12"/>
  <c r="G69" i="12"/>
  <c r="M69" i="12" s="1"/>
  <c r="I69" i="12"/>
  <c r="K69" i="12"/>
  <c r="O69" i="12"/>
  <c r="Q69" i="12"/>
  <c r="U69" i="12"/>
  <c r="G70" i="12"/>
  <c r="M70" i="12" s="1"/>
  <c r="I70" i="12"/>
  <c r="K70" i="12"/>
  <c r="O70" i="12"/>
  <c r="Q70" i="12"/>
  <c r="U70" i="12"/>
  <c r="G73" i="12"/>
  <c r="M73" i="12" s="1"/>
  <c r="I73" i="12"/>
  <c r="K73" i="12"/>
  <c r="O73" i="12"/>
  <c r="Q73" i="12"/>
  <c r="U73" i="12"/>
  <c r="G75" i="12"/>
  <c r="M75" i="12" s="1"/>
  <c r="I75" i="12"/>
  <c r="K75" i="12"/>
  <c r="O75" i="12"/>
  <c r="Q75" i="12"/>
  <c r="U75" i="12"/>
  <c r="G77" i="12"/>
  <c r="M77" i="12" s="1"/>
  <c r="I77" i="12"/>
  <c r="K77" i="12"/>
  <c r="O77" i="12"/>
  <c r="Q77" i="12"/>
  <c r="U77" i="12"/>
  <c r="G78" i="12"/>
  <c r="I78" i="12"/>
  <c r="K78" i="12"/>
  <c r="O78" i="12"/>
  <c r="Q78" i="12"/>
  <c r="U78" i="12"/>
  <c r="G80" i="12"/>
  <c r="I80" i="12"/>
  <c r="K80" i="12"/>
  <c r="M80" i="12"/>
  <c r="O80" i="12"/>
  <c r="Q80" i="12"/>
  <c r="U80" i="12"/>
  <c r="G82" i="12"/>
  <c r="M82" i="12" s="1"/>
  <c r="I82" i="12"/>
  <c r="K82" i="12"/>
  <c r="O82" i="12"/>
  <c r="Q82" i="12"/>
  <c r="U82" i="12"/>
  <c r="G83" i="12"/>
  <c r="I83" i="12"/>
  <c r="K83" i="12"/>
  <c r="M83" i="12"/>
  <c r="O83" i="12"/>
  <c r="Q83" i="12"/>
  <c r="U83" i="12"/>
  <c r="G87" i="12"/>
  <c r="M87" i="12" s="1"/>
  <c r="I87" i="12"/>
  <c r="K87" i="12"/>
  <c r="O87" i="12"/>
  <c r="Q87" i="12"/>
  <c r="U87" i="12"/>
  <c r="G88" i="12"/>
  <c r="M88" i="12" s="1"/>
  <c r="I88" i="12"/>
  <c r="K88" i="12"/>
  <c r="O88" i="12"/>
  <c r="Q88" i="12"/>
  <c r="U88" i="12"/>
  <c r="G91" i="12"/>
  <c r="M91" i="12" s="1"/>
  <c r="I91" i="12"/>
  <c r="K91" i="12"/>
  <c r="O91" i="12"/>
  <c r="Q91" i="12"/>
  <c r="U91" i="12"/>
  <c r="G93" i="12"/>
  <c r="I93" i="12"/>
  <c r="K93" i="12"/>
  <c r="O93" i="12"/>
  <c r="Q93" i="12"/>
  <c r="U93" i="12"/>
  <c r="G95" i="12"/>
  <c r="I95" i="12"/>
  <c r="K95" i="12"/>
  <c r="M95" i="12"/>
  <c r="O95" i="12"/>
  <c r="Q95" i="12"/>
  <c r="U95" i="12"/>
  <c r="G98" i="12"/>
  <c r="I98" i="12"/>
  <c r="K98" i="12"/>
  <c r="M98" i="12"/>
  <c r="O98" i="12"/>
  <c r="Q98" i="12"/>
  <c r="U98" i="12"/>
  <c r="G101" i="12"/>
  <c r="M101" i="12" s="1"/>
  <c r="I101" i="12"/>
  <c r="K101" i="12"/>
  <c r="O101" i="12"/>
  <c r="Q101" i="12"/>
  <c r="U101" i="12"/>
  <c r="G108" i="12"/>
  <c r="M108" i="12" s="1"/>
  <c r="I108" i="12"/>
  <c r="K108" i="12"/>
  <c r="O108" i="12"/>
  <c r="Q108" i="12"/>
  <c r="U108" i="12"/>
  <c r="G112" i="12"/>
  <c r="I112" i="12"/>
  <c r="K112" i="12"/>
  <c r="M112" i="12"/>
  <c r="O112" i="12"/>
  <c r="Q112" i="12"/>
  <c r="U112" i="12"/>
  <c r="G113" i="12"/>
  <c r="M113" i="12" s="1"/>
  <c r="I113" i="12"/>
  <c r="K113" i="12"/>
  <c r="O113" i="12"/>
  <c r="Q113" i="12"/>
  <c r="U113" i="12"/>
  <c r="G116" i="12"/>
  <c r="M116" i="12" s="1"/>
  <c r="I116" i="12"/>
  <c r="K116" i="12"/>
  <c r="O116" i="12"/>
  <c r="Q116" i="12"/>
  <c r="U116" i="12"/>
  <c r="G118" i="12"/>
  <c r="M118" i="12" s="1"/>
  <c r="I118" i="12"/>
  <c r="K118" i="12"/>
  <c r="O118" i="12"/>
  <c r="Q118" i="12"/>
  <c r="U118" i="12"/>
  <c r="G127" i="12"/>
  <c r="M127" i="12" s="1"/>
  <c r="I127" i="12"/>
  <c r="K127" i="12"/>
  <c r="O127" i="12"/>
  <c r="Q127" i="12"/>
  <c r="U127" i="12"/>
  <c r="G131" i="12"/>
  <c r="M131" i="12" s="1"/>
  <c r="I131" i="12"/>
  <c r="K131" i="12"/>
  <c r="O131" i="12"/>
  <c r="Q131" i="12"/>
  <c r="Q130" i="12" s="1"/>
  <c r="U131" i="12"/>
  <c r="G132" i="12"/>
  <c r="I132" i="12"/>
  <c r="K132" i="12"/>
  <c r="O132" i="12"/>
  <c r="Q132" i="12"/>
  <c r="U132" i="12"/>
  <c r="G136" i="12"/>
  <c r="M136" i="12" s="1"/>
  <c r="I136" i="12"/>
  <c r="K136" i="12"/>
  <c r="O136" i="12"/>
  <c r="Q136" i="12"/>
  <c r="U136" i="12"/>
  <c r="G137" i="12"/>
  <c r="M137" i="12" s="1"/>
  <c r="I137" i="12"/>
  <c r="K137" i="12"/>
  <c r="O137" i="12"/>
  <c r="Q137" i="12"/>
  <c r="U137" i="12"/>
  <c r="U130" i="12" s="1"/>
  <c r="G140" i="12"/>
  <c r="I140" i="12"/>
  <c r="K140" i="12"/>
  <c r="O140" i="12"/>
  <c r="O139" i="12" s="1"/>
  <c r="Q140" i="12"/>
  <c r="U140" i="12"/>
  <c r="G141" i="12"/>
  <c r="M141" i="12" s="1"/>
  <c r="I141" i="12"/>
  <c r="I139" i="12" s="1"/>
  <c r="K141" i="12"/>
  <c r="O141" i="12"/>
  <c r="Q141" i="12"/>
  <c r="Q139" i="12" s="1"/>
  <c r="U141" i="12"/>
  <c r="G142" i="12"/>
  <c r="M142" i="12" s="1"/>
  <c r="I142" i="12"/>
  <c r="K142" i="12"/>
  <c r="O142" i="12"/>
  <c r="Q142" i="12"/>
  <c r="U142" i="12"/>
  <c r="G144" i="12"/>
  <c r="I144" i="12"/>
  <c r="K144" i="12"/>
  <c r="O144" i="12"/>
  <c r="Q144" i="12"/>
  <c r="U144" i="12"/>
  <c r="G146" i="12"/>
  <c r="I146" i="12"/>
  <c r="K146" i="12"/>
  <c r="M146" i="12"/>
  <c r="O146" i="12"/>
  <c r="Q146" i="12"/>
  <c r="U146" i="12"/>
  <c r="G147" i="12"/>
  <c r="M147" i="12" s="1"/>
  <c r="I147" i="12"/>
  <c r="K147" i="12"/>
  <c r="O147" i="12"/>
  <c r="Q147" i="12"/>
  <c r="U147" i="12"/>
  <c r="G148" i="12"/>
  <c r="M148" i="12" s="1"/>
  <c r="I148" i="12"/>
  <c r="K148" i="12"/>
  <c r="O148" i="12"/>
  <c r="Q148" i="12"/>
  <c r="U148" i="12"/>
  <c r="G149" i="12"/>
  <c r="M149" i="12" s="1"/>
  <c r="I149" i="12"/>
  <c r="K149" i="12"/>
  <c r="O149" i="12"/>
  <c r="Q149" i="12"/>
  <c r="U149" i="12"/>
  <c r="G150" i="12"/>
  <c r="M150" i="12" s="1"/>
  <c r="I150" i="12"/>
  <c r="K150" i="12"/>
  <c r="O150" i="12"/>
  <c r="Q150" i="12"/>
  <c r="U150" i="12"/>
  <c r="U152" i="12"/>
  <c r="G153" i="12"/>
  <c r="I153" i="12"/>
  <c r="K153" i="12"/>
  <c r="K152" i="12" s="1"/>
  <c r="M153" i="12"/>
  <c r="O153" i="12"/>
  <c r="Q153" i="12"/>
  <c r="U153" i="12"/>
  <c r="G154" i="12"/>
  <c r="G152" i="12" s="1"/>
  <c r="I56" i="1" s="1"/>
  <c r="I154" i="12"/>
  <c r="K154" i="12"/>
  <c r="O154" i="12"/>
  <c r="O152" i="12" s="1"/>
  <c r="Q154" i="12"/>
  <c r="U154" i="12"/>
  <c r="G157" i="12"/>
  <c r="M157" i="12" s="1"/>
  <c r="I157" i="12"/>
  <c r="K157" i="12"/>
  <c r="O157" i="12"/>
  <c r="Q157" i="12"/>
  <c r="U157" i="12"/>
  <c r="G161" i="12"/>
  <c r="M161" i="12" s="1"/>
  <c r="I161" i="12"/>
  <c r="K161" i="12"/>
  <c r="O161" i="12"/>
  <c r="Q161" i="12"/>
  <c r="U161" i="12"/>
  <c r="G165" i="12"/>
  <c r="M165" i="12" s="1"/>
  <c r="I165" i="12"/>
  <c r="K165" i="12"/>
  <c r="O165" i="12"/>
  <c r="Q165" i="12"/>
  <c r="U165" i="12"/>
  <c r="G168" i="12"/>
  <c r="I168" i="12"/>
  <c r="K168" i="12"/>
  <c r="M168" i="12"/>
  <c r="O168" i="12"/>
  <c r="Q168" i="12"/>
  <c r="U168" i="12"/>
  <c r="G171" i="12"/>
  <c r="M171" i="12" s="1"/>
  <c r="I171" i="12"/>
  <c r="K171" i="12"/>
  <c r="O171" i="12"/>
  <c r="Q171" i="12"/>
  <c r="U171" i="12"/>
  <c r="G173" i="12"/>
  <c r="I173" i="12"/>
  <c r="K173" i="12"/>
  <c r="M173" i="12"/>
  <c r="O173" i="12"/>
  <c r="Q173" i="12"/>
  <c r="U173" i="12"/>
  <c r="G175" i="12"/>
  <c r="M175" i="12" s="1"/>
  <c r="I175" i="12"/>
  <c r="K175" i="12"/>
  <c r="O175" i="12"/>
  <c r="Q175" i="12"/>
  <c r="U175" i="12"/>
  <c r="G177" i="12"/>
  <c r="M177" i="12" s="1"/>
  <c r="I177" i="12"/>
  <c r="K177" i="12"/>
  <c r="O177" i="12"/>
  <c r="Q177" i="12"/>
  <c r="U177" i="12"/>
  <c r="G181" i="12"/>
  <c r="M181" i="12" s="1"/>
  <c r="I181" i="12"/>
  <c r="K181" i="12"/>
  <c r="O181" i="12"/>
  <c r="Q181" i="12"/>
  <c r="U181" i="12"/>
  <c r="G183" i="12"/>
  <c r="M183" i="12" s="1"/>
  <c r="I183" i="12"/>
  <c r="K183" i="12"/>
  <c r="O183" i="12"/>
  <c r="Q183" i="12"/>
  <c r="U183" i="12"/>
  <c r="G186" i="12"/>
  <c r="M186" i="12" s="1"/>
  <c r="I186" i="12"/>
  <c r="K186" i="12"/>
  <c r="O186" i="12"/>
  <c r="Q186" i="12"/>
  <c r="U186" i="12"/>
  <c r="G188" i="12"/>
  <c r="I188" i="12"/>
  <c r="K188" i="12"/>
  <c r="M188" i="12"/>
  <c r="O188" i="12"/>
  <c r="Q188" i="12"/>
  <c r="U188" i="12"/>
  <c r="G189" i="12"/>
  <c r="M189" i="12" s="1"/>
  <c r="I189" i="12"/>
  <c r="K189" i="12"/>
  <c r="O189" i="12"/>
  <c r="Q189" i="12"/>
  <c r="U189" i="12"/>
  <c r="G193" i="12"/>
  <c r="I193" i="12"/>
  <c r="K193" i="12"/>
  <c r="M193" i="12"/>
  <c r="O193" i="12"/>
  <c r="Q193" i="12"/>
  <c r="U193" i="12"/>
  <c r="G195" i="12"/>
  <c r="M195" i="12" s="1"/>
  <c r="I195" i="12"/>
  <c r="K195" i="12"/>
  <c r="O195" i="12"/>
  <c r="Q195" i="12"/>
  <c r="U195" i="12"/>
  <c r="G197" i="12"/>
  <c r="M197" i="12" s="1"/>
  <c r="I197" i="12"/>
  <c r="K197" i="12"/>
  <c r="O197" i="12"/>
  <c r="Q197" i="12"/>
  <c r="U197" i="12"/>
  <c r="G200" i="12"/>
  <c r="I200" i="12"/>
  <c r="K200" i="12"/>
  <c r="M200" i="12"/>
  <c r="O200" i="12"/>
  <c r="Q200" i="12"/>
  <c r="U200" i="12"/>
  <c r="G201" i="12"/>
  <c r="I201" i="12"/>
  <c r="K201" i="12"/>
  <c r="O201" i="12"/>
  <c r="Q201" i="12"/>
  <c r="U201" i="12"/>
  <c r="G203" i="12"/>
  <c r="M203" i="12" s="1"/>
  <c r="I203" i="12"/>
  <c r="K203" i="12"/>
  <c r="O203" i="12"/>
  <c r="Q203" i="12"/>
  <c r="U203" i="12"/>
  <c r="G206" i="12"/>
  <c r="M206" i="12" s="1"/>
  <c r="I206" i="12"/>
  <c r="K206" i="12"/>
  <c r="O206" i="12"/>
  <c r="Q206" i="12"/>
  <c r="U206" i="12"/>
  <c r="G208" i="12"/>
  <c r="M208" i="12" s="1"/>
  <c r="I208" i="12"/>
  <c r="K208" i="12"/>
  <c r="O208" i="12"/>
  <c r="Q208" i="12"/>
  <c r="U208" i="12"/>
  <c r="G209" i="12"/>
  <c r="M209" i="12" s="1"/>
  <c r="I209" i="12"/>
  <c r="K209" i="12"/>
  <c r="O209" i="12"/>
  <c r="Q209" i="12"/>
  <c r="U209" i="12"/>
  <c r="G210" i="12"/>
  <c r="I210" i="12"/>
  <c r="K210" i="12"/>
  <c r="M210" i="12"/>
  <c r="O210" i="12"/>
  <c r="Q210" i="12"/>
  <c r="U210" i="12"/>
  <c r="G213" i="12"/>
  <c r="M213" i="12" s="1"/>
  <c r="I213" i="12"/>
  <c r="K213" i="12"/>
  <c r="O213" i="12"/>
  <c r="Q213" i="12"/>
  <c r="U213" i="12"/>
  <c r="G214" i="12"/>
  <c r="I214" i="12"/>
  <c r="K214" i="12"/>
  <c r="M214" i="12"/>
  <c r="O214" i="12"/>
  <c r="Q214" i="12"/>
  <c r="U214" i="12"/>
  <c r="G215" i="12"/>
  <c r="M215" i="12" s="1"/>
  <c r="I215" i="12"/>
  <c r="K215" i="12"/>
  <c r="O215" i="12"/>
  <c r="Q215" i="12"/>
  <c r="U215" i="12"/>
  <c r="G217" i="12"/>
  <c r="M217" i="12" s="1"/>
  <c r="I217" i="12"/>
  <c r="K217" i="12"/>
  <c r="O217" i="12"/>
  <c r="Q217" i="12"/>
  <c r="U217" i="12"/>
  <c r="G220" i="12"/>
  <c r="M220" i="12" s="1"/>
  <c r="I220" i="12"/>
  <c r="K220" i="12"/>
  <c r="O220" i="12"/>
  <c r="Q220" i="12"/>
  <c r="U220" i="12"/>
  <c r="G221" i="12"/>
  <c r="M221" i="12" s="1"/>
  <c r="I221" i="12"/>
  <c r="K221" i="12"/>
  <c r="O221" i="12"/>
  <c r="Q221" i="12"/>
  <c r="U221" i="12"/>
  <c r="G222" i="12"/>
  <c r="M222" i="12" s="1"/>
  <c r="I222" i="12"/>
  <c r="K222" i="12"/>
  <c r="O222" i="12"/>
  <c r="Q222" i="12"/>
  <c r="U222" i="12"/>
  <c r="G223" i="12"/>
  <c r="I223" i="12"/>
  <c r="K223" i="12"/>
  <c r="M223" i="12"/>
  <c r="O223" i="12"/>
  <c r="Q223" i="12"/>
  <c r="U223" i="12"/>
  <c r="G224" i="12"/>
  <c r="M224" i="12" s="1"/>
  <c r="I224" i="12"/>
  <c r="K224" i="12"/>
  <c r="O224" i="12"/>
  <c r="Q224" i="12"/>
  <c r="U224" i="12"/>
  <c r="G226" i="12"/>
  <c r="I226" i="12"/>
  <c r="K226" i="12"/>
  <c r="M226" i="12"/>
  <c r="O226" i="12"/>
  <c r="Q226" i="12"/>
  <c r="U226" i="12"/>
  <c r="G227" i="12"/>
  <c r="M227" i="12" s="1"/>
  <c r="I227" i="12"/>
  <c r="K227" i="12"/>
  <c r="O227" i="12"/>
  <c r="Q227" i="12"/>
  <c r="U227" i="12"/>
  <c r="G228" i="12"/>
  <c r="M228" i="12" s="1"/>
  <c r="I228" i="12"/>
  <c r="K228" i="12"/>
  <c r="O228" i="12"/>
  <c r="Q228" i="12"/>
  <c r="U228" i="12"/>
  <c r="G230" i="12"/>
  <c r="M230" i="12" s="1"/>
  <c r="I230" i="12"/>
  <c r="K230" i="12"/>
  <c r="O230" i="12"/>
  <c r="Q230" i="12"/>
  <c r="U230" i="12"/>
  <c r="I232" i="12"/>
  <c r="Q232" i="12"/>
  <c r="G233" i="12"/>
  <c r="G232" i="12" s="1"/>
  <c r="I59" i="1" s="1"/>
  <c r="I233" i="12"/>
  <c r="K233" i="12"/>
  <c r="K232" i="12" s="1"/>
  <c r="O233" i="12"/>
  <c r="O232" i="12" s="1"/>
  <c r="Q233" i="12"/>
  <c r="U233" i="12"/>
  <c r="U232" i="12" s="1"/>
  <c r="G237" i="12"/>
  <c r="M237" i="12" s="1"/>
  <c r="I237" i="12"/>
  <c r="K237" i="12"/>
  <c r="O237" i="12"/>
  <c r="Q237" i="12"/>
  <c r="U237" i="12"/>
  <c r="G239" i="12"/>
  <c r="I239" i="12"/>
  <c r="K239" i="12"/>
  <c r="M239" i="12"/>
  <c r="O239" i="12"/>
  <c r="Q239" i="12"/>
  <c r="U239" i="12"/>
  <c r="G242" i="12"/>
  <c r="M242" i="12" s="1"/>
  <c r="I242" i="12"/>
  <c r="K242" i="12"/>
  <c r="O242" i="12"/>
  <c r="Q242" i="12"/>
  <c r="U242" i="12"/>
  <c r="G244" i="12"/>
  <c r="M244" i="12" s="1"/>
  <c r="I244" i="12"/>
  <c r="K244" i="12"/>
  <c r="O244" i="12"/>
  <c r="Q244" i="12"/>
  <c r="U244" i="12"/>
  <c r="G246" i="12"/>
  <c r="M246" i="12" s="1"/>
  <c r="I246" i="12"/>
  <c r="K246" i="12"/>
  <c r="O246" i="12"/>
  <c r="Q246" i="12"/>
  <c r="U246" i="12"/>
  <c r="G248" i="12"/>
  <c r="I248" i="12"/>
  <c r="K248" i="12"/>
  <c r="O248" i="12"/>
  <c r="Q248" i="12"/>
  <c r="U248" i="12"/>
  <c r="G251" i="12"/>
  <c r="I251" i="12"/>
  <c r="K251" i="12"/>
  <c r="M251" i="12"/>
  <c r="O251" i="12"/>
  <c r="Q251" i="12"/>
  <c r="U251" i="12"/>
  <c r="G254" i="12"/>
  <c r="M254" i="12" s="1"/>
  <c r="I254" i="12"/>
  <c r="K254" i="12"/>
  <c r="O254" i="12"/>
  <c r="Q254" i="12"/>
  <c r="U254" i="12"/>
  <c r="G258" i="12"/>
  <c r="M258" i="12" s="1"/>
  <c r="I258" i="12"/>
  <c r="K258" i="12"/>
  <c r="O258" i="12"/>
  <c r="Q258" i="12"/>
  <c r="U258" i="12"/>
  <c r="G262" i="12"/>
  <c r="M262" i="12" s="1"/>
  <c r="I262" i="12"/>
  <c r="K262" i="12"/>
  <c r="O262" i="12"/>
  <c r="Q262" i="12"/>
  <c r="U262" i="12"/>
  <c r="G264" i="12"/>
  <c r="M264" i="12" s="1"/>
  <c r="I264" i="12"/>
  <c r="K264" i="12"/>
  <c r="O264" i="12"/>
  <c r="Q264" i="12"/>
  <c r="U264" i="12"/>
  <c r="G266" i="12"/>
  <c r="M266" i="12" s="1"/>
  <c r="I266" i="12"/>
  <c r="K266" i="12"/>
  <c r="O266" i="12"/>
  <c r="Q266" i="12"/>
  <c r="U266" i="12"/>
  <c r="G269" i="12"/>
  <c r="I269" i="12"/>
  <c r="K269" i="12"/>
  <c r="M269" i="12"/>
  <c r="O269" i="12"/>
  <c r="Q269" i="12"/>
  <c r="U269" i="12"/>
  <c r="G270" i="12"/>
  <c r="M270" i="12" s="1"/>
  <c r="I270" i="12"/>
  <c r="K270" i="12"/>
  <c r="O270" i="12"/>
  <c r="Q270" i="12"/>
  <c r="U270" i="12"/>
  <c r="G271" i="12"/>
  <c r="I271" i="12"/>
  <c r="K271" i="12"/>
  <c r="M271" i="12"/>
  <c r="O271" i="12"/>
  <c r="Q271" i="12"/>
  <c r="U271" i="12"/>
  <c r="G273" i="12"/>
  <c r="M273" i="12" s="1"/>
  <c r="I273" i="12"/>
  <c r="K273" i="12"/>
  <c r="O273" i="12"/>
  <c r="Q273" i="12"/>
  <c r="U273" i="12"/>
  <c r="G275" i="12"/>
  <c r="I275" i="12"/>
  <c r="K275" i="12"/>
  <c r="O275" i="12"/>
  <c r="Q275" i="12"/>
  <c r="U275" i="12"/>
  <c r="G277" i="12"/>
  <c r="I277" i="12"/>
  <c r="K277" i="12"/>
  <c r="M277" i="12"/>
  <c r="O277" i="12"/>
  <c r="Q277" i="12"/>
  <c r="U277" i="12"/>
  <c r="G278" i="12"/>
  <c r="M278" i="12" s="1"/>
  <c r="I278" i="12"/>
  <c r="K278" i="12"/>
  <c r="O278" i="12"/>
  <c r="Q278" i="12"/>
  <c r="U278" i="12"/>
  <c r="G280" i="12"/>
  <c r="I280" i="12"/>
  <c r="K280" i="12"/>
  <c r="M280" i="12"/>
  <c r="O280" i="12"/>
  <c r="Q280" i="12"/>
  <c r="U280" i="12"/>
  <c r="G282" i="12"/>
  <c r="M282" i="12" s="1"/>
  <c r="I282" i="12"/>
  <c r="K282" i="12"/>
  <c r="O282" i="12"/>
  <c r="Q282" i="12"/>
  <c r="U282" i="12"/>
  <c r="G284" i="12"/>
  <c r="M284" i="12" s="1"/>
  <c r="I284" i="12"/>
  <c r="K284" i="12"/>
  <c r="O284" i="12"/>
  <c r="Q284" i="12"/>
  <c r="U284" i="12"/>
  <c r="G285" i="12"/>
  <c r="M285" i="12" s="1"/>
  <c r="I285" i="12"/>
  <c r="K285" i="12"/>
  <c r="O285" i="12"/>
  <c r="Q285" i="12"/>
  <c r="U285" i="12"/>
  <c r="G287" i="12"/>
  <c r="M287" i="12" s="1"/>
  <c r="I287" i="12"/>
  <c r="K287" i="12"/>
  <c r="O287" i="12"/>
  <c r="Q287" i="12"/>
  <c r="U287" i="12"/>
  <c r="G289" i="12"/>
  <c r="M289" i="12" s="1"/>
  <c r="I289" i="12"/>
  <c r="K289" i="12"/>
  <c r="O289" i="12"/>
  <c r="Q289" i="12"/>
  <c r="U289" i="12"/>
  <c r="G291" i="12"/>
  <c r="I291" i="12"/>
  <c r="K291" i="12"/>
  <c r="M291" i="12"/>
  <c r="O291" i="12"/>
  <c r="Q291" i="12"/>
  <c r="U291" i="12"/>
  <c r="G293" i="12"/>
  <c r="M293" i="12" s="1"/>
  <c r="I293" i="12"/>
  <c r="K293" i="12"/>
  <c r="O293" i="12"/>
  <c r="Q293" i="12"/>
  <c r="U293" i="12"/>
  <c r="G296" i="12"/>
  <c r="I296" i="12"/>
  <c r="K296" i="12"/>
  <c r="M296" i="12"/>
  <c r="O296" i="12"/>
  <c r="Q296" i="12"/>
  <c r="U296" i="12"/>
  <c r="G298" i="12"/>
  <c r="M298" i="12" s="1"/>
  <c r="I298" i="12"/>
  <c r="K298" i="12"/>
  <c r="O298" i="12"/>
  <c r="Q298" i="12"/>
  <c r="U298" i="12"/>
  <c r="G299" i="12"/>
  <c r="M299" i="12" s="1"/>
  <c r="I299" i="12"/>
  <c r="K299" i="12"/>
  <c r="O299" i="12"/>
  <c r="Q299" i="12"/>
  <c r="U299" i="12"/>
  <c r="G300" i="12"/>
  <c r="M300" i="12" s="1"/>
  <c r="I300" i="12"/>
  <c r="K300" i="12"/>
  <c r="O300" i="12"/>
  <c r="Q300" i="12"/>
  <c r="U300" i="12"/>
  <c r="G302" i="12"/>
  <c r="M302" i="12" s="1"/>
  <c r="I302" i="12"/>
  <c r="K302" i="12"/>
  <c r="O302" i="12"/>
  <c r="Q302" i="12"/>
  <c r="U302" i="12"/>
  <c r="G304" i="12"/>
  <c r="M304" i="12" s="1"/>
  <c r="I304" i="12"/>
  <c r="K304" i="12"/>
  <c r="O304" i="12"/>
  <c r="Q304" i="12"/>
  <c r="U304" i="12"/>
  <c r="G306" i="12"/>
  <c r="I306" i="12"/>
  <c r="K306" i="12"/>
  <c r="M306" i="12"/>
  <c r="O306" i="12"/>
  <c r="Q306" i="12"/>
  <c r="U306" i="12"/>
  <c r="G308" i="12"/>
  <c r="M308" i="12" s="1"/>
  <c r="I308" i="12"/>
  <c r="K308" i="12"/>
  <c r="O308" i="12"/>
  <c r="Q308" i="12"/>
  <c r="U308" i="12"/>
  <c r="G310" i="12"/>
  <c r="I310" i="12"/>
  <c r="K310" i="12"/>
  <c r="M310" i="12"/>
  <c r="O310" i="12"/>
  <c r="Q310" i="12"/>
  <c r="U310" i="12"/>
  <c r="G313" i="12"/>
  <c r="M313" i="12" s="1"/>
  <c r="I313" i="12"/>
  <c r="K313" i="12"/>
  <c r="O313" i="12"/>
  <c r="Q313" i="12"/>
  <c r="U313" i="12"/>
  <c r="G315" i="12"/>
  <c r="M315" i="12" s="1"/>
  <c r="I315" i="12"/>
  <c r="K315" i="12"/>
  <c r="O315" i="12"/>
  <c r="Q315" i="12"/>
  <c r="U315" i="12"/>
  <c r="G317" i="12"/>
  <c r="M317" i="12" s="1"/>
  <c r="I317" i="12"/>
  <c r="K317" i="12"/>
  <c r="O317" i="12"/>
  <c r="Q317" i="12"/>
  <c r="U317" i="12"/>
  <c r="G319" i="12"/>
  <c r="M319" i="12" s="1"/>
  <c r="I319" i="12"/>
  <c r="K319" i="12"/>
  <c r="O319" i="12"/>
  <c r="Q319" i="12"/>
  <c r="U319" i="12"/>
  <c r="G322" i="12"/>
  <c r="M322" i="12" s="1"/>
  <c r="I322" i="12"/>
  <c r="K322" i="12"/>
  <c r="O322" i="12"/>
  <c r="Q322" i="12"/>
  <c r="U322" i="12"/>
  <c r="G324" i="12"/>
  <c r="I324" i="12"/>
  <c r="K324" i="12"/>
  <c r="M324" i="12"/>
  <c r="O324" i="12"/>
  <c r="Q324" i="12"/>
  <c r="U324" i="12"/>
  <c r="G327" i="12"/>
  <c r="M327" i="12" s="1"/>
  <c r="I327" i="12"/>
  <c r="K327" i="12"/>
  <c r="O327" i="12"/>
  <c r="Q327" i="12"/>
  <c r="U327" i="12"/>
  <c r="G330" i="12"/>
  <c r="I330" i="12"/>
  <c r="K330" i="12"/>
  <c r="M330" i="12"/>
  <c r="O330" i="12"/>
  <c r="Q330" i="12"/>
  <c r="U330" i="12"/>
  <c r="G332" i="12"/>
  <c r="I332" i="12"/>
  <c r="K332" i="12"/>
  <c r="M332" i="12"/>
  <c r="O332" i="12"/>
  <c r="Q332" i="12"/>
  <c r="U332" i="12"/>
  <c r="G335" i="12"/>
  <c r="M335" i="12" s="1"/>
  <c r="I335" i="12"/>
  <c r="K335" i="12"/>
  <c r="O335" i="12"/>
  <c r="Q335" i="12"/>
  <c r="U335" i="12"/>
  <c r="G336" i="12"/>
  <c r="I336" i="12"/>
  <c r="K336" i="12"/>
  <c r="M336" i="12"/>
  <c r="O336" i="12"/>
  <c r="Q336" i="12"/>
  <c r="U336" i="12"/>
  <c r="G339" i="12"/>
  <c r="I339" i="12"/>
  <c r="K339" i="12"/>
  <c r="O339" i="12"/>
  <c r="Q339" i="12"/>
  <c r="U339" i="12"/>
  <c r="G342" i="12"/>
  <c r="M342" i="12" s="1"/>
  <c r="I342" i="12"/>
  <c r="K342" i="12"/>
  <c r="O342" i="12"/>
  <c r="Q342" i="12"/>
  <c r="U342" i="12"/>
  <c r="G346" i="12"/>
  <c r="M346" i="12" s="1"/>
  <c r="I346" i="12"/>
  <c r="K346" i="12"/>
  <c r="O346" i="12"/>
  <c r="Q346" i="12"/>
  <c r="U346" i="12"/>
  <c r="G348" i="12"/>
  <c r="M348" i="12" s="1"/>
  <c r="I348" i="12"/>
  <c r="K348" i="12"/>
  <c r="O348" i="12"/>
  <c r="Q348" i="12"/>
  <c r="U348" i="12"/>
  <c r="G351" i="12"/>
  <c r="M351" i="12" s="1"/>
  <c r="I351" i="12"/>
  <c r="K351" i="12"/>
  <c r="O351" i="12"/>
  <c r="Q351" i="12"/>
  <c r="U351" i="12"/>
  <c r="G355" i="12"/>
  <c r="I355" i="12"/>
  <c r="K355" i="12"/>
  <c r="M355" i="12"/>
  <c r="O355" i="12"/>
  <c r="Q355" i="12"/>
  <c r="U355" i="12"/>
  <c r="G357" i="12"/>
  <c r="M357" i="12" s="1"/>
  <c r="I357" i="12"/>
  <c r="K357" i="12"/>
  <c r="O357" i="12"/>
  <c r="Q357" i="12"/>
  <c r="U357" i="12"/>
  <c r="G359" i="12"/>
  <c r="I359" i="12"/>
  <c r="K359" i="12"/>
  <c r="M359" i="12"/>
  <c r="O359" i="12"/>
  <c r="Q359" i="12"/>
  <c r="U359" i="12"/>
  <c r="G360" i="12"/>
  <c r="M360" i="12" s="1"/>
  <c r="I360" i="12"/>
  <c r="K360" i="12"/>
  <c r="O360" i="12"/>
  <c r="Q360" i="12"/>
  <c r="U360" i="12"/>
  <c r="G364" i="12"/>
  <c r="M364" i="12" s="1"/>
  <c r="I364" i="12"/>
  <c r="K364" i="12"/>
  <c r="O364" i="12"/>
  <c r="Q364" i="12"/>
  <c r="U364" i="12"/>
  <c r="G366" i="12"/>
  <c r="I366" i="12"/>
  <c r="K366" i="12"/>
  <c r="M366" i="12"/>
  <c r="O366" i="12"/>
  <c r="Q366" i="12"/>
  <c r="U366" i="12"/>
  <c r="G368" i="12"/>
  <c r="I368" i="12"/>
  <c r="K368" i="12"/>
  <c r="O368" i="12"/>
  <c r="Q368" i="12"/>
  <c r="U368" i="12"/>
  <c r="G371" i="12"/>
  <c r="M371" i="12" s="1"/>
  <c r="I371" i="12"/>
  <c r="K371" i="12"/>
  <c r="O371" i="12"/>
  <c r="Q371" i="12"/>
  <c r="U371" i="12"/>
  <c r="G372" i="12"/>
  <c r="M372" i="12" s="1"/>
  <c r="I372" i="12"/>
  <c r="K372" i="12"/>
  <c r="O372" i="12"/>
  <c r="Q372" i="12"/>
  <c r="U372" i="12"/>
  <c r="G374" i="12"/>
  <c r="M374" i="12" s="1"/>
  <c r="I374" i="12"/>
  <c r="K374" i="12"/>
  <c r="O374" i="12"/>
  <c r="Q374" i="12"/>
  <c r="U374" i="12"/>
  <c r="G375" i="12"/>
  <c r="M375" i="12" s="1"/>
  <c r="I375" i="12"/>
  <c r="K375" i="12"/>
  <c r="O375" i="12"/>
  <c r="Q375" i="12"/>
  <c r="U375" i="12"/>
  <c r="G376" i="12"/>
  <c r="I376" i="12"/>
  <c r="K376" i="12"/>
  <c r="M376" i="12"/>
  <c r="O376" i="12"/>
  <c r="Q376" i="12"/>
  <c r="U376" i="12"/>
  <c r="G377" i="12"/>
  <c r="M377" i="12" s="1"/>
  <c r="I377" i="12"/>
  <c r="K377" i="12"/>
  <c r="O377" i="12"/>
  <c r="Q377" i="12"/>
  <c r="U377" i="12"/>
  <c r="G378" i="12"/>
  <c r="I378" i="12"/>
  <c r="K378" i="12"/>
  <c r="M378" i="12"/>
  <c r="O378" i="12"/>
  <c r="Q378" i="12"/>
  <c r="U378" i="12"/>
  <c r="G380" i="12"/>
  <c r="M380" i="12" s="1"/>
  <c r="I380" i="12"/>
  <c r="K380" i="12"/>
  <c r="O380" i="12"/>
  <c r="Q380" i="12"/>
  <c r="U380" i="12"/>
  <c r="G382" i="12"/>
  <c r="M382" i="12" s="1"/>
  <c r="I382" i="12"/>
  <c r="K382" i="12"/>
  <c r="O382" i="12"/>
  <c r="Q382" i="12"/>
  <c r="U382" i="12"/>
  <c r="G383" i="12"/>
  <c r="I383" i="12"/>
  <c r="K383" i="12"/>
  <c r="M383" i="12"/>
  <c r="O383" i="12"/>
  <c r="Q383" i="12"/>
  <c r="U383" i="12"/>
  <c r="G384" i="12"/>
  <c r="M384" i="12" s="1"/>
  <c r="I384" i="12"/>
  <c r="K384" i="12"/>
  <c r="O384" i="12"/>
  <c r="Q384" i="12"/>
  <c r="U384" i="12"/>
  <c r="G385" i="12"/>
  <c r="I385" i="12"/>
  <c r="K385" i="12"/>
  <c r="M385" i="12"/>
  <c r="O385" i="12"/>
  <c r="Q385" i="12"/>
  <c r="U385" i="12"/>
  <c r="G386" i="12"/>
  <c r="M386" i="12" s="1"/>
  <c r="I386" i="12"/>
  <c r="K386" i="12"/>
  <c r="O386" i="12"/>
  <c r="Q386" i="12"/>
  <c r="U386" i="12"/>
  <c r="G387" i="12"/>
  <c r="M387" i="12" s="1"/>
  <c r="I387" i="12"/>
  <c r="K387" i="12"/>
  <c r="O387" i="12"/>
  <c r="Q387" i="12"/>
  <c r="U387" i="12"/>
  <c r="G388" i="12"/>
  <c r="M388" i="12" s="1"/>
  <c r="I388" i="12"/>
  <c r="K388" i="12"/>
  <c r="O388" i="12"/>
  <c r="Q388" i="12"/>
  <c r="U388" i="12"/>
  <c r="G390" i="12"/>
  <c r="M390" i="12" s="1"/>
  <c r="I390" i="12"/>
  <c r="K390" i="12"/>
  <c r="O390" i="12"/>
  <c r="Q390" i="12"/>
  <c r="U390" i="12"/>
  <c r="G391" i="12"/>
  <c r="M391" i="12" s="1"/>
  <c r="I391" i="12"/>
  <c r="K391" i="12"/>
  <c r="O391" i="12"/>
  <c r="Q391" i="12"/>
  <c r="U391" i="12"/>
  <c r="G392" i="12"/>
  <c r="I392" i="12"/>
  <c r="K392" i="12"/>
  <c r="M392" i="12"/>
  <c r="O392" i="12"/>
  <c r="Q392" i="12"/>
  <c r="U392" i="12"/>
  <c r="G393" i="12"/>
  <c r="M393" i="12" s="1"/>
  <c r="I393" i="12"/>
  <c r="K393" i="12"/>
  <c r="O393" i="12"/>
  <c r="Q393" i="12"/>
  <c r="U393" i="12"/>
  <c r="G395" i="12"/>
  <c r="I395" i="12"/>
  <c r="K395" i="12"/>
  <c r="M395" i="12"/>
  <c r="O395" i="12"/>
  <c r="Q395" i="12"/>
  <c r="U395" i="12"/>
  <c r="G396" i="12"/>
  <c r="M396" i="12" s="1"/>
  <c r="I396" i="12"/>
  <c r="K396" i="12"/>
  <c r="O396" i="12"/>
  <c r="Q396" i="12"/>
  <c r="U396" i="12"/>
  <c r="G397" i="12"/>
  <c r="M397" i="12" s="1"/>
  <c r="I397" i="12"/>
  <c r="K397" i="12"/>
  <c r="O397" i="12"/>
  <c r="Q397" i="12"/>
  <c r="U397" i="12"/>
  <c r="G398" i="12"/>
  <c r="M398" i="12" s="1"/>
  <c r="I398" i="12"/>
  <c r="K398" i="12"/>
  <c r="O398" i="12"/>
  <c r="Q398" i="12"/>
  <c r="U398" i="12"/>
  <c r="G399" i="12"/>
  <c r="M399" i="12" s="1"/>
  <c r="I399" i="12"/>
  <c r="K399" i="12"/>
  <c r="O399" i="12"/>
  <c r="Q399" i="12"/>
  <c r="U399" i="12"/>
  <c r="G400" i="12"/>
  <c r="M400" i="12" s="1"/>
  <c r="I400" i="12"/>
  <c r="K400" i="12"/>
  <c r="O400" i="12"/>
  <c r="Q400" i="12"/>
  <c r="U400" i="12"/>
  <c r="G401" i="12"/>
  <c r="I401" i="12"/>
  <c r="K401" i="12"/>
  <c r="M401" i="12"/>
  <c r="O401" i="12"/>
  <c r="Q401" i="12"/>
  <c r="U401" i="12"/>
  <c r="G402" i="12"/>
  <c r="M402" i="12" s="1"/>
  <c r="I402" i="12"/>
  <c r="K402" i="12"/>
  <c r="O402" i="12"/>
  <c r="Q402" i="12"/>
  <c r="U402" i="12"/>
  <c r="G404" i="12"/>
  <c r="I404" i="12"/>
  <c r="K404" i="12"/>
  <c r="M404" i="12"/>
  <c r="O404" i="12"/>
  <c r="Q404" i="12"/>
  <c r="U404" i="12"/>
  <c r="G406" i="12"/>
  <c r="M406" i="12" s="1"/>
  <c r="I406" i="12"/>
  <c r="K406" i="12"/>
  <c r="O406" i="12"/>
  <c r="Q406" i="12"/>
  <c r="U406" i="12"/>
  <c r="G407" i="12"/>
  <c r="M407" i="12" s="1"/>
  <c r="I407" i="12"/>
  <c r="K407" i="12"/>
  <c r="O407" i="12"/>
  <c r="Q407" i="12"/>
  <c r="U407" i="12"/>
  <c r="G408" i="12"/>
  <c r="M408" i="12" s="1"/>
  <c r="I408" i="12"/>
  <c r="K408" i="12"/>
  <c r="O408" i="12"/>
  <c r="Q408" i="12"/>
  <c r="U408" i="12"/>
  <c r="G409" i="12"/>
  <c r="M409" i="12" s="1"/>
  <c r="I409" i="12"/>
  <c r="K409" i="12"/>
  <c r="O409" i="12"/>
  <c r="Q409" i="12"/>
  <c r="U409" i="12"/>
  <c r="G410" i="12"/>
  <c r="M410" i="12" s="1"/>
  <c r="I410" i="12"/>
  <c r="K410" i="12"/>
  <c r="O410" i="12"/>
  <c r="Q410" i="12"/>
  <c r="U410" i="12"/>
  <c r="G411" i="12"/>
  <c r="I411" i="12"/>
  <c r="K411" i="12"/>
  <c r="M411" i="12"/>
  <c r="O411" i="12"/>
  <c r="Q411" i="12"/>
  <c r="U411" i="12"/>
  <c r="G412" i="12"/>
  <c r="M412" i="12" s="1"/>
  <c r="I412" i="12"/>
  <c r="K412" i="12"/>
  <c r="O412" i="12"/>
  <c r="Q412" i="12"/>
  <c r="U412" i="12"/>
  <c r="G413" i="12"/>
  <c r="I413" i="12"/>
  <c r="K413" i="12"/>
  <c r="M413" i="12"/>
  <c r="O413" i="12"/>
  <c r="Q413" i="12"/>
  <c r="U413" i="12"/>
  <c r="G414" i="12"/>
  <c r="M414" i="12" s="1"/>
  <c r="I414" i="12"/>
  <c r="K414" i="12"/>
  <c r="O414" i="12"/>
  <c r="Q414" i="12"/>
  <c r="U414" i="12"/>
  <c r="G415" i="12"/>
  <c r="M415" i="12" s="1"/>
  <c r="I415" i="12"/>
  <c r="K415" i="12"/>
  <c r="O415" i="12"/>
  <c r="Q415" i="12"/>
  <c r="U415" i="12"/>
  <c r="G416" i="12"/>
  <c r="M416" i="12" s="1"/>
  <c r="I416" i="12"/>
  <c r="K416" i="12"/>
  <c r="O416" i="12"/>
  <c r="Q416" i="12"/>
  <c r="U416" i="12"/>
  <c r="G417" i="12"/>
  <c r="M417" i="12" s="1"/>
  <c r="I417" i="12"/>
  <c r="K417" i="12"/>
  <c r="O417" i="12"/>
  <c r="Q417" i="12"/>
  <c r="U417" i="12"/>
  <c r="G418" i="12"/>
  <c r="M418" i="12" s="1"/>
  <c r="I418" i="12"/>
  <c r="K418" i="12"/>
  <c r="O418" i="12"/>
  <c r="Q418" i="12"/>
  <c r="U418" i="12"/>
  <c r="G419" i="12"/>
  <c r="I419" i="12"/>
  <c r="K419" i="12"/>
  <c r="M419" i="12"/>
  <c r="O419" i="12"/>
  <c r="Q419" i="12"/>
  <c r="U419" i="12"/>
  <c r="G420" i="12"/>
  <c r="M420" i="12" s="1"/>
  <c r="I420" i="12"/>
  <c r="K420" i="12"/>
  <c r="O420" i="12"/>
  <c r="Q420" i="12"/>
  <c r="U420" i="12"/>
  <c r="G421" i="12"/>
  <c r="I421" i="12"/>
  <c r="K421" i="12"/>
  <c r="M421" i="12"/>
  <c r="O421" i="12"/>
  <c r="Q421" i="12"/>
  <c r="U421" i="12"/>
  <c r="G422" i="12"/>
  <c r="M422" i="12" s="1"/>
  <c r="I422" i="12"/>
  <c r="K422" i="12"/>
  <c r="O422" i="12"/>
  <c r="Q422" i="12"/>
  <c r="U422" i="12"/>
  <c r="G423" i="12"/>
  <c r="M423" i="12" s="1"/>
  <c r="I423" i="12"/>
  <c r="K423" i="12"/>
  <c r="O423" i="12"/>
  <c r="Q423" i="12"/>
  <c r="U423" i="12"/>
  <c r="G425" i="12"/>
  <c r="I425" i="12"/>
  <c r="K425" i="12"/>
  <c r="M425" i="12"/>
  <c r="O425" i="12"/>
  <c r="Q425" i="12"/>
  <c r="U425" i="12"/>
  <c r="G433" i="12"/>
  <c r="M433" i="12" s="1"/>
  <c r="I433" i="12"/>
  <c r="K433" i="12"/>
  <c r="O433" i="12"/>
  <c r="Q433" i="12"/>
  <c r="U433" i="12"/>
  <c r="G435" i="12"/>
  <c r="M435" i="12" s="1"/>
  <c r="I435" i="12"/>
  <c r="K435" i="12"/>
  <c r="O435" i="12"/>
  <c r="Q435" i="12"/>
  <c r="U435" i="12"/>
  <c r="G436" i="12"/>
  <c r="M436" i="12" s="1"/>
  <c r="I436" i="12"/>
  <c r="K436" i="12"/>
  <c r="O436" i="12"/>
  <c r="Q436" i="12"/>
  <c r="U436" i="12"/>
  <c r="G444" i="12"/>
  <c r="M444" i="12" s="1"/>
  <c r="I444" i="12"/>
  <c r="K444" i="12"/>
  <c r="O444" i="12"/>
  <c r="Q444" i="12"/>
  <c r="U444" i="12"/>
  <c r="G446" i="12"/>
  <c r="M446" i="12" s="1"/>
  <c r="I446" i="12"/>
  <c r="K446" i="12"/>
  <c r="O446" i="12"/>
  <c r="Q446" i="12"/>
  <c r="U446" i="12"/>
  <c r="U424" i="12" s="1"/>
  <c r="G448" i="12"/>
  <c r="I448" i="12"/>
  <c r="K448" i="12"/>
  <c r="O448" i="12"/>
  <c r="Q448" i="12"/>
  <c r="U448" i="12"/>
  <c r="G452" i="12"/>
  <c r="M452" i="12" s="1"/>
  <c r="I452" i="12"/>
  <c r="I447" i="12" s="1"/>
  <c r="K452" i="12"/>
  <c r="O452" i="12"/>
  <c r="Q452" i="12"/>
  <c r="U452" i="12"/>
  <c r="G460" i="12"/>
  <c r="M460" i="12" s="1"/>
  <c r="I460" i="12"/>
  <c r="K460" i="12"/>
  <c r="O460" i="12"/>
  <c r="Q460" i="12"/>
  <c r="U460" i="12"/>
  <c r="G461" i="12"/>
  <c r="M461" i="12" s="1"/>
  <c r="I461" i="12"/>
  <c r="K461" i="12"/>
  <c r="O461" i="12"/>
  <c r="Q461" i="12"/>
  <c r="U461" i="12"/>
  <c r="G465" i="12"/>
  <c r="M465" i="12" s="1"/>
  <c r="I465" i="12"/>
  <c r="K465" i="12"/>
  <c r="O465" i="12"/>
  <c r="Q465" i="12"/>
  <c r="U465" i="12"/>
  <c r="G467" i="12"/>
  <c r="M467" i="12" s="1"/>
  <c r="I467" i="12"/>
  <c r="K467" i="12"/>
  <c r="O467" i="12"/>
  <c r="Q467" i="12"/>
  <c r="U467" i="12"/>
  <c r="G477" i="12"/>
  <c r="M477" i="12" s="1"/>
  <c r="I477" i="12"/>
  <c r="I466" i="12" s="1"/>
  <c r="K477" i="12"/>
  <c r="O477" i="12"/>
  <c r="Q477" i="12"/>
  <c r="Q466" i="12" s="1"/>
  <c r="U477" i="12"/>
  <c r="G479" i="12"/>
  <c r="M479" i="12" s="1"/>
  <c r="I479" i="12"/>
  <c r="K479" i="12"/>
  <c r="O479" i="12"/>
  <c r="Q479" i="12"/>
  <c r="U479" i="12"/>
  <c r="G480" i="12"/>
  <c r="M480" i="12" s="1"/>
  <c r="I480" i="12"/>
  <c r="K480" i="12"/>
  <c r="O480" i="12"/>
  <c r="Q480" i="12"/>
  <c r="U480" i="12"/>
  <c r="K481" i="12"/>
  <c r="O481" i="12"/>
  <c r="G482" i="12"/>
  <c r="M482" i="12" s="1"/>
  <c r="M481" i="12" s="1"/>
  <c r="I482" i="12"/>
  <c r="I481" i="12" s="1"/>
  <c r="K482" i="12"/>
  <c r="O482" i="12"/>
  <c r="Q482" i="12"/>
  <c r="Q481" i="12" s="1"/>
  <c r="U482" i="12"/>
  <c r="U481" i="12" s="1"/>
  <c r="G485" i="12"/>
  <c r="M485" i="12" s="1"/>
  <c r="I485" i="12"/>
  <c r="K485" i="12"/>
  <c r="K484" i="12" s="1"/>
  <c r="O485" i="12"/>
  <c r="Q485" i="12"/>
  <c r="Q484" i="12" s="1"/>
  <c r="U485" i="12"/>
  <c r="G490" i="12"/>
  <c r="I490" i="12"/>
  <c r="K490" i="12"/>
  <c r="O490" i="12"/>
  <c r="Q490" i="12"/>
  <c r="U490" i="12"/>
  <c r="U484" i="12" s="1"/>
  <c r="G494" i="12"/>
  <c r="I494" i="12"/>
  <c r="K494" i="12"/>
  <c r="M494" i="12"/>
  <c r="O494" i="12"/>
  <c r="Q494" i="12"/>
  <c r="U494" i="12"/>
  <c r="G495" i="12"/>
  <c r="I71" i="1" s="1"/>
  <c r="K495" i="12"/>
  <c r="U495" i="12"/>
  <c r="G496" i="12"/>
  <c r="M496" i="12" s="1"/>
  <c r="M495" i="12" s="1"/>
  <c r="I496" i="12"/>
  <c r="I495" i="12" s="1"/>
  <c r="K496" i="12"/>
  <c r="O496" i="12"/>
  <c r="O495" i="12" s="1"/>
  <c r="Q496" i="12"/>
  <c r="Q495" i="12" s="1"/>
  <c r="U496" i="12"/>
  <c r="G501" i="12"/>
  <c r="M501" i="12" s="1"/>
  <c r="I501" i="12"/>
  <c r="K501" i="12"/>
  <c r="O501" i="12"/>
  <c r="Q501" i="12"/>
  <c r="U501" i="12"/>
  <c r="G502" i="12"/>
  <c r="M502" i="12" s="1"/>
  <c r="I502" i="12"/>
  <c r="K502" i="12"/>
  <c r="O502" i="12"/>
  <c r="Q502" i="12"/>
  <c r="U502" i="12"/>
  <c r="G503" i="12"/>
  <c r="M503" i="12" s="1"/>
  <c r="I503" i="12"/>
  <c r="K503" i="12"/>
  <c r="O503" i="12"/>
  <c r="Q503" i="12"/>
  <c r="U503" i="12"/>
  <c r="G507" i="12"/>
  <c r="M507" i="12" s="1"/>
  <c r="I507" i="12"/>
  <c r="K507" i="12"/>
  <c r="O507" i="12"/>
  <c r="Q507" i="12"/>
  <c r="U507" i="12"/>
  <c r="G508" i="12"/>
  <c r="I508" i="12"/>
  <c r="K508" i="12"/>
  <c r="M508" i="12"/>
  <c r="O508" i="12"/>
  <c r="Q508" i="12"/>
  <c r="U508" i="12"/>
  <c r="G510" i="12"/>
  <c r="M510" i="12" s="1"/>
  <c r="I510" i="12"/>
  <c r="K510" i="12"/>
  <c r="O510" i="12"/>
  <c r="Q510" i="12"/>
  <c r="U510" i="12"/>
  <c r="G520" i="12"/>
  <c r="I520" i="12"/>
  <c r="K520" i="12"/>
  <c r="M520" i="12"/>
  <c r="O520" i="12"/>
  <c r="Q520" i="12"/>
  <c r="U520" i="12"/>
  <c r="G521" i="12"/>
  <c r="M521" i="12" s="1"/>
  <c r="I521" i="12"/>
  <c r="K521" i="12"/>
  <c r="O521" i="12"/>
  <c r="Q521" i="12"/>
  <c r="U521" i="12"/>
  <c r="G531" i="12"/>
  <c r="M531" i="12" s="1"/>
  <c r="I531" i="12"/>
  <c r="K531" i="12"/>
  <c r="O531" i="12"/>
  <c r="Q531" i="12"/>
  <c r="U531" i="12"/>
  <c r="G532" i="12"/>
  <c r="M532" i="12" s="1"/>
  <c r="I532" i="12"/>
  <c r="K532" i="12"/>
  <c r="O532" i="12"/>
  <c r="Q532" i="12"/>
  <c r="U532" i="12"/>
  <c r="G533" i="12"/>
  <c r="M533" i="12" s="1"/>
  <c r="I533" i="12"/>
  <c r="K533" i="12"/>
  <c r="O533" i="12"/>
  <c r="Q533" i="12"/>
  <c r="U533" i="12"/>
  <c r="G534" i="12"/>
  <c r="M534" i="12" s="1"/>
  <c r="I534" i="12"/>
  <c r="K534" i="12"/>
  <c r="O534" i="12"/>
  <c r="Q534" i="12"/>
  <c r="U534" i="12"/>
  <c r="G535" i="12"/>
  <c r="I535" i="12"/>
  <c r="K535" i="12"/>
  <c r="M535" i="12"/>
  <c r="O535" i="12"/>
  <c r="Q535" i="12"/>
  <c r="U535" i="12"/>
  <c r="G536" i="12"/>
  <c r="M536" i="12" s="1"/>
  <c r="I536" i="12"/>
  <c r="K536" i="12"/>
  <c r="O536" i="12"/>
  <c r="Q536" i="12"/>
  <c r="U536" i="12"/>
  <c r="G537" i="12"/>
  <c r="I537" i="12"/>
  <c r="K537" i="12"/>
  <c r="M537" i="12"/>
  <c r="O537" i="12"/>
  <c r="Q537" i="12"/>
  <c r="U537" i="12"/>
  <c r="G539" i="12"/>
  <c r="I539" i="12"/>
  <c r="K539" i="12"/>
  <c r="M539" i="12"/>
  <c r="O539" i="12"/>
  <c r="Q539" i="12"/>
  <c r="U539" i="12"/>
  <c r="G540" i="12"/>
  <c r="M540" i="12" s="1"/>
  <c r="I540" i="12"/>
  <c r="K540" i="12"/>
  <c r="O540" i="12"/>
  <c r="Q540" i="12"/>
  <c r="U540" i="12"/>
  <c r="G541" i="12"/>
  <c r="I541" i="12"/>
  <c r="K541" i="12"/>
  <c r="M541" i="12"/>
  <c r="O541" i="12"/>
  <c r="Q541" i="12"/>
  <c r="U541" i="12"/>
  <c r="G543" i="12"/>
  <c r="M543" i="12" s="1"/>
  <c r="I543" i="12"/>
  <c r="K543" i="12"/>
  <c r="O543" i="12"/>
  <c r="Q543" i="12"/>
  <c r="U543" i="12"/>
  <c r="G544" i="12"/>
  <c r="M544" i="12" s="1"/>
  <c r="I544" i="12"/>
  <c r="K544" i="12"/>
  <c r="O544" i="12"/>
  <c r="Q544" i="12"/>
  <c r="U544" i="12"/>
  <c r="G545" i="12"/>
  <c r="M545" i="12" s="1"/>
  <c r="I545" i="12"/>
  <c r="K545" i="12"/>
  <c r="O545" i="12"/>
  <c r="Q545" i="12"/>
  <c r="U545" i="12"/>
  <c r="G546" i="12"/>
  <c r="M546" i="12" s="1"/>
  <c r="I546" i="12"/>
  <c r="K546" i="12"/>
  <c r="O546" i="12"/>
  <c r="Q546" i="12"/>
  <c r="U546" i="12"/>
  <c r="G547" i="12"/>
  <c r="M547" i="12" s="1"/>
  <c r="I547" i="12"/>
  <c r="K547" i="12"/>
  <c r="O547" i="12"/>
  <c r="Q547" i="12"/>
  <c r="U547" i="12"/>
  <c r="G548" i="12"/>
  <c r="I548" i="12"/>
  <c r="K548" i="12"/>
  <c r="M548" i="12"/>
  <c r="O548" i="12"/>
  <c r="Q548" i="12"/>
  <c r="U548" i="12"/>
  <c r="G550" i="12"/>
  <c r="M550" i="12" s="1"/>
  <c r="I550" i="12"/>
  <c r="K550" i="12"/>
  <c r="O550" i="12"/>
  <c r="Q550" i="12"/>
  <c r="U550" i="12"/>
  <c r="G551" i="12"/>
  <c r="I551" i="12"/>
  <c r="K551" i="12"/>
  <c r="M551" i="12"/>
  <c r="O551" i="12"/>
  <c r="Q551" i="12"/>
  <c r="U551" i="12"/>
  <c r="G552" i="12"/>
  <c r="M552" i="12" s="1"/>
  <c r="I552" i="12"/>
  <c r="K552" i="12"/>
  <c r="O552" i="12"/>
  <c r="Q552" i="12"/>
  <c r="U552" i="12"/>
  <c r="G553" i="12"/>
  <c r="M553" i="12" s="1"/>
  <c r="I553" i="12"/>
  <c r="K553" i="12"/>
  <c r="O553" i="12"/>
  <c r="Q553" i="12"/>
  <c r="U553" i="12"/>
  <c r="G554" i="12"/>
  <c r="M554" i="12" s="1"/>
  <c r="I554" i="12"/>
  <c r="K554" i="12"/>
  <c r="O554" i="12"/>
  <c r="Q554" i="12"/>
  <c r="U554" i="12"/>
  <c r="G555" i="12"/>
  <c r="M555" i="12" s="1"/>
  <c r="I555" i="12"/>
  <c r="K555" i="12"/>
  <c r="O555" i="12"/>
  <c r="Q555" i="12"/>
  <c r="U555" i="12"/>
  <c r="G556" i="12"/>
  <c r="M556" i="12" s="1"/>
  <c r="I556" i="12"/>
  <c r="K556" i="12"/>
  <c r="O556" i="12"/>
  <c r="Q556" i="12"/>
  <c r="U556" i="12"/>
  <c r="G557" i="12"/>
  <c r="I557" i="12"/>
  <c r="K557" i="12"/>
  <c r="M557" i="12"/>
  <c r="O557" i="12"/>
  <c r="Q557" i="12"/>
  <c r="U557" i="12"/>
  <c r="G562" i="12"/>
  <c r="M562" i="12" s="1"/>
  <c r="I562" i="12"/>
  <c r="K562" i="12"/>
  <c r="O562" i="12"/>
  <c r="Q562" i="12"/>
  <c r="U562" i="12"/>
  <c r="G564" i="12"/>
  <c r="I564" i="12"/>
  <c r="K564" i="12"/>
  <c r="M564" i="12"/>
  <c r="O564" i="12"/>
  <c r="Q564" i="12"/>
  <c r="U564" i="12"/>
  <c r="G567" i="12"/>
  <c r="M567" i="12" s="1"/>
  <c r="I567" i="12"/>
  <c r="K567" i="12"/>
  <c r="O567" i="12"/>
  <c r="Q567" i="12"/>
  <c r="U567" i="12"/>
  <c r="G572" i="12"/>
  <c r="M572" i="12" s="1"/>
  <c r="I572" i="12"/>
  <c r="K572" i="12"/>
  <c r="O572" i="12"/>
  <c r="Q572" i="12"/>
  <c r="U572" i="12"/>
  <c r="G573" i="12"/>
  <c r="M573" i="12" s="1"/>
  <c r="I573" i="12"/>
  <c r="K573" i="12"/>
  <c r="O573" i="12"/>
  <c r="Q573" i="12"/>
  <c r="U573" i="12"/>
  <c r="G574" i="12"/>
  <c r="M574" i="12" s="1"/>
  <c r="I574" i="12"/>
  <c r="K574" i="12"/>
  <c r="O574" i="12"/>
  <c r="Q574" i="12"/>
  <c r="U574" i="12"/>
  <c r="G576" i="12"/>
  <c r="M576" i="12" s="1"/>
  <c r="I576" i="12"/>
  <c r="K576" i="12"/>
  <c r="O576" i="12"/>
  <c r="Q576" i="12"/>
  <c r="U576" i="12"/>
  <c r="G577" i="12"/>
  <c r="I577" i="12"/>
  <c r="K577" i="12"/>
  <c r="M577" i="12"/>
  <c r="O577" i="12"/>
  <c r="Q577" i="12"/>
  <c r="U577" i="12"/>
  <c r="G578" i="12"/>
  <c r="M578" i="12" s="1"/>
  <c r="I578" i="12"/>
  <c r="K578" i="12"/>
  <c r="O578" i="12"/>
  <c r="Q578" i="12"/>
  <c r="U578" i="12"/>
  <c r="G579" i="12"/>
  <c r="I579" i="12"/>
  <c r="K579" i="12"/>
  <c r="M579" i="12"/>
  <c r="O579" i="12"/>
  <c r="Q579" i="12"/>
  <c r="U579" i="12"/>
  <c r="G580" i="12"/>
  <c r="M580" i="12" s="1"/>
  <c r="I580" i="12"/>
  <c r="K580" i="12"/>
  <c r="O580" i="12"/>
  <c r="Q580" i="12"/>
  <c r="U580" i="12"/>
  <c r="G581" i="12"/>
  <c r="M581" i="12" s="1"/>
  <c r="I581" i="12"/>
  <c r="K581" i="12"/>
  <c r="O581" i="12"/>
  <c r="Q581" i="12"/>
  <c r="U581" i="12"/>
  <c r="G582" i="12"/>
  <c r="M582" i="12" s="1"/>
  <c r="I582" i="12"/>
  <c r="K582" i="12"/>
  <c r="O582" i="12"/>
  <c r="Q582" i="12"/>
  <c r="U582" i="12"/>
  <c r="G587" i="12"/>
  <c r="M587" i="12" s="1"/>
  <c r="I587" i="12"/>
  <c r="K587" i="12"/>
  <c r="O587" i="12"/>
  <c r="Q587" i="12"/>
  <c r="U587" i="12"/>
  <c r="G590" i="12"/>
  <c r="M590" i="12" s="1"/>
  <c r="I590" i="12"/>
  <c r="K590" i="12"/>
  <c r="O590" i="12"/>
  <c r="Q590" i="12"/>
  <c r="U590" i="12"/>
  <c r="G594" i="12"/>
  <c r="I594" i="12"/>
  <c r="K594" i="12"/>
  <c r="M594" i="12"/>
  <c r="O594" i="12"/>
  <c r="Q594" i="12"/>
  <c r="U594" i="12"/>
  <c r="G595" i="12"/>
  <c r="M595" i="12" s="1"/>
  <c r="I595" i="12"/>
  <c r="K595" i="12"/>
  <c r="O595" i="12"/>
  <c r="Q595" i="12"/>
  <c r="U595" i="12"/>
  <c r="G598" i="12"/>
  <c r="I598" i="12"/>
  <c r="K598" i="12"/>
  <c r="M598" i="12"/>
  <c r="O598" i="12"/>
  <c r="Q598" i="12"/>
  <c r="U598" i="12"/>
  <c r="G599" i="12"/>
  <c r="M599" i="12" s="1"/>
  <c r="I599" i="12"/>
  <c r="K599" i="12"/>
  <c r="O599" i="12"/>
  <c r="Q599" i="12"/>
  <c r="U599" i="12"/>
  <c r="G600" i="12"/>
  <c r="M600" i="12" s="1"/>
  <c r="I600" i="12"/>
  <c r="K600" i="12"/>
  <c r="O600" i="12"/>
  <c r="Q600" i="12"/>
  <c r="U600" i="12"/>
  <c r="G602" i="12"/>
  <c r="M602" i="12" s="1"/>
  <c r="I602" i="12"/>
  <c r="K602" i="12"/>
  <c r="O602" i="12"/>
  <c r="Q602" i="12"/>
  <c r="U602" i="12"/>
  <c r="G603" i="12"/>
  <c r="M603" i="12" s="1"/>
  <c r="I603" i="12"/>
  <c r="K603" i="12"/>
  <c r="O603" i="12"/>
  <c r="Q603" i="12"/>
  <c r="U603" i="12"/>
  <c r="G604" i="12"/>
  <c r="M604" i="12" s="1"/>
  <c r="I604" i="12"/>
  <c r="K604" i="12"/>
  <c r="O604" i="12"/>
  <c r="Q604" i="12"/>
  <c r="U604" i="12"/>
  <c r="G605" i="12"/>
  <c r="I605" i="12"/>
  <c r="K605" i="12"/>
  <c r="M605" i="12"/>
  <c r="O605" i="12"/>
  <c r="Q605" i="12"/>
  <c r="U605" i="12"/>
  <c r="G606" i="12"/>
  <c r="M606" i="12" s="1"/>
  <c r="I606" i="12"/>
  <c r="K606" i="12"/>
  <c r="O606" i="12"/>
  <c r="Q606" i="12"/>
  <c r="U606" i="12"/>
  <c r="G608" i="12"/>
  <c r="I608" i="12"/>
  <c r="K608" i="12"/>
  <c r="M608" i="12"/>
  <c r="O608" i="12"/>
  <c r="Q608" i="12"/>
  <c r="U608" i="12"/>
  <c r="G609" i="12"/>
  <c r="M609" i="12" s="1"/>
  <c r="I609" i="12"/>
  <c r="K609" i="12"/>
  <c r="O609" i="12"/>
  <c r="Q609" i="12"/>
  <c r="U609" i="12"/>
  <c r="G611" i="12"/>
  <c r="M611" i="12" s="1"/>
  <c r="I611" i="12"/>
  <c r="K611" i="12"/>
  <c r="O611" i="12"/>
  <c r="Q611" i="12"/>
  <c r="U611" i="12"/>
  <c r="G612" i="12"/>
  <c r="M612" i="12" s="1"/>
  <c r="I612" i="12"/>
  <c r="K612" i="12"/>
  <c r="O612" i="12"/>
  <c r="Q612" i="12"/>
  <c r="U612" i="12"/>
  <c r="G614" i="12"/>
  <c r="M614" i="12" s="1"/>
  <c r="I614" i="12"/>
  <c r="K614" i="12"/>
  <c r="O614" i="12"/>
  <c r="Q614" i="12"/>
  <c r="U614" i="12"/>
  <c r="G615" i="12"/>
  <c r="M615" i="12" s="1"/>
  <c r="I615" i="12"/>
  <c r="K615" i="12"/>
  <c r="O615" i="12"/>
  <c r="Q615" i="12"/>
  <c r="U615" i="12"/>
  <c r="G616" i="12"/>
  <c r="I616" i="12"/>
  <c r="K616" i="12"/>
  <c r="M616" i="12"/>
  <c r="O616" i="12"/>
  <c r="Q616" i="12"/>
  <c r="U616" i="12"/>
  <c r="G617" i="12"/>
  <c r="M617" i="12" s="1"/>
  <c r="I617" i="12"/>
  <c r="K617" i="12"/>
  <c r="O617" i="12"/>
  <c r="Q617" i="12"/>
  <c r="U617" i="12"/>
  <c r="G618" i="12"/>
  <c r="I618" i="12"/>
  <c r="K618" i="12"/>
  <c r="M618" i="12"/>
  <c r="O618" i="12"/>
  <c r="Q618" i="12"/>
  <c r="U618" i="12"/>
  <c r="G619" i="12"/>
  <c r="M619" i="12" s="1"/>
  <c r="I619" i="12"/>
  <c r="K619" i="12"/>
  <c r="O619" i="12"/>
  <c r="Q619" i="12"/>
  <c r="U619" i="12"/>
  <c r="G620" i="12"/>
  <c r="M620" i="12" s="1"/>
  <c r="I620" i="12"/>
  <c r="K620" i="12"/>
  <c r="O620" i="12"/>
  <c r="Q620" i="12"/>
  <c r="U620" i="12"/>
  <c r="G621" i="12"/>
  <c r="M621" i="12" s="1"/>
  <c r="I621" i="12"/>
  <c r="K621" i="12"/>
  <c r="O621" i="12"/>
  <c r="Q621" i="12"/>
  <c r="U621" i="12"/>
  <c r="G622" i="12"/>
  <c r="M622" i="12" s="1"/>
  <c r="I622" i="12"/>
  <c r="K622" i="12"/>
  <c r="O622" i="12"/>
  <c r="Q622" i="12"/>
  <c r="U622" i="12"/>
  <c r="G623" i="12"/>
  <c r="M623" i="12" s="1"/>
  <c r="I623" i="12"/>
  <c r="K623" i="12"/>
  <c r="O623" i="12"/>
  <c r="Q623" i="12"/>
  <c r="U623" i="12"/>
  <c r="G624" i="12"/>
  <c r="I624" i="12"/>
  <c r="K624" i="12"/>
  <c r="M624" i="12"/>
  <c r="O624" i="12"/>
  <c r="Q624" i="12"/>
  <c r="U624" i="12"/>
  <c r="G625" i="12"/>
  <c r="M625" i="12" s="1"/>
  <c r="I625" i="12"/>
  <c r="K625" i="12"/>
  <c r="O625" i="12"/>
  <c r="Q625" i="12"/>
  <c r="U625" i="12"/>
  <c r="G626" i="12"/>
  <c r="I626" i="12"/>
  <c r="K626" i="12"/>
  <c r="M626" i="12"/>
  <c r="O626" i="12"/>
  <c r="Q626" i="12"/>
  <c r="U626" i="12"/>
  <c r="G627" i="12"/>
  <c r="M627" i="12" s="1"/>
  <c r="I627" i="12"/>
  <c r="K627" i="12"/>
  <c r="O627" i="12"/>
  <c r="Q627" i="12"/>
  <c r="U627" i="12"/>
  <c r="G628" i="12"/>
  <c r="M628" i="12" s="1"/>
  <c r="I628" i="12"/>
  <c r="K628" i="12"/>
  <c r="O628" i="12"/>
  <c r="Q628" i="12"/>
  <c r="U628" i="12"/>
  <c r="G629" i="12"/>
  <c r="M629" i="12" s="1"/>
  <c r="I629" i="12"/>
  <c r="K629" i="12"/>
  <c r="O629" i="12"/>
  <c r="Q629" i="12"/>
  <c r="U629" i="12"/>
  <c r="G630" i="12"/>
  <c r="M630" i="12" s="1"/>
  <c r="I630" i="12"/>
  <c r="K630" i="12"/>
  <c r="O630" i="12"/>
  <c r="Q630" i="12"/>
  <c r="U630" i="12"/>
  <c r="G631" i="12"/>
  <c r="M631" i="12" s="1"/>
  <c r="I631" i="12"/>
  <c r="K631" i="12"/>
  <c r="O631" i="12"/>
  <c r="Q631" i="12"/>
  <c r="U631" i="12"/>
  <c r="G632" i="12"/>
  <c r="I632" i="12"/>
  <c r="K632" i="12"/>
  <c r="M632" i="12"/>
  <c r="O632" i="12"/>
  <c r="Q632" i="12"/>
  <c r="U632" i="12"/>
  <c r="G633" i="12"/>
  <c r="M633" i="12" s="1"/>
  <c r="I633" i="12"/>
  <c r="K633" i="12"/>
  <c r="O633" i="12"/>
  <c r="Q633" i="12"/>
  <c r="U633" i="12"/>
  <c r="G634" i="12"/>
  <c r="I634" i="12"/>
  <c r="K634" i="12"/>
  <c r="M634" i="12"/>
  <c r="O634" i="12"/>
  <c r="Q634" i="12"/>
  <c r="U634" i="12"/>
  <c r="G635" i="12"/>
  <c r="M635" i="12" s="1"/>
  <c r="I635" i="12"/>
  <c r="K635" i="12"/>
  <c r="O635" i="12"/>
  <c r="Q635" i="12"/>
  <c r="U635" i="12"/>
  <c r="G636" i="12"/>
  <c r="M636" i="12" s="1"/>
  <c r="I636" i="12"/>
  <c r="K636" i="12"/>
  <c r="O636" i="12"/>
  <c r="Q636" i="12"/>
  <c r="U636" i="12"/>
  <c r="G637" i="12"/>
  <c r="M637" i="12" s="1"/>
  <c r="I637" i="12"/>
  <c r="K637" i="12"/>
  <c r="O637" i="12"/>
  <c r="Q637" i="12"/>
  <c r="U637" i="12"/>
  <c r="G638" i="12"/>
  <c r="I638" i="12"/>
  <c r="K638" i="12"/>
  <c r="M638" i="12"/>
  <c r="O638" i="12"/>
  <c r="Q638" i="12"/>
  <c r="U638" i="12"/>
  <c r="G639" i="12"/>
  <c r="M639" i="12" s="1"/>
  <c r="I639" i="12"/>
  <c r="K639" i="12"/>
  <c r="O639" i="12"/>
  <c r="Q639" i="12"/>
  <c r="U639" i="12"/>
  <c r="G640" i="12"/>
  <c r="M640" i="12" s="1"/>
  <c r="I640" i="12"/>
  <c r="K640" i="12"/>
  <c r="O640" i="12"/>
  <c r="Q640" i="12"/>
  <c r="U640" i="12"/>
  <c r="G641" i="12"/>
  <c r="M641" i="12" s="1"/>
  <c r="I641" i="12"/>
  <c r="K641" i="12"/>
  <c r="O641" i="12"/>
  <c r="Q641" i="12"/>
  <c r="U641" i="12"/>
  <c r="G642" i="12"/>
  <c r="I642" i="12"/>
  <c r="K642" i="12"/>
  <c r="M642" i="12"/>
  <c r="O642" i="12"/>
  <c r="Q642" i="12"/>
  <c r="U642" i="12"/>
  <c r="G643" i="12"/>
  <c r="M643" i="12" s="1"/>
  <c r="I643" i="12"/>
  <c r="K643" i="12"/>
  <c r="O643" i="12"/>
  <c r="Q643" i="12"/>
  <c r="U643" i="12"/>
  <c r="G645" i="12"/>
  <c r="M645" i="12" s="1"/>
  <c r="I645" i="12"/>
  <c r="K645" i="12"/>
  <c r="O645" i="12"/>
  <c r="Q645" i="12"/>
  <c r="U645" i="12"/>
  <c r="G647" i="12"/>
  <c r="M647" i="12" s="1"/>
  <c r="I647" i="12"/>
  <c r="K647" i="12"/>
  <c r="O647" i="12"/>
  <c r="Q647" i="12"/>
  <c r="U647" i="12"/>
  <c r="G649" i="12"/>
  <c r="M649" i="12" s="1"/>
  <c r="I649" i="12"/>
  <c r="K649" i="12"/>
  <c r="O649" i="12"/>
  <c r="Q649" i="12"/>
  <c r="U649" i="12"/>
  <c r="G651" i="12"/>
  <c r="M651" i="12" s="1"/>
  <c r="I651" i="12"/>
  <c r="K651" i="12"/>
  <c r="O651" i="12"/>
  <c r="Q651" i="12"/>
  <c r="U651" i="12"/>
  <c r="G653" i="12"/>
  <c r="G652" i="12" s="1"/>
  <c r="I74" i="1" s="1"/>
  <c r="I20" i="1" s="1"/>
  <c r="I653" i="12"/>
  <c r="K653" i="12"/>
  <c r="O653" i="12"/>
  <c r="Q653" i="12"/>
  <c r="Q652" i="12" s="1"/>
  <c r="U653" i="12"/>
  <c r="G654" i="12"/>
  <c r="M654" i="12" s="1"/>
  <c r="I654" i="12"/>
  <c r="I652" i="12" s="1"/>
  <c r="K654" i="12"/>
  <c r="O654" i="12"/>
  <c r="Q654" i="12"/>
  <c r="U654" i="12"/>
  <c r="G655" i="12"/>
  <c r="M655" i="12" s="1"/>
  <c r="I655" i="12"/>
  <c r="K655" i="12"/>
  <c r="O655" i="12"/>
  <c r="Q655" i="12"/>
  <c r="U655" i="12"/>
  <c r="G657" i="12"/>
  <c r="I657" i="12"/>
  <c r="I656" i="12" s="1"/>
  <c r="K657" i="12"/>
  <c r="O657" i="12"/>
  <c r="O656" i="12" s="1"/>
  <c r="Q657" i="12"/>
  <c r="U657" i="12"/>
  <c r="U656" i="12" s="1"/>
  <c r="G659" i="12"/>
  <c r="I659" i="12"/>
  <c r="K659" i="12"/>
  <c r="M659" i="12"/>
  <c r="O659" i="12"/>
  <c r="Q659" i="12"/>
  <c r="Q656" i="12" s="1"/>
  <c r="U659" i="12"/>
  <c r="AZ43" i="1"/>
  <c r="G27" i="1"/>
  <c r="J28" i="1"/>
  <c r="J26" i="1"/>
  <c r="G38" i="1"/>
  <c r="F38" i="1"/>
  <c r="H32" i="1"/>
  <c r="J23" i="1"/>
  <c r="J24" i="1"/>
  <c r="J25" i="1"/>
  <c r="J27" i="1"/>
  <c r="E24" i="1"/>
  <c r="E26" i="1"/>
  <c r="I500" i="12" l="1"/>
  <c r="K656" i="12"/>
  <c r="K500" i="12"/>
  <c r="Q500" i="12"/>
  <c r="K652" i="12"/>
  <c r="O466" i="12"/>
  <c r="O424" i="12"/>
  <c r="O538" i="12"/>
  <c r="G656" i="12"/>
  <c r="I75" i="1" s="1"/>
  <c r="I19" i="1" s="1"/>
  <c r="U652" i="12"/>
  <c r="O365" i="12"/>
  <c r="O331" i="12"/>
  <c r="U274" i="12"/>
  <c r="G247" i="12"/>
  <c r="I61" i="1" s="1"/>
  <c r="O199" i="12"/>
  <c r="K156" i="12"/>
  <c r="G143" i="12"/>
  <c r="I55" i="1" s="1"/>
  <c r="I130" i="12"/>
  <c r="Q92" i="12"/>
  <c r="G92" i="12"/>
  <c r="I52" i="1" s="1"/>
  <c r="K72" i="12"/>
  <c r="Q72" i="12"/>
  <c r="I72" i="12"/>
  <c r="O14" i="12"/>
  <c r="G8" i="12"/>
  <c r="U500" i="12"/>
  <c r="G484" i="12"/>
  <c r="I70" i="1" s="1"/>
  <c r="G481" i="12"/>
  <c r="I69" i="1" s="1"/>
  <c r="K466" i="12"/>
  <c r="K424" i="12"/>
  <c r="K365" i="12"/>
  <c r="Q365" i="12"/>
  <c r="I365" i="12"/>
  <c r="G274" i="12"/>
  <c r="I62" i="1" s="1"/>
  <c r="Q247" i="12"/>
  <c r="I247" i="12"/>
  <c r="O247" i="12"/>
  <c r="Q236" i="12"/>
  <c r="I236" i="12"/>
  <c r="O236" i="12"/>
  <c r="K199" i="12"/>
  <c r="Q199" i="12"/>
  <c r="I199" i="12"/>
  <c r="U156" i="12"/>
  <c r="Q143" i="12"/>
  <c r="I143" i="12"/>
  <c r="O143" i="12"/>
  <c r="K139" i="12"/>
  <c r="O92" i="12"/>
  <c r="G72" i="12"/>
  <c r="I51" i="1" s="1"/>
  <c r="U72" i="12"/>
  <c r="I8" i="12"/>
  <c r="AC661" i="12"/>
  <c r="F39" i="1" s="1"/>
  <c r="O652" i="12"/>
  <c r="K538" i="12"/>
  <c r="Q538" i="12"/>
  <c r="I538" i="12"/>
  <c r="O500" i="12"/>
  <c r="O484" i="12"/>
  <c r="U466" i="12"/>
  <c r="U365" i="12"/>
  <c r="K331" i="12"/>
  <c r="Q331" i="12"/>
  <c r="I331" i="12"/>
  <c r="Q274" i="12"/>
  <c r="I274" i="12"/>
  <c r="O274" i="12"/>
  <c r="K247" i="12"/>
  <c r="K236" i="12"/>
  <c r="U199" i="12"/>
  <c r="Q156" i="12"/>
  <c r="I156" i="12"/>
  <c r="Q152" i="12"/>
  <c r="I152" i="12"/>
  <c r="K143" i="12"/>
  <c r="U139" i="12"/>
  <c r="G130" i="12"/>
  <c r="I53" i="1" s="1"/>
  <c r="K92" i="12"/>
  <c r="O72" i="12"/>
  <c r="K14" i="12"/>
  <c r="Q14" i="12"/>
  <c r="I14" i="12"/>
  <c r="K8" i="12"/>
  <c r="Q8" i="12"/>
  <c r="U538" i="12"/>
  <c r="I484" i="12"/>
  <c r="M466" i="12"/>
  <c r="O447" i="12"/>
  <c r="Q447" i="12"/>
  <c r="G447" i="12"/>
  <c r="I67" i="1" s="1"/>
  <c r="G365" i="12"/>
  <c r="I64" i="1" s="1"/>
  <c r="G331" i="12"/>
  <c r="I63" i="1" s="1"/>
  <c r="U331" i="12"/>
  <c r="K274" i="12"/>
  <c r="U247" i="12"/>
  <c r="U236" i="12"/>
  <c r="G199" i="12"/>
  <c r="I58" i="1" s="1"/>
  <c r="O156" i="12"/>
  <c r="U143" i="12"/>
  <c r="G139" i="12"/>
  <c r="I54" i="1" s="1"/>
  <c r="K130" i="12"/>
  <c r="O130" i="12"/>
  <c r="U92" i="12"/>
  <c r="I92" i="12"/>
  <c r="G14" i="12"/>
  <c r="I50" i="1" s="1"/>
  <c r="U14" i="12"/>
  <c r="U8" i="12"/>
  <c r="H39" i="1"/>
  <c r="H40" i="1" s="1"/>
  <c r="F40" i="1"/>
  <c r="G28" i="1" s="1"/>
  <c r="I49" i="1"/>
  <c r="M500" i="12"/>
  <c r="M538" i="12"/>
  <c r="M657" i="12"/>
  <c r="M656" i="12" s="1"/>
  <c r="M653" i="12"/>
  <c r="M652" i="12" s="1"/>
  <c r="G466" i="12"/>
  <c r="I68" i="1" s="1"/>
  <c r="M448" i="12"/>
  <c r="M447" i="12" s="1"/>
  <c r="G424" i="12"/>
  <c r="I66" i="1" s="1"/>
  <c r="Q381" i="12"/>
  <c r="I381" i="12"/>
  <c r="O381" i="12"/>
  <c r="M156" i="12"/>
  <c r="G538" i="12"/>
  <c r="I73" i="1" s="1"/>
  <c r="G500" i="12"/>
  <c r="I72" i="1" s="1"/>
  <c r="U447" i="12"/>
  <c r="K447" i="12"/>
  <c r="M424" i="12"/>
  <c r="K381" i="12"/>
  <c r="M490" i="12"/>
  <c r="M484" i="12" s="1"/>
  <c r="U381" i="12"/>
  <c r="M236" i="12"/>
  <c r="M8" i="12"/>
  <c r="Q424" i="12"/>
  <c r="I424" i="12"/>
  <c r="M381" i="12"/>
  <c r="G381" i="12"/>
  <c r="I65" i="1" s="1"/>
  <c r="M368" i="12"/>
  <c r="M365" i="12" s="1"/>
  <c r="M339" i="12"/>
  <c r="M331" i="12" s="1"/>
  <c r="M275" i="12"/>
  <c r="M274" i="12" s="1"/>
  <c r="M248" i="12"/>
  <c r="M247" i="12" s="1"/>
  <c r="G236" i="12"/>
  <c r="I60" i="1" s="1"/>
  <c r="I17" i="1" s="1"/>
  <c r="M233" i="12"/>
  <c r="M232" i="12" s="1"/>
  <c r="M201" i="12"/>
  <c r="M199" i="12" s="1"/>
  <c r="G156" i="12"/>
  <c r="I57" i="1" s="1"/>
  <c r="M154" i="12"/>
  <c r="M152" i="12" s="1"/>
  <c r="M144" i="12"/>
  <c r="M143" i="12" s="1"/>
  <c r="M140" i="12"/>
  <c r="M139" i="12" s="1"/>
  <c r="M132" i="12"/>
  <c r="M130" i="12" s="1"/>
  <c r="M93" i="12"/>
  <c r="M92" i="12" s="1"/>
  <c r="M78" i="12"/>
  <c r="M72" i="12" s="1"/>
  <c r="M22" i="12"/>
  <c r="M14" i="12" s="1"/>
  <c r="I39" i="1"/>
  <c r="I40" i="1" s="1"/>
  <c r="J39" i="1" s="1"/>
  <c r="J40" i="1" s="1"/>
  <c r="I18" i="1" l="1"/>
  <c r="G661" i="12"/>
  <c r="G23" i="1"/>
  <c r="G24" i="1" s="1"/>
  <c r="G29" i="1" s="1"/>
  <c r="I16" i="1"/>
  <c r="I21" i="1" s="1"/>
  <c r="I76" i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<sst xmlns="http://schemas.openxmlformats.org/spreadsheetml/2006/main" count="2208" uniqueCount="1098">
  <si>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</si>
  <si>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</si>
  <si>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</si>
  <si>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</si>
  <si>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</si>
  <si>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</si>
  <si>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</si>
  <si>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</si>
  <si>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</si>
  <si>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</si>
  <si>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</si>
  <si>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</si>
  <si>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</si>
  <si>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</si>
  <si>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</si>
  <si>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</si>
  <si>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</si>
  <si>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</si>
  <si>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</si>
  <si>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</si>
  <si>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</si>
  <si>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</si>
  <si>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</si>
  <si>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</si>
  <si>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</si>
  <si>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</si>
  <si>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</si>
  <si>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</si>
  <si>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</si>
  <si>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</si>
  <si>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</si>
  <si>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</si>
  <si>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</si>
  <si>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IČ: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</si>
  <si>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</si>
  <si>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</si>
  <si>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</si>
  <si>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</si>
  <si>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</si>
  <si>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</si>
  <si>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Zakázka:</t>
  </si>
  <si>
    <t>Z:</t>
  </si>
  <si>
    <t>Vranov nad Dyjí</t>
  </si>
  <si>
    <t>Rozpočet:</t>
  </si>
  <si>
    <t>Misto</t>
  </si>
  <si>
    <t>Ing. arch. Miroslav Dvořák</t>
  </si>
  <si>
    <t>Rekonstrukce obecních bytů v BD ve Vranově n. D. - zp. náklady - změna č.4</t>
  </si>
  <si>
    <t>Městys Vranov nad Dyjí</t>
  </si>
  <si>
    <t>Rozpočet</t>
  </si>
  <si>
    <t>Celkem za stavbu</t>
  </si>
  <si>
    <t>CZK</t>
  </si>
  <si>
    <t xml:space="preserve">Popis rozpočtu:  - </t>
  </si>
  <si>
    <t>Změna č.4 se týká oken</t>
  </si>
  <si>
    <t>Rekapitulace dílů</t>
  </si>
  <si>
    <t>Typ dílu</t>
  </si>
  <si>
    <t>1</t>
  </si>
  <si>
    <t>Zemní práce</t>
  </si>
  <si>
    <t>3</t>
  </si>
  <si>
    <t>Svislé a kompletní konstrukce</t>
  </si>
  <si>
    <t>4</t>
  </si>
  <si>
    <t>Vodorovné konstrukce</t>
  </si>
  <si>
    <t>61</t>
  </si>
  <si>
    <t>Upravy povrchů vnitřní</t>
  </si>
  <si>
    <t>63</t>
  </si>
  <si>
    <t>Podlahy a podlahové konstrukce</t>
  </si>
  <si>
    <t>64</t>
  </si>
  <si>
    <t>Výplně otvorů</t>
  </si>
  <si>
    <t>94</t>
  </si>
  <si>
    <t>Lešení a stavební výtahy</t>
  </si>
  <si>
    <t>95</t>
  </si>
  <si>
    <t>Dokončovací kce na pozem.stav.</t>
  </si>
  <si>
    <t>96</t>
  </si>
  <si>
    <t>Bourání konstrukcí</t>
  </si>
  <si>
    <t>97</t>
  </si>
  <si>
    <t>Prorážení otvorů</t>
  </si>
  <si>
    <t>99</t>
  </si>
  <si>
    <t>Staveništní přesun hmot</t>
  </si>
  <si>
    <t>711</t>
  </si>
  <si>
    <t>Izolace proti vodě</t>
  </si>
  <si>
    <t>713</t>
  </si>
  <si>
    <t>Izolace tepelné</t>
  </si>
  <si>
    <t>762</t>
  </si>
  <si>
    <t>Konstrukce tesařské</t>
  </si>
  <si>
    <t>764</t>
  </si>
  <si>
    <t>Konstrukce klempířské</t>
  </si>
  <si>
    <t>765</t>
  </si>
  <si>
    <t>Krytiny tvrdé</t>
  </si>
  <si>
    <t>766</t>
  </si>
  <si>
    <t>Konstrukce truhlářské</t>
  </si>
  <si>
    <t>771</t>
  </si>
  <si>
    <t>Podlahy z dlaždic a obklady</t>
  </si>
  <si>
    <t>776</t>
  </si>
  <si>
    <t>Podlahy povlakové</t>
  </si>
  <si>
    <t>781</t>
  </si>
  <si>
    <t>Obklady keramické</t>
  </si>
  <si>
    <t>783</t>
  </si>
  <si>
    <t>Nátěry</t>
  </si>
  <si>
    <t>784</t>
  </si>
  <si>
    <t>Malby</t>
  </si>
  <si>
    <t>786</t>
  </si>
  <si>
    <t>Čalounické úpravy</t>
  </si>
  <si>
    <t>M22</t>
  </si>
  <si>
    <t>Montáž sdělovací a zabezp.tech</t>
  </si>
  <si>
    <t>M65</t>
  </si>
  <si>
    <t>Elektroinstalace</t>
  </si>
  <si>
    <t>ON</t>
  </si>
  <si>
    <t>Ostatní náklady převzaté z dílčích rozpočtů</t>
  </si>
  <si>
    <t>VN</t>
  </si>
  <si>
    <t>S:</t>
  </si>
  <si>
    <t>#TypZaznamu#</t>
  </si>
  <si>
    <t>STA</t>
  </si>
  <si>
    <t>OBJ</t>
  </si>
  <si>
    <t>ROZ</t>
  </si>
  <si>
    <t>C:</t>
  </si>
  <si>
    <t>CAS_STR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</si>
  <si>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</si>
  <si>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</si>
  <si>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</si>
  <si>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</si>
  <si>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</si>
  <si>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</si>
  <si>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</si>
  <si>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</si>
  <si>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</si>
  <si>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</si>
  <si>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</si>
  <si>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</si>
  <si>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</si>
  <si>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</si>
  <si>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</si>
  <si>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</t>
  </si>
  <si>
    <t>Nhod / MJ</t>
  </si>
  <si>
    <t>Nhod celk.</t>
  </si>
  <si>
    <t>Díl:</t>
  </si>
  <si>
    <t>DIL</t>
  </si>
  <si>
    <t>139600011RAA</t>
  </si>
  <si>
    <t>Ruční výkop v hornině 1-2, hloubka do 1 m, odvoz kolečkem do 20 m</t>
  </si>
  <si>
    <t>m3</t>
  </si>
  <si>
    <t>POL2_0</t>
  </si>
  <si>
    <t>(9+8,1+1,2+2,5*2)*0,35*(0,4+0,6)/2</t>
  </si>
  <si>
    <t>VV</t>
  </si>
  <si>
    <t>175100020RA0</t>
  </si>
  <si>
    <t>Obsyp potrubí štěrkopískem</t>
  </si>
  <si>
    <t>(9+8,1+1,2+2,5*2)*0,35*0,2</t>
  </si>
  <si>
    <t>17410001..</t>
  </si>
  <si>
    <t>Zásyp jam, rýh a šachet sypaninou, s hutněním</t>
  </si>
  <si>
    <t>POL1_0</t>
  </si>
  <si>
    <t>311271176RT6</t>
  </si>
  <si>
    <t>Zdivo z tvárnic hladkých tl. 25 cm, tvárnice, 499 x 249 x 250 mm</t>
  </si>
  <si>
    <t>m2</t>
  </si>
  <si>
    <t>2,3*2,75</t>
  </si>
  <si>
    <t>311271177RT4</t>
  </si>
  <si>
    <t>Zdivo z tvárnic hladkých tl. 30 cm, tvárnice 599 x 249 x 300 mm</t>
  </si>
  <si>
    <t>Štíty:(8,7*1+8,7*4/2-2*1,75)*2</t>
  </si>
  <si>
    <t>Půdní nadezdívka:(30,5*2-8,7)*0,75</t>
  </si>
  <si>
    <t>317167212R00</t>
  </si>
  <si>
    <t>Překlad keram. vysoký, nosný 23,8/7/150 cm</t>
  </si>
  <si>
    <t>kus</t>
  </si>
  <si>
    <t>4*4</t>
  </si>
  <si>
    <t>317167216R00</t>
  </si>
  <si>
    <t>Překlad keram. vysoký, nosný 23,8/7/250 cm</t>
  </si>
  <si>
    <t>317167121R00</t>
  </si>
  <si>
    <t>Překlad keram. plochý 11,5/7,1/100 cm</t>
  </si>
  <si>
    <t>317167122R00</t>
  </si>
  <si>
    <t>Překlad keram. plochý 11,5/7,1/125 cm</t>
  </si>
  <si>
    <t>317167123R00</t>
  </si>
  <si>
    <t>Překlad keram. plochý 11,5/7,1/150 cm</t>
  </si>
  <si>
    <t>317121151RT2</t>
  </si>
  <si>
    <t>Montáž ŽB překladů do 105 cm dodatečně do rýh, včetně dodávky RZP 1/10  119 x 14 x 14 cm</t>
  </si>
  <si>
    <t>317121251RT2</t>
  </si>
  <si>
    <t>Montáž ŽB překladů do 180 cm dodatečně do rýh, včetně dodávky RZP 2/10 149 x 14 x 14 cm</t>
  </si>
  <si>
    <t>317121251RT3</t>
  </si>
  <si>
    <t>Montáž ŽB překladů do 180 cm dodatečně do rýh, včetně dodávky RZP 3/10 179 x 14 x 14 cm</t>
  </si>
  <si>
    <t>342255022RT1</t>
  </si>
  <si>
    <t>Příčky z desek pěnobet. tl. 7,5 cm, desky 599 x 249 x 75 mm</t>
  </si>
  <si>
    <t>1NP:2,85*2,65-0,9*2+3*2,8+(2,4+1,25)*2-0,8*2</t>
  </si>
  <si>
    <t>2NP:(3,8+2,6+4+1,7+2,8+2,4*2+1,65+2,5)*2,85</t>
  </si>
  <si>
    <t>-0,7*2*6-0,8*2</t>
  </si>
  <si>
    <t>3NP:2,5*2,2-0,8*2</t>
  </si>
  <si>
    <t>346244314R00</t>
  </si>
  <si>
    <t>Obezdívky van a WC nádržek z desek pěnob tl.125 mm</t>
  </si>
  <si>
    <t>WC:1,1*1,2*7</t>
  </si>
  <si>
    <t>vany:1,7*0,6*5</t>
  </si>
  <si>
    <t>314231114RT2</t>
  </si>
  <si>
    <t>Zdivo komínů z CP 29 P15 na MVC pod omítku, s použitím suché maltové směsi</t>
  </si>
  <si>
    <t>1,65*0,45*9,75</t>
  </si>
  <si>
    <t>340271407R00</t>
  </si>
  <si>
    <t>Zazdívka otvorů pl.0,25 m2, pórobet.tvár.,tl.7,5cm</t>
  </si>
  <si>
    <t>340271415R00</t>
  </si>
  <si>
    <t>Zazdívka otvorů pl.0,25 m2, pórobet.tvár.,tl.15 cm</t>
  </si>
  <si>
    <t>340271607R00</t>
  </si>
  <si>
    <t>Zazdívka otvorů pl.do 4 m2, pórobet.tvár.,tl.7,5cm</t>
  </si>
  <si>
    <t>0,9*2*3*0,075</t>
  </si>
  <si>
    <t>(0,7*2+0,8*2+0,8*2+0,8*2)*0,075</t>
  </si>
  <si>
    <t>310271530R00</t>
  </si>
  <si>
    <t>Zazdívka otvorů do 1 m2, pórobet.tvárnice, tl.30cm</t>
  </si>
  <si>
    <t>0,8*1,2*0,65+0,2*0,6*1,5+0,25*0,3*2,65</t>
  </si>
  <si>
    <t>0,6*0,9*0,6*5</t>
  </si>
  <si>
    <t>0,3*0,5*1,5+0,6*0,9*8</t>
  </si>
  <si>
    <t>0,7*0,3*2,85*2</t>
  </si>
  <si>
    <t>342013321RT1</t>
  </si>
  <si>
    <t>Příčka SDK tl.150 mm,ocel.kce,2x oplášť.,RB 12,5mm, izolace tloušťky 80 mm, EI 60</t>
  </si>
  <si>
    <t>(8,05*2,75-1,95*1,65/2*2)*2-0,9*2*2</t>
  </si>
  <si>
    <t>4,25*2,75</t>
  </si>
  <si>
    <t>3,8*2,75-1,95*1,65/2-0,9*2</t>
  </si>
  <si>
    <t>8,05*2,75-0,9*2</t>
  </si>
  <si>
    <t>20,7*2,75-0,9*2*3</t>
  </si>
  <si>
    <t>342012132RT1</t>
  </si>
  <si>
    <t>Příčka SDK tl. 80 mm,ocel.kce,1x oplášť., RF 15 mm, izolace tloušťky 50 mm, EI 60</t>
  </si>
  <si>
    <t>C3:8*2,75-0,8*2*4+(2,55*2,75-1,95*1,65/2)*2</t>
  </si>
  <si>
    <t>1,7*(2,75+1,25)/2*2</t>
  </si>
  <si>
    <t>(9,5+5,2)*1,25</t>
  </si>
  <si>
    <t>C2:6*1,25</t>
  </si>
  <si>
    <t>(3+1,85*2)*2,75-0,9*2*3</t>
  </si>
  <si>
    <t>1,75*(2,75+1,25)/2*2</t>
  </si>
  <si>
    <t>C1:(4+2,3+1,1)*2,75-0,8*2*2</t>
  </si>
  <si>
    <t>(5,2+4,3)*1,25</t>
  </si>
  <si>
    <t>společné:(4,5+2,5+2,75+2,25)*2,75-0,9*2*3</t>
  </si>
  <si>
    <t>347016122R00</t>
  </si>
  <si>
    <t>Předstěna SDK, ocel. kce, 2x RF 12,5mm, požární odolnost předstěny 30 DP1</t>
  </si>
  <si>
    <t>Vikýře:(7*2+2,4*2*2-2,4*2/2*2)*2-2*1,3*4</t>
  </si>
  <si>
    <t>2,7*2/2*2</t>
  </si>
  <si>
    <t>342090121R00</t>
  </si>
  <si>
    <t>Otvor v SDK, pro dveře 1kř do 25 kg, CW 75, 1xopl.</t>
  </si>
  <si>
    <t>342090132R00</t>
  </si>
  <si>
    <t>Otvor v SDK, pro dveře 1kř do 25 kg, CW 100,2xopl.</t>
  </si>
  <si>
    <t>342263310R00</t>
  </si>
  <si>
    <t>Úprava sádrokartonové příčky pro osazení umývadla</t>
  </si>
  <si>
    <t>Včetně dřezu a WC mísy</t>
  </si>
  <si>
    <t>POP</t>
  </si>
  <si>
    <t>411321414R00</t>
  </si>
  <si>
    <t>Stropy deskové ze železobetonu C 25/30, betonáž nad povalovým stropem</t>
  </si>
  <si>
    <t>30,5*8,65*0,16</t>
  </si>
  <si>
    <t>411351801R00</t>
  </si>
  <si>
    <t>Bednění čel stropních desek, zřízení</t>
  </si>
  <si>
    <t>m</t>
  </si>
  <si>
    <t>(30,5+8,65)*2</t>
  </si>
  <si>
    <t>411351802R00</t>
  </si>
  <si>
    <t>Bednění čel stropních desek, odstranění</t>
  </si>
  <si>
    <t>411361921RT8</t>
  </si>
  <si>
    <t>Výztuž stropů svařovanou sítí , průměr drátu  8,0, oka 100/100 mm KY81</t>
  </si>
  <si>
    <t>t</t>
  </si>
  <si>
    <t>18*4*47,4/1000</t>
  </si>
  <si>
    <t>413941123RT5</t>
  </si>
  <si>
    <t>Osazení válcovaných nosníků ve stropech č. 14 - 22, včetně dodávky profilu I č. 20</t>
  </si>
  <si>
    <t>(8,4*10+6*2)*26,2/1000</t>
  </si>
  <si>
    <t>413232221R00</t>
  </si>
  <si>
    <t>Zazdívka zhlaví válcovaných nosníků výšky do 30cm</t>
  </si>
  <si>
    <t>416026222R00</t>
  </si>
  <si>
    <t>Podhled SDK,ocel.dvouúrov.kříž.rošt, 2x RF 12,5 mm</t>
  </si>
  <si>
    <t>Požární odolnost EI 30 DP2</t>
  </si>
  <si>
    <t>29,9*8,5</t>
  </si>
  <si>
    <t>7,7*2,25</t>
  </si>
  <si>
    <t>416091071RT1</t>
  </si>
  <si>
    <t>Příplatek za opláštění ostění střešního okna, včetně dodávky materiálu</t>
  </si>
  <si>
    <t>416026224R00</t>
  </si>
  <si>
    <t>Podhled SDK,ocel.dvouúrov.kříž.rošt, 2x RFI 12,5mm</t>
  </si>
  <si>
    <t>Podhled s požárním atestem EI 45 DP1, tepelná izolace vložená - v samostatné části rozpočtu</t>
  </si>
  <si>
    <t>13,9+13,7+14,9+12,5+4,8+18,95+14,4</t>
  </si>
  <si>
    <t>411387531R00</t>
  </si>
  <si>
    <t>Zabetonování otvorů 0,25 m2 ve stropech a klenbách</t>
  </si>
  <si>
    <t>611403380RT1</t>
  </si>
  <si>
    <t>Hrubá výplň rýh ve stropech do 3x3 cm maltou z SMS, zdicí maltou</t>
  </si>
  <si>
    <t>30*4</t>
  </si>
  <si>
    <t>611403399RT2</t>
  </si>
  <si>
    <t>Hrubá výplň rýh maltou ve stropech, s použitím suché maltové směsi</t>
  </si>
  <si>
    <t>Zapravení poškození omítky stropu (podhledu) po odstranění povalů stropu nad 2.NP</t>
  </si>
  <si>
    <t>8*0,4*5+6*0,4</t>
  </si>
  <si>
    <t>611421421R00</t>
  </si>
  <si>
    <t>Oprava váp.omítek stropů do 50% plochy - hladkých</t>
  </si>
  <si>
    <t>10*7,5+8*1,8</t>
  </si>
  <si>
    <t>29*4,6+29*2,8</t>
  </si>
  <si>
    <t>612473182R00</t>
  </si>
  <si>
    <t>Omítka vnitř.zdiva ze such.směsi, štuková, strojně</t>
  </si>
  <si>
    <t>4,3*2*2,65+2,85*2*2,65-0,9*2*2+4*2*2,1-0,9*2*2*2</t>
  </si>
  <si>
    <t>(7,7+2,25)*2*2,9-0,8*2-0,5*2,1</t>
  </si>
  <si>
    <t>2C:4*2*2,85-0,7*2*2*2</t>
  </si>
  <si>
    <t>2B:4,85*2*2,85+(2,6+3,9+1,7)*2,85-0,7*2*2*2</t>
  </si>
  <si>
    <t>2A:(2,8+2,45+1,7)*2*2,85-0,8*2*2-0,7*2*2*2</t>
  </si>
  <si>
    <t>Štíty:6,65*2*2,6-1,4*1,2*2</t>
  </si>
  <si>
    <t>612403380R00</t>
  </si>
  <si>
    <t>Hrubá výplň rýh ve stěnách do 3x3 cm maltou ze SMS</t>
  </si>
  <si>
    <t>2,7*8</t>
  </si>
  <si>
    <t>2,85*19</t>
  </si>
  <si>
    <t>2,6*4</t>
  </si>
  <si>
    <t>612403382RT1</t>
  </si>
  <si>
    <t>Hrubá výplň rýh ve stěnách do 5x5 cm maltou ze SMS, zdicí maltou</t>
  </si>
  <si>
    <t>612403388R00</t>
  </si>
  <si>
    <t>Hrubá výplň rýh ve stěnách do 15x15cm maltou z SMS</t>
  </si>
  <si>
    <t>2,7*5</t>
  </si>
  <si>
    <t>2,85*7</t>
  </si>
  <si>
    <t>612403390R00</t>
  </si>
  <si>
    <t>Hrubá výplň rýh ve stěnách do 20x10cm maltou z SMS</t>
  </si>
  <si>
    <t>6,2*2</t>
  </si>
  <si>
    <t>612409991RT2</t>
  </si>
  <si>
    <t>Začištění omítek kolem oken,dveří apod., s použitím suché maltové směsi</t>
  </si>
  <si>
    <t>(2,4+1,5*2)*4</t>
  </si>
  <si>
    <t>(1,8+1,5*2)*8</t>
  </si>
  <si>
    <t>(1+1,5*2)*9</t>
  </si>
  <si>
    <t>(0,6+0,9*2)*9</t>
  </si>
  <si>
    <t>(2+1,5*2)*2</t>
  </si>
  <si>
    <t>(1+2*2)*6</t>
  </si>
  <si>
    <t>(2,4+2,1*2)*3</t>
  </si>
  <si>
    <t>Soklíky:323</t>
  </si>
  <si>
    <t>612421331RT2</t>
  </si>
  <si>
    <t>Oprava vápen.omítek stěn do 30 % pl. - štukových, s použitím suché maltové směsi</t>
  </si>
  <si>
    <t>1.NP:(29*4+7,5*11)*2,6</t>
  </si>
  <si>
    <t>2NP:(29*4+7,5*14)*2,85</t>
  </si>
  <si>
    <t>6315710..</t>
  </si>
  <si>
    <t>Násyp ze štěrkopísku 16 - 32, tř. I, pod podlahy 1.NP</t>
  </si>
  <si>
    <t>632441044RT2</t>
  </si>
  <si>
    <t>Potěr anhydritový, plocha do 500 m2, tl.45 mm, samonivelační potěr MFC Anhydrit 025</t>
  </si>
  <si>
    <t>3NP:12,6+12,46+6,04+6,21+1,65+29,26+15,88+5,12+24,16+5,15+13+15,6+29,3+15,9+1,3+2,21+3,83+5,5+5+6+4,5</t>
  </si>
  <si>
    <t>2NP:2,25*(1,4+1,5)+4,5+7</t>
  </si>
  <si>
    <t>1NP:1,05+4,63+5,64+7,04+20+13,05+10,16</t>
  </si>
  <si>
    <t>632441491R00</t>
  </si>
  <si>
    <t>Broušení anhydritových potěrů - odstranění šlemu</t>
  </si>
  <si>
    <t>631312131R00</t>
  </si>
  <si>
    <t>Doplnění mazanin betonem do 4 m2, nad tl. 8 cm</t>
  </si>
  <si>
    <t>(9+8,1+1,2)*0,08*2</t>
  </si>
  <si>
    <t>642942111RT3</t>
  </si>
  <si>
    <t>Osazení zárubní dveřních ocelových, pl. do 2,5 m2, včetně dodávky zárubně  70 x 197 x 11 cm</t>
  </si>
  <si>
    <t>642942111RT4</t>
  </si>
  <si>
    <t>Osazení zárubní dveřních ocelových, pl. do 2,5 m2, včetně dodávky zárubně  80 x 197 x 11 cm</t>
  </si>
  <si>
    <t>642942111RT5</t>
  </si>
  <si>
    <t>Osazení zárubní dveřních ocelových, pl. do 2,5 m2, včetně dodávky zárubně  90 x 197 x 11 cm</t>
  </si>
  <si>
    <t>941941031R00</t>
  </si>
  <si>
    <t>Montáž lešení leh.řad.s podlahami,š.do 1 m, H 10 m</t>
  </si>
  <si>
    <t>(30,5*2+9,05*2)*8,4</t>
  </si>
  <si>
    <t>941941191R00</t>
  </si>
  <si>
    <t>Příplatek za každý měsíc použití lešení k pol.1031</t>
  </si>
  <si>
    <t>944944013R00</t>
  </si>
  <si>
    <t>Montáž ochr.sítě z umělých vláken - stínění do 70%</t>
  </si>
  <si>
    <t>944944033R00</t>
  </si>
  <si>
    <t>Příplatek za každý měsíc použití sítí k pol. 4013</t>
  </si>
  <si>
    <t>941941831R00</t>
  </si>
  <si>
    <t>Demontáž lešení leh.řad.s podlahami,š.1 m, H 10 m</t>
  </si>
  <si>
    <t>941955001R00</t>
  </si>
  <si>
    <t>Lešení lehké pomocné, výška podlahy do 1,2 m</t>
  </si>
  <si>
    <t>29*7,8*2</t>
  </si>
  <si>
    <t>954211102R00</t>
  </si>
  <si>
    <t>SDK obklad dřevěných sloupů, 4str.1x RF tl 12,5 mm</t>
  </si>
  <si>
    <t>954211202R00</t>
  </si>
  <si>
    <t>SDK obklad dřevěných sloupů, 3str.1x RF tl 12,5 mm</t>
  </si>
  <si>
    <t>2,75*4</t>
  </si>
  <si>
    <t>962031113R00</t>
  </si>
  <si>
    <t>Bourání příček z cihel pálených plných tl. 65 mm</t>
  </si>
  <si>
    <t>(3,95+1,25+0,9+1,55*2+2,8)*2,65-0,6*2*3-0,8*2*2</t>
  </si>
  <si>
    <t>2NP:4,55*2,85+(4+1,6+2,6+5+1,5*2)*2,85</t>
  </si>
  <si>
    <t>(5,5+1,5*2)*2,85</t>
  </si>
  <si>
    <t>962031123R00</t>
  </si>
  <si>
    <t>Bourání příček z cihel pálených děrovan. tl. 80 mm</t>
  </si>
  <si>
    <t>2.NP:4,55*2,85+(1,5*2+3,9)*2,85-0,6*2*2</t>
  </si>
  <si>
    <t>(2,6+0,9+1,5+1,3+1,5+2,7)*2,85-0,6*2*3-0,8*2</t>
  </si>
  <si>
    <t>(2,45+1,45+0,9+1,2+1,4+2,7)*2,85-0,6*2*3-0,8*2</t>
  </si>
  <si>
    <t>962032231R00</t>
  </si>
  <si>
    <t>Bourání zdiva z cihel pálených na MVC</t>
  </si>
  <si>
    <t>Štíty na půdě:8,8*3,9/2*2*0,20</t>
  </si>
  <si>
    <t>půdní nadezdívka:(30,5*2-2,2)*0,45*0,38</t>
  </si>
  <si>
    <t>962032631R00</t>
  </si>
  <si>
    <t>Bourání zdiva komínového z cihel na MVC</t>
  </si>
  <si>
    <t>1,5*0,55*4,5</t>
  </si>
  <si>
    <t>0,78*0,5*4,5</t>
  </si>
  <si>
    <t>964011221R00</t>
  </si>
  <si>
    <t>Vybourání ŽB překladů  prefa dl. 3 m, 75 kg/m</t>
  </si>
  <si>
    <t>(0,9*4*2+1,2*2*4+1,5*2*3)*0,15*0,15</t>
  </si>
  <si>
    <t>964061321R00</t>
  </si>
  <si>
    <t>Uvolnění zhlaví trámu, zeď cihel. průřezu 0,03 m2</t>
  </si>
  <si>
    <t>Povaly stropu nad 2.NP</t>
  </si>
  <si>
    <t>965081113R00</t>
  </si>
  <si>
    <t>Bourání dlažeb z dlaždic půdních plochy nad 1 m2</t>
  </si>
  <si>
    <t>Odměřeno z půdorysu:231</t>
  </si>
  <si>
    <t>965081713RT2</t>
  </si>
  <si>
    <t>Bourání dlažeb keramických tl.10 mm, nad 1 m2, sbíječka, dlaždice keramické</t>
  </si>
  <si>
    <t>1NP:13,9+10,1+1+2,2+10,2</t>
  </si>
  <si>
    <t>9,5+6,6+2,4+1+1,2</t>
  </si>
  <si>
    <t>1+2,6+10,7+1,2+2,5</t>
  </si>
  <si>
    <t>965082923R00</t>
  </si>
  <si>
    <t>Odstranění násypu tl. do 10 cm, plocha nad 2 m2</t>
  </si>
  <si>
    <t>231*0,09</t>
  </si>
  <si>
    <t>965042141RT4</t>
  </si>
  <si>
    <t>Bourání mazanin betonových tl. 10 cm, nad 4 m2, pneumat. kladivo, tl. mazaniny 8 - 10 cm</t>
  </si>
  <si>
    <t>v bytě A 2x:9,75*7,45*0,1*2</t>
  </si>
  <si>
    <t>pro kanalizaci v 1.NP:(9+8,1+1,2)*0,35*0,08*2</t>
  </si>
  <si>
    <t>9,75*7,45*0,15</t>
  </si>
  <si>
    <t>968061125R00</t>
  </si>
  <si>
    <t>Vyvěšení dřevěných dveřních křídel pl. do 2 m2</t>
  </si>
  <si>
    <t>968062245R00</t>
  </si>
  <si>
    <t>Vybourání dřevěných rámů oken jednoduch. pl. 2 m2</t>
  </si>
  <si>
    <t>2,4*1,5*4+1,8*1,5*8+0,6*0,9*3</t>
  </si>
  <si>
    <t>1*1,5*7+0,6*0,9*12+0,6*0,6*3</t>
  </si>
  <si>
    <t>1,2*1,5*3</t>
  </si>
  <si>
    <t>968072455R00</t>
  </si>
  <si>
    <t>Vybourání kovových dveřních zárubní pl. do 2 m2</t>
  </si>
  <si>
    <t>19+17+2</t>
  </si>
  <si>
    <t>968095001R00</t>
  </si>
  <si>
    <t>Bourání parapetů dřevěných š. do 25 cm</t>
  </si>
  <si>
    <t>1,8*2+2,4*1+1,2*2</t>
  </si>
  <si>
    <t>968095002R00</t>
  </si>
  <si>
    <t>Bourání parapetů dřevěných š. do 50 cm</t>
  </si>
  <si>
    <t>2,4*3+1,8*5+1,2*3+0,9*3</t>
  </si>
  <si>
    <t>970031035R00</t>
  </si>
  <si>
    <t>Vrtání jádrové do zdiva cihelného d 35-39 mm</t>
  </si>
  <si>
    <t>970031130R00</t>
  </si>
  <si>
    <t>Vrtání jádrové do zdiva cihelného do D 130 mm</t>
  </si>
  <si>
    <t>0,6*2+0,5*5</t>
  </si>
  <si>
    <t>971035661R00</t>
  </si>
  <si>
    <t>Vybourání otv. zeď cihel. pl. 4 m2, tl. 60 cm, MC</t>
  </si>
  <si>
    <t>2,75*2,3*0,7-0,6*0,9*0,7*2</t>
  </si>
  <si>
    <t>0,6*0,6*2,3</t>
  </si>
  <si>
    <t>974031164R00</t>
  </si>
  <si>
    <t>Vysekání rýh ve zdi cihelné 15 x 15 cm</t>
  </si>
  <si>
    <t>7,5*4</t>
  </si>
  <si>
    <t>974031123R00</t>
  </si>
  <si>
    <t>Vysekání rýh ve zdi cihelné 3 x 10 cm</t>
  </si>
  <si>
    <t>974031135R00</t>
  </si>
  <si>
    <t>Vysekání rýh ve zdi cihelné 5 x 20 cm</t>
  </si>
  <si>
    <t>978059521R00</t>
  </si>
  <si>
    <t>Odsekání vnitřních obkladů stěn do 2 m2</t>
  </si>
  <si>
    <t>2,8*0,6+(1,45*2+1,7*2-0,6)*1,5</t>
  </si>
  <si>
    <t>3*0,6*3+(1,7*2+1,4*2-0,6)*1,5*3</t>
  </si>
  <si>
    <t>976072221R00</t>
  </si>
  <si>
    <t>Vybourání kov. komín. dvířek pl. 0,3 m2 ze zdi cih</t>
  </si>
  <si>
    <t>976073111R00</t>
  </si>
  <si>
    <t>Vybourání komínových zděří profilu do 15 cm</t>
  </si>
  <si>
    <t>974042544R00</t>
  </si>
  <si>
    <t>Vysekání rýh v podlaze betonové, 7x15 cm</t>
  </si>
  <si>
    <t>pro ÚT:8*3</t>
  </si>
  <si>
    <t>979990101R00</t>
  </si>
  <si>
    <t>Poplatek za sklád.suti-směs bet.a cihel do 30x30cm</t>
  </si>
  <si>
    <t>210,9-4-0,93-1,9-2,9</t>
  </si>
  <si>
    <t>22,1-0,5</t>
  </si>
  <si>
    <t>979990181R00</t>
  </si>
  <si>
    <t>Poplatek za skládku suti - PVC podlahová krytina</t>
  </si>
  <si>
    <t>979990162R00</t>
  </si>
  <si>
    <t>Poplatek za skládku suti - dřevo+sklo</t>
  </si>
  <si>
    <t>979990182R00</t>
  </si>
  <si>
    <t>Poplatek za skládku suti - koberce</t>
  </si>
  <si>
    <t>979990161R00</t>
  </si>
  <si>
    <t>Poplatek za skládku suti - dřevo</t>
  </si>
  <si>
    <t>979011311RT1</t>
  </si>
  <si>
    <t>Svislá doprava suti a vybouraných hmot shozem, s naložením do shozu</t>
  </si>
  <si>
    <t>222/2+0,24+2,6+14</t>
  </si>
  <si>
    <t>979011321R00</t>
  </si>
  <si>
    <t>Montáž a demontáž shozu za 2.NP</t>
  </si>
  <si>
    <t>979011329R00</t>
  </si>
  <si>
    <t>Přípl. k mont.a dem. shozu za každé další podlaží</t>
  </si>
  <si>
    <t>podlaž</t>
  </si>
  <si>
    <t>979081111R00</t>
  </si>
  <si>
    <t>Odvoz suti a vybour. hmot na skládku do 1 km</t>
  </si>
  <si>
    <t>222,8+0,24+2,6+0,22+14,125</t>
  </si>
  <si>
    <t>979081121R00</t>
  </si>
  <si>
    <t>Příplatek k odvozu za každý další 1 km</t>
  </si>
  <si>
    <t>240*25</t>
  </si>
  <si>
    <t>998011002R00</t>
  </si>
  <si>
    <t>Přesun hmot pro budovy zděné výšky do 12 m</t>
  </si>
  <si>
    <t>2,724+53,832+126,120+31,228+54,166+0,650+14,769</t>
  </si>
  <si>
    <t>0,179+0,301+0,045</t>
  </si>
  <si>
    <t>711140101R00</t>
  </si>
  <si>
    <t>Odstr.izolace proti vlhk.vodor. pásy přitav.,1vrst</t>
  </si>
  <si>
    <t>10*7,5</t>
  </si>
  <si>
    <t>711141559RY1</t>
  </si>
  <si>
    <t>Izolace proti vlhk. vodorovná pásy přitavením, 1 vrstva - včetně dod. pásů 40 mineral</t>
  </si>
  <si>
    <t>Schodiště:8,5*3</t>
  </si>
  <si>
    <t>Byt 1A:7,5*10</t>
  </si>
  <si>
    <t>711142559RY1</t>
  </si>
  <si>
    <t>Izolace proti vlhkosti svislá pásy přitavením, 1 vrstva - včetně dod. pásů 40 special mineral</t>
  </si>
  <si>
    <t>(8,7+3*2)*0,5</t>
  </si>
  <si>
    <t>711823121RT2</t>
  </si>
  <si>
    <t>Montáž nopové fólie svisle, včetně dodávky fólie 10 mm</t>
  </si>
  <si>
    <t>30,5*2+8,7*2</t>
  </si>
  <si>
    <t>998711101R00</t>
  </si>
  <si>
    <t>Přesun hmot pro izolace proti vodě, výšky do 6 m</t>
  </si>
  <si>
    <t>713111130RT2</t>
  </si>
  <si>
    <t>Izolace tepelné stropů, vložená mezi krokve, 2 vrstvy - materiál ve specifikaci</t>
  </si>
  <si>
    <t>30,5*(4+3,5*2)</t>
  </si>
  <si>
    <t>8,3*3</t>
  </si>
  <si>
    <t>631405493R</t>
  </si>
  <si>
    <t>Deska izolační minerální tl. 200 mm, 1000x610 mm, univerzální</t>
  </si>
  <si>
    <t>POL3_0</t>
  </si>
  <si>
    <t>29,9*(4+3,5*2)*2</t>
  </si>
  <si>
    <t>7,7*3+31,8</t>
  </si>
  <si>
    <t>713111211RK6</t>
  </si>
  <si>
    <t>Montáž parozábrany krovů spodem s přelepením spojů, fólie podstřešní kontaktní difuzní</t>
  </si>
  <si>
    <t>30*(4+3*2)</t>
  </si>
  <si>
    <t>Vikýře:2,6*2/2*6</t>
  </si>
  <si>
    <t>Vikýře:6,5*2*2-1,4*0,9*4</t>
  </si>
  <si>
    <t>713131130R00</t>
  </si>
  <si>
    <t>Izolace tepelná stěn vložením do konstrukce</t>
  </si>
  <si>
    <t>Střešní vikýře 2 x z uliční strany a štíty nad střešní krytinou u schodiště</t>
  </si>
  <si>
    <t>2,5*2/2*6*2</t>
  </si>
  <si>
    <t>6,8*2*2-2*1,3*4*2</t>
  </si>
  <si>
    <t>713111121RT1</t>
  </si>
  <si>
    <t>Izolace tepelné stropů rovných spodem, drátem, 1 vrstva - materiál ve specifikaci</t>
  </si>
  <si>
    <t>Převzato z pož. SDK podhledu:93,15</t>
  </si>
  <si>
    <t>63140548R</t>
  </si>
  <si>
    <t>Deska izolační minerální  tl. 150 mm, 1000x610 mm, univerzální</t>
  </si>
  <si>
    <t>93,15+36,4</t>
  </si>
  <si>
    <t>63151441R</t>
  </si>
  <si>
    <t>Deska z minerální plsti tl. 25 mm, pro plovoucí podlahy těžké</t>
  </si>
  <si>
    <t>12,6+12,46+6,04+6,21+1,65+29,26+15,88+5,12+24,16+5,15+13+15,6+29,3+15,9+1,3+2,21+3,83+5,5+5+6+4,5</t>
  </si>
  <si>
    <t>1,05+4,63+5,64+7,04+20+13,05+10,16</t>
  </si>
  <si>
    <t>713191100RT9</t>
  </si>
  <si>
    <t>Položení separační fólie, včetně dodávky PE fólie</t>
  </si>
  <si>
    <t>713121111RT1</t>
  </si>
  <si>
    <t>Izolace tepelná podlah na sucho, jednovrstvá, materiál ve specifikaci</t>
  </si>
  <si>
    <t>28375705R</t>
  </si>
  <si>
    <t>Deska izolační stabilizov. EPS 150  1000 x 500 mm</t>
  </si>
  <si>
    <t>(1,05+4,63+5,64+7,04+20+13,05+10,16)*0,1</t>
  </si>
  <si>
    <t>998713102R00</t>
  </si>
  <si>
    <t>Přesun hmot pro izolace tepelné, výšky do 12 m</t>
  </si>
  <si>
    <t>762111811R00</t>
  </si>
  <si>
    <t>Demontáž stěn z hranolků, fošen nebo latí</t>
  </si>
  <si>
    <t>(5+3)*2*2,3+5*3</t>
  </si>
  <si>
    <t>762311811R00</t>
  </si>
  <si>
    <t>Demontáž kotevních želez do 5 kg</t>
  </si>
  <si>
    <t>762331811R00</t>
  </si>
  <si>
    <t>Demontáž konstrukcí krovů z hranolů do 120 cm2</t>
  </si>
  <si>
    <t>5,8*68</t>
  </si>
  <si>
    <t>762331812R00</t>
  </si>
  <si>
    <t>Demontáž konstrukcí krovů z hranolů do 224 cm2</t>
  </si>
  <si>
    <t>2,75*18+2*18+1,3*28</t>
  </si>
  <si>
    <t>762331813R00</t>
  </si>
  <si>
    <t>Demontáž konstrukcí krovů z hranolů do 288 cm2</t>
  </si>
  <si>
    <t>30,5*4</t>
  </si>
  <si>
    <t>762331814R00</t>
  </si>
  <si>
    <t>Demontáž konstrukcí krovů z hranolů do 450 cm2</t>
  </si>
  <si>
    <t>762342811R00</t>
  </si>
  <si>
    <t>Demontáž laťování střech, rozteč latí do 22 cm</t>
  </si>
  <si>
    <t>30,5*5,75*2-3,85*2,75</t>
  </si>
  <si>
    <t>762341811R00</t>
  </si>
  <si>
    <t>Demontáž bednění střech rovných z prken hrubých</t>
  </si>
  <si>
    <t>3*5</t>
  </si>
  <si>
    <t>762343811R00</t>
  </si>
  <si>
    <t>Demontáž bednění okapů z prken hrubých do 32 mm</t>
  </si>
  <si>
    <t>30,5*0,3*2</t>
  </si>
  <si>
    <t>762521811R00</t>
  </si>
  <si>
    <t>Demontáž podlah bez polštářů z prken tl. do 32 mm</t>
  </si>
  <si>
    <t>762822820R00</t>
  </si>
  <si>
    <t>Demontáž stropnic z řeziva o pl.do 288 cm2</t>
  </si>
  <si>
    <t>Uvolnění trámů povalového stropu, jejich odstranění - v místě navržených ocelových skrytých průvlaků pod plnými vazbami krovu</t>
  </si>
  <si>
    <t>8,4*6*2</t>
  </si>
  <si>
    <t>762112110R00</t>
  </si>
  <si>
    <t>Montáž konstrukce stěn z řeziva hraněn. do 120 cm2</t>
  </si>
  <si>
    <t>Boční stěny vikýřů</t>
  </si>
  <si>
    <t>762195000R00</t>
  </si>
  <si>
    <t>Spojovací a ochranné prostředky pro montáž stěn</t>
  </si>
  <si>
    <t>762332140R00</t>
  </si>
  <si>
    <t>Montáž vázaných krovů pravidelných do 450 cm2</t>
  </si>
  <si>
    <t>762332130R00</t>
  </si>
  <si>
    <t>Montáž vázaných krovů pravidelných do 288 cm2</t>
  </si>
  <si>
    <t>3+63</t>
  </si>
  <si>
    <t>762332120R00</t>
  </si>
  <si>
    <t>Montáž vázaných krovů pravidelných do 224 cm2</t>
  </si>
  <si>
    <t>364+60+70+84+70+20+20+32+12+60+13,5</t>
  </si>
  <si>
    <t>762332110R00</t>
  </si>
  <si>
    <t>Montáž vázaných krovů pravidelných do 120 cm2</t>
  </si>
  <si>
    <t>150+154+90</t>
  </si>
  <si>
    <t>605152...</t>
  </si>
  <si>
    <t>Hranol SM/JD 1 délka 300-600 cm</t>
  </si>
  <si>
    <t>(26,1158-1,8-1,848-1,08-0,12-1,155-0,6)*1,1</t>
  </si>
  <si>
    <t>60512648R</t>
  </si>
  <si>
    <t>Fošna SM/JD omítaná tl. 5 a 6 dl. 400-600, II. jakost</t>
  </si>
  <si>
    <t>(1,8+1,848+1,08+0,12+1,155+0,6)*1,1</t>
  </si>
  <si>
    <t>cementotřísková</t>
  </si>
  <si>
    <t>Laťování střech rozteč 22 cm, impregnace, pouze montáž a impregnace, řezivo ve specifikaci</t>
  </si>
  <si>
    <t>Vč. spádové latě</t>
  </si>
  <si>
    <t>31,1*6,4*2-3,3*(6,9*2+8,3)</t>
  </si>
  <si>
    <t>60510055R</t>
  </si>
  <si>
    <t>Lať profil dřevěný 60/40 mm l = 3 m a výše</t>
  </si>
  <si>
    <t>1855*1,1</t>
  </si>
  <si>
    <t>762520020RAI</t>
  </si>
  <si>
    <t>Podlaha z fošen hrubých na sraz, pouze montáž, řezivo ve specifikaci</t>
  </si>
  <si>
    <t>3*30</t>
  </si>
  <si>
    <t>60512546R</t>
  </si>
  <si>
    <t>Prkno SM/JD II. jak. tl. 2,4 dl. 400-600 š. 8-16, omítané</t>
  </si>
  <si>
    <t>2,675*1,1</t>
  </si>
  <si>
    <t>762340110RA0</t>
  </si>
  <si>
    <t>Bednění střech z prken na sraz, impregnace</t>
  </si>
  <si>
    <t>Včetně dodávky impregnačního prostředku</t>
  </si>
  <si>
    <t>8,9*6,5+7,1*3,4*2</t>
  </si>
  <si>
    <t>60512566R</t>
  </si>
  <si>
    <t>Prkno SM/JD II. jak. tl. 3,2 dl. 400-600 š. 8-16, omítané</t>
  </si>
  <si>
    <t>3,3*1,1</t>
  </si>
  <si>
    <t>762421120RT2</t>
  </si>
  <si>
    <t>Montáž obložení stropů lignátem tl. do 8 mm, včetně dodávky, deska cem. třísk. tl. 8 mm</t>
  </si>
  <si>
    <t>Římsa střechy:31,1*2*(0,5+0,2)</t>
  </si>
  <si>
    <t>7*2*(0,3+0,2)</t>
  </si>
  <si>
    <t>762431120RT2</t>
  </si>
  <si>
    <t>Montáž obložení stěn lignátem tl. do 8 mm, včetně dodávky, deska cem. třís. tl. 8 mm</t>
  </si>
  <si>
    <t>Štíty vikýřů:2,44*2*3</t>
  </si>
  <si>
    <t>Průčelí vikýřů:6,9*1,8*2-2*1,3*4</t>
  </si>
  <si>
    <t>998762102R00</t>
  </si>
  <si>
    <t>Přesun hmot pro tesařské konstrukce, výšky do 12 m</t>
  </si>
  <si>
    <t>764904010RT3</t>
  </si>
  <si>
    <t>Zastřešení hladkými plechy, do 30°, HBP tl. 0,6 mm, povrchová úprava HB polyester</t>
  </si>
  <si>
    <t>7,1*3,4*2</t>
  </si>
  <si>
    <t>stříška vstupu:12,8*0,75</t>
  </si>
  <si>
    <t>764908102RT2</t>
  </si>
  <si>
    <t>Kotlík žlabový kónický SOK,vel.žlabu 150 mm, HBP v ostatních barvách</t>
  </si>
  <si>
    <t>764908105RT2</t>
  </si>
  <si>
    <t>Žlab podokapní půlkruhový R,velikost 150 mm, HBP v ostatních barvách</t>
  </si>
  <si>
    <t>Včetně okapních háků v barvě žlabu</t>
  </si>
  <si>
    <t>31,1+17,6+4,9+7,1*2</t>
  </si>
  <si>
    <t>764908109RT2</t>
  </si>
  <si>
    <t>Odpadní trouby kruhové SROR, D 100 mm, HBP v ostatních barvách</t>
  </si>
  <si>
    <t>Včetně tvarovek a objímek</t>
  </si>
  <si>
    <t>2*2+7,5*4</t>
  </si>
  <si>
    <t>764908303RT2</t>
  </si>
  <si>
    <t>Oplechování parapetů, rš 330 mm, plech FOP/PO tl.0,5 mm, ostatní barvy</t>
  </si>
  <si>
    <t>2,1+0,6+1,8*2+2,4+1+0,6*3+1</t>
  </si>
  <si>
    <t>2,4*3+1,8*5+1+0,6*4+1*4</t>
  </si>
  <si>
    <t>2*2+1</t>
  </si>
  <si>
    <t>764908302RT2</t>
  </si>
  <si>
    <t>Oplechování parapetů, rš 250 mm, plech PO tl.0,5 mm, ostatní barvy</t>
  </si>
  <si>
    <t>2*4</t>
  </si>
  <si>
    <t>764814525R00</t>
  </si>
  <si>
    <t>Závětrná lišta z lakovaného Pz plechu, rš 250 mm</t>
  </si>
  <si>
    <t>V barvě střešní krytiny</t>
  </si>
  <si>
    <t>7*2+3*4+6,4*4</t>
  </si>
  <si>
    <t>764817133R00</t>
  </si>
  <si>
    <t>Oplechování zdí (atik) z lak.Pz plechu, rš 330 mm</t>
  </si>
  <si>
    <t>Lemováni vikýřů u krytiny:3,3*6</t>
  </si>
  <si>
    <t>Lemování krytiny u vikýřů:7,1*2</t>
  </si>
  <si>
    <t>764321820R00</t>
  </si>
  <si>
    <t>Demontáž oplechování říms, rš 500 mm, do 30°</t>
  </si>
  <si>
    <t>4*2+5*2</t>
  </si>
  <si>
    <t>764352811R00</t>
  </si>
  <si>
    <t>Demontáž žlabů půlkruh. rovných, rš 330 mm, do 45°</t>
  </si>
  <si>
    <t>30,5*2</t>
  </si>
  <si>
    <t>764362811R00</t>
  </si>
  <si>
    <t>Demontáž střešního okna, hladká krytina, do 45°</t>
  </si>
  <si>
    <t>764410850R00</t>
  </si>
  <si>
    <t>Demontáž oplechování parapetů,rš od 100 do 330 mm</t>
  </si>
  <si>
    <t>2,4*5+1,8*7+0,6*3</t>
  </si>
  <si>
    <t>1,2*2+1</t>
  </si>
  <si>
    <t>1*5+1,2+1,8+0,6*16+1,2*2</t>
  </si>
  <si>
    <t>998764101R00</t>
  </si>
  <si>
    <t>Přesun hmot pro klempířské konstr., výšky do 6 m</t>
  </si>
  <si>
    <t>765312810R00</t>
  </si>
  <si>
    <t>Demontáž krytiny dvoudrážkové, na sucho, do suti</t>
  </si>
  <si>
    <t>30,7*5,75*2-3*3,8</t>
  </si>
  <si>
    <t>765331221RU1</t>
  </si>
  <si>
    <t>Krytina betonová, střechy ostatní, taška barvy cihlově červené</t>
  </si>
  <si>
    <t>V položkách střech jsou zakalkulovány i náklady na tašky doplňkové, vyjma tašek krajních s ozubem a tašek z plastů. Započítat včetně tašek odvětrávacích v množství dle doporučení výrobce, stejně tak i tašky protisněhové.</t>
  </si>
  <si>
    <t>765331231RU1</t>
  </si>
  <si>
    <t>Hřeben s větracím pásem UH, hřebenáč betonový systémový</t>
  </si>
  <si>
    <t>765331663R00</t>
  </si>
  <si>
    <t>Větrací pás z  PVC perforovaný</t>
  </si>
  <si>
    <t>31,1*2-8,3+8,5+7,1*2</t>
  </si>
  <si>
    <t>765331621R00</t>
  </si>
  <si>
    <t>Přiřezání tašek dvoudrážkových</t>
  </si>
  <si>
    <t>765331631RT1</t>
  </si>
  <si>
    <t>Taška drážková odvětrávací, nástavec, kryt, s pružnou spojkou a redukcí</t>
  </si>
  <si>
    <t>765331661R00</t>
  </si>
  <si>
    <t>Větrací mřížka šířky 52 mm,tašky drážkové,bobrovky</t>
  </si>
  <si>
    <t>765331514R00</t>
  </si>
  <si>
    <t>Okno střešní výstupní ALU 64 x 64 cm</t>
  </si>
  <si>
    <t>765901122R00</t>
  </si>
  <si>
    <t>Fólie podstřešní paropropustná  D 140, kontaktní, pojistná</t>
  </si>
  <si>
    <t>341,65+115,73</t>
  </si>
  <si>
    <t>998765102R00</t>
  </si>
  <si>
    <t>Přesun hmot pro krytiny tvrdé, výšky do 12 m</t>
  </si>
  <si>
    <t>766812840R00</t>
  </si>
  <si>
    <t>Demontáž kuchyňských linek do 2,1 m</t>
  </si>
  <si>
    <t>766624042R00</t>
  </si>
  <si>
    <t>Montáž střešních oken rozměr 78/98 - 118 cm</t>
  </si>
  <si>
    <t>6114025056R</t>
  </si>
  <si>
    <t>Okno střešní š. 78 x v. 118 cm , kyvné, celodřevěné, s hliníkovým oplechováním</t>
  </si>
  <si>
    <t>766629301R00</t>
  </si>
  <si>
    <t>Montáž oken plastových plochy do 1,50 m2</t>
  </si>
  <si>
    <t>766629302R00</t>
  </si>
  <si>
    <t>Montáž oken plastových plochy do 2,70 m2</t>
  </si>
  <si>
    <t>766629303R00</t>
  </si>
  <si>
    <t>Montáž oken plastových plochy do 4,50 m2</t>
  </si>
  <si>
    <t>766661413R00</t>
  </si>
  <si>
    <t>Montáž dveří protipožár.1kř.do 80 cm, bez kukátka</t>
  </si>
  <si>
    <t>3+4+6</t>
  </si>
  <si>
    <t>61165634R</t>
  </si>
  <si>
    <t>Dveře požární EW30 bezpeč. tř.3  80x197 cm HPL 0,8</t>
  </si>
  <si>
    <t>766661422R00</t>
  </si>
  <si>
    <t>Montáž dveří protipožárních 1kříd. nad 80 cm</t>
  </si>
  <si>
    <t>61165635R</t>
  </si>
  <si>
    <t>Dveře požární EW30 bezpeč. tř.3  90x197 cm HPL 0,8</t>
  </si>
  <si>
    <t>766661112R00</t>
  </si>
  <si>
    <t>Montáž dveří do zárubně,otevíravých 1kř.do 0,8 m</t>
  </si>
  <si>
    <t>1+14+13</t>
  </si>
  <si>
    <t>61160111R</t>
  </si>
  <si>
    <t>Dveře vnitřní fólie plné 1kř. 70x197 bílé</t>
  </si>
  <si>
    <t>61160112R</t>
  </si>
  <si>
    <t>Dveře vnitřní fólie plné 1kř. 80x197 bílé</t>
  </si>
  <si>
    <t>61160612R</t>
  </si>
  <si>
    <t>Dveře vnitřní fólie 2/3 sklo 1kř. 80x197 , bílé</t>
  </si>
  <si>
    <t>766661122R00</t>
  </si>
  <si>
    <t>Montáž dveří do zárubně,otevíravých 1kř.nad 0,8 m</t>
  </si>
  <si>
    <t>61160613R</t>
  </si>
  <si>
    <t>Dveře vnitřní fólie 2/3 sklo 1kř. 90x197 , bílé</t>
  </si>
  <si>
    <t>61160113R</t>
  </si>
  <si>
    <t>Dveře vnitřní fólie plné 1kř. 90x197 bílé</t>
  </si>
  <si>
    <t>766670011R00</t>
  </si>
  <si>
    <t>Montáž obložkové zárubně a dřevěného křídla dveří</t>
  </si>
  <si>
    <t>766670021R00</t>
  </si>
  <si>
    <t>Montáž kliky a štítku</t>
  </si>
  <si>
    <t>13+2+27+4</t>
  </si>
  <si>
    <t>54914582R</t>
  </si>
  <si>
    <t>Kliky se štítem mezip  804/90 se zaj. Cr</t>
  </si>
  <si>
    <t>6+3+4+4+5+5+4</t>
  </si>
  <si>
    <t>549146401R</t>
  </si>
  <si>
    <t>Bezpečnostní kování , RC3, klika-knoflík nerez mat</t>
  </si>
  <si>
    <t>54914594R</t>
  </si>
  <si>
    <t>Kliky se štítem dveř.  90 Cr</t>
  </si>
  <si>
    <t>611108...</t>
  </si>
  <si>
    <t>Okno plastové 2křídlové 180x150 cm O/OS, Výr.č. 108, vč. pák. ovl. a vnitř. parap. plast.</t>
  </si>
  <si>
    <t>611109...</t>
  </si>
  <si>
    <t>Okno plastové 3 dílné 240x150 cm O/OS, Výr.č. 109, vč. pák. ovl. a vnitř. par.</t>
  </si>
  <si>
    <t>611110...</t>
  </si>
  <si>
    <t>Okno plastové 1 křídl. 100x150 cm O/OS, Výr.č. 110, vč. pák. ovl. a vnitř. par.</t>
  </si>
  <si>
    <t>611112..</t>
  </si>
  <si>
    <t>Okno plastové 1křídlové profil A 100x120 cm  OS, Výr.č. 112, vč. vnitř. parapetu past.</t>
  </si>
  <si>
    <t>611113</t>
  </si>
  <si>
    <t>Okno plastové 1křídlové profil A 60x90 cm  OS, Výr.č. 113, vč. vnitř. parapetu plast.</t>
  </si>
  <si>
    <t>611114...</t>
  </si>
  <si>
    <t>Okno plastové 2křídlové A 211x60 cm S, Výr.č. 114, včetně vnitř. parapetu plast.</t>
  </si>
  <si>
    <t>611200...</t>
  </si>
  <si>
    <t>Okno plastové 1 křídl. 100x150 cm O/OS, Výr.č. 200, vč. vnitř. parapetu plast.</t>
  </si>
  <si>
    <t>611201...</t>
  </si>
  <si>
    <t>Okno plastové 1křídlové A 90x150 cm O/OS, Výr.č. 201 vč. vnitř. par. past.</t>
  </si>
  <si>
    <t>611202..</t>
  </si>
  <si>
    <t>Okno plastové 1křídlové profil A 60x90 cm  OS, Výr.č. 202, vč. vnitř. parapetu plast.</t>
  </si>
  <si>
    <t>611203..</t>
  </si>
  <si>
    <t>Okno plastové 2křídlové 180x150 cm O/OS, Výr.č. 203, vč. vnitř. parapetu plast.</t>
  </si>
  <si>
    <t>611204..</t>
  </si>
  <si>
    <t>Okno plastové 3 dílné 240x150 cm O/OS, Výr.č. 204, vč. vnitř. parapetu plast.</t>
  </si>
  <si>
    <t>611301..</t>
  </si>
  <si>
    <t>Okno plastové 2 křídl. 200x130 cm O/OS, Výr.č. 301, vč. vnitř. parapetu plast.</t>
  </si>
  <si>
    <t>61181103R</t>
  </si>
  <si>
    <t>Zárubeň obklad. protipožární š. 80 cm/st. 8-30 cm, fólie, požární odolnost 30 minut</t>
  </si>
  <si>
    <t>611813103R</t>
  </si>
  <si>
    <t>Zárubeň obkladová OKZ š. 80 cm/stěna 6-17 cm fólie, bílá, dub, buk, třešeň, javor, ořech AM</t>
  </si>
  <si>
    <t>766810010RAE</t>
  </si>
  <si>
    <t>Kuchyňské linky dodávka a montáž, linka 240 cm</t>
  </si>
  <si>
    <t>998766102R00</t>
  </si>
  <si>
    <t>Přesun hmot pro truhlářské konstr., výšky do 12 m</t>
  </si>
  <si>
    <t>771575109RT5</t>
  </si>
  <si>
    <t>Montáž podlah keram.,hladké, tmel, 30x30 cm, Flexlepidlo, spár. hmota</t>
  </si>
  <si>
    <t>1.NP:4,63+5,64</t>
  </si>
  <si>
    <t>2.NP:10,02+1,49+4,17</t>
  </si>
  <si>
    <t>4,5+7,5+1,76+4,19</t>
  </si>
  <si>
    <t>10,72+5,09+1,9+4,16</t>
  </si>
  <si>
    <t>3.NP:6,04+6,21+1,65</t>
  </si>
  <si>
    <t>5,12+5,15+15,65</t>
  </si>
  <si>
    <t>1,3+2,21+3,83</t>
  </si>
  <si>
    <t>597642030R</t>
  </si>
  <si>
    <t>Dlažba slinutá matná 300x300x9 mm, tmavě šedá</t>
  </si>
  <si>
    <t>Podlahy:112,93*1,05</t>
  </si>
  <si>
    <t>771101210RT2</t>
  </si>
  <si>
    <t xml:space="preserve">Penetrace podkladu pod dlažby, penetrační nátěr </t>
  </si>
  <si>
    <t>771475014R00</t>
  </si>
  <si>
    <t>Obklad soklíků keram.rovných, tmel,výška 10 cm</t>
  </si>
  <si>
    <t>1NP:(3,9+4,7+3+4,7+4,25+3+4,25+3,1)*2</t>
  </si>
  <si>
    <t>(2,7*2+5,2*4+0,3+0,5)+11*2+4,5*2+8+7+3+1,5</t>
  </si>
  <si>
    <t>2NP:6*2+5,6*2+2*2+2,25*2+3,5*2+4*2+5,2*2+3*2</t>
  </si>
  <si>
    <t>4*2+3*2+4*2</t>
  </si>
  <si>
    <t>3NP:17*2+6,5*2+7,5*2+2,15*6+2,5*6</t>
  </si>
  <si>
    <t>3,9*2+1,25</t>
  </si>
  <si>
    <t>odpočet:-110</t>
  </si>
  <si>
    <t>597642410R</t>
  </si>
  <si>
    <t>Dlažba slinut matná sokl 300x80x9 mm, tmavě šedá</t>
  </si>
  <si>
    <t>213,35/0,3*1,05</t>
  </si>
  <si>
    <t>998771102R00</t>
  </si>
  <si>
    <t>Přesun hmot pro podlahy z dlaždic, výšky do 12 m</t>
  </si>
  <si>
    <t>776511810RT2</t>
  </si>
  <si>
    <t>Odstranění PVC a koberců lepených bez podložky, z ploch 10 - 20 m2</t>
  </si>
  <si>
    <t>6,5+0,9+6,43+13,1+14,2+19,7+3,8</t>
  </si>
  <si>
    <t>7,3+15,5+13,4+21,3+7,2+1,2+8,6</t>
  </si>
  <si>
    <t>13,7+13,5+22,4+5,4+1,8+8,6+20,4+13,4</t>
  </si>
  <si>
    <t>776521100RU2</t>
  </si>
  <si>
    <t>Lepení povlak.podlah z pásů PVC na lepidlo, včetně podlahoviny PVC extra, tl. 2,0 mm</t>
  </si>
  <si>
    <t>7,04+20+13,05+10,16</t>
  </si>
  <si>
    <t>6,2+15,48+10,32+21,26</t>
  </si>
  <si>
    <t>7,12+13,65+21,38+14,43</t>
  </si>
  <si>
    <t>8,58+20,39+13,42</t>
  </si>
  <si>
    <t>29,26+15,88</t>
  </si>
  <si>
    <t>24,16+12,89</t>
  </si>
  <si>
    <t>29,26+15,88+5,5+3,25*0,8</t>
  </si>
  <si>
    <t>776101115R00</t>
  </si>
  <si>
    <t>Vyrovnání podkladů samonivelační hmotou</t>
  </si>
  <si>
    <t>776981112RT1</t>
  </si>
  <si>
    <t>Lišta hliníková přechod., stejná výška povl.podlah, profil 30/A, samolepicí, šířky 30 mm</t>
  </si>
  <si>
    <t>0,9*3</t>
  </si>
  <si>
    <t>0,8*7</t>
  </si>
  <si>
    <t>0,8*6</t>
  </si>
  <si>
    <t>998776102R00</t>
  </si>
  <si>
    <t>Přesun hmot pro podlahy povlakové, výšky do 12 m</t>
  </si>
  <si>
    <t>781415015RT5</t>
  </si>
  <si>
    <t>Montáž obkladů stěn, porovin.,tmel, 20x20,30x15 cm, flexibilnílepidlo, flex. spár. hmota</t>
  </si>
  <si>
    <t>1.NP:(2,6*2+2,2*2-0,9)*2+2,85*0,6+(2,15+1,35)*2*1,5</t>
  </si>
  <si>
    <t>2A:(1,65*2+0,9*2-0,8)*2+(2,7*2+1,6*2-0,8)*2+2,45*0,6</t>
  </si>
  <si>
    <t>2B:(2,65+1,1+1,6*2)*2*2-0,8*2*2+2,6*0,6</t>
  </si>
  <si>
    <t>2C:(2,6*2+1,2*2+1,6*4-0,8*2)*2+3*0,6</t>
  </si>
  <si>
    <t>3A:(2,4+1,8)*0,6+(1,5*2+1,1*2-0,8)*2</t>
  </si>
  <si>
    <t>(2,3*2+2,7*2-0,8)*2</t>
  </si>
  <si>
    <t>3B:(1,75*2+3*2-0,8)*2+(2,4+1,8)*0,6</t>
  </si>
  <si>
    <t>3C:(2,25*2+1,7*2-0,8)*2+(1,3*2-0,8+1,7*2)*1,5</t>
  </si>
  <si>
    <t>(1,1*2-0,8+1,3*2)*2+(2,4*1,8)*0,6</t>
  </si>
  <si>
    <t>597813660R</t>
  </si>
  <si>
    <t>Obkládačka 20x25 bílá mat</t>
  </si>
  <si>
    <t>190,272*1,05</t>
  </si>
  <si>
    <t>781101210RT4</t>
  </si>
  <si>
    <t xml:space="preserve">Penetrace podkladu pod obklady, penetrační nátěr </t>
  </si>
  <si>
    <t>998781102R00</t>
  </si>
  <si>
    <t>Přesun hmot pro obklady keramické, výšky do 12 m</t>
  </si>
  <si>
    <t>783122510R00</t>
  </si>
  <si>
    <t>Nátěr syntetický OK "A" 2x + 1x email</t>
  </si>
  <si>
    <t>Zárubně:27*(0,8+2*2)*0,25</t>
  </si>
  <si>
    <t>784452911R00</t>
  </si>
  <si>
    <t>Oprava,malba směsí tekut.2x,1bar+obrus míst. 3,8 m</t>
  </si>
  <si>
    <t>1NP stropy:28*(4,7+2,2)</t>
  </si>
  <si>
    <t>stěny:(28*4+6,9*16)*2,6</t>
  </si>
  <si>
    <t>2NP:28*6,9</t>
  </si>
  <si>
    <t>(28*4+6,9*16)*2,85</t>
  </si>
  <si>
    <t>784191101R00</t>
  </si>
  <si>
    <t>Penetrace podkladu univerzální 1x</t>
  </si>
  <si>
    <t>3NP:29*7,5</t>
  </si>
  <si>
    <t>29*2*1,2+21*2*2*2,65</t>
  </si>
  <si>
    <t>6,5*12*2,3</t>
  </si>
  <si>
    <t>784195212R00</t>
  </si>
  <si>
    <t>Malba bílá, bez penetrace, 2 x</t>
  </si>
  <si>
    <t>786622211RT2</t>
  </si>
  <si>
    <t>Žaluzie horizontální vnitřní AL lamely bílé, včetně dodávky žaluzie</t>
  </si>
  <si>
    <t>JZ:2,4*1,5*4+1,8*1,5*7+2*1,3*4</t>
  </si>
  <si>
    <t>SV:1*1,5*4</t>
  </si>
  <si>
    <t>štíty:1*1,5*2+2*1,5*2</t>
  </si>
  <si>
    <t>222730001R00</t>
  </si>
  <si>
    <t>Účastnická zásuvka TV+R+SAT koncová pod omítku</t>
  </si>
  <si>
    <t>222730005R00</t>
  </si>
  <si>
    <t>Účastnická zásuvka TV+R průchozí pod omítku</t>
  </si>
  <si>
    <t>222730031R00</t>
  </si>
  <si>
    <t>Stožár a kotvení na sedl.střechu,do prostupu</t>
  </si>
  <si>
    <t>Stožár o délce 3 m a průměru 48 mm, se zátkou.</t>
  </si>
  <si>
    <t>Váha 6,3kg</t>
  </si>
  <si>
    <t>Žárově zinkováno.</t>
  </si>
  <si>
    <t>222730036R00</t>
  </si>
  <si>
    <t>Vyzvednutí soupravy stožáru a kotvení další patro</t>
  </si>
  <si>
    <t>222730151R00</t>
  </si>
  <si>
    <t>Kompletace a montáž antény FM nad 5 prvků, vč. dodávky</t>
  </si>
  <si>
    <t>Rádio FM1 anténa pro FM příjem. Vysoce kvalitní materiály schválené pro venkovní použití zaručující dlouhou životnost * Navrženo pro příjem FM signálů * Impedance 75 Ohm * Rádio anténa Frekvenční rozsah *VHF 87,50 - 108,00 MHz *Velikost Průměr: cca 45 cm</t>
  </si>
  <si>
    <t>222730154R00</t>
  </si>
  <si>
    <t>Kompletace a montáž ant. IV-V pásmo nad 10 prvků, vč. dodávky</t>
  </si>
  <si>
    <t>Klíčové vlastnosti</t>
  </si>
  <si>
    <t>Venkovní logaritmická periodická</t>
  </si>
  <si>
    <t>Horizontální i vertikální polarizace</t>
  </si>
  <si>
    <t>Rozměry: cca 1060 × 580 × 600 mm</t>
  </si>
  <si>
    <t>Přijímací úhel: 38 / 80 stupňů</t>
  </si>
  <si>
    <t>F konektor</t>
  </si>
  <si>
    <t>Rozsah frekvencí: 470 – 790 MHz</t>
  </si>
  <si>
    <t>Vhodná pro Full HD</t>
  </si>
  <si>
    <t>222730141R00</t>
  </si>
  <si>
    <t>Výložné ráhno se třmenem</t>
  </si>
  <si>
    <t>222730172R00</t>
  </si>
  <si>
    <t>Anténní zesilovač</t>
  </si>
  <si>
    <t>Anténní zesilovač pro nový systém pozemní TV v normě DVB-T2 H.265 HEVC.</t>
  </si>
  <si>
    <t>pro celkové rozbočení až na 10 TV ve vnitřním provedení na půdu - vč. montážní krabičky.</t>
  </si>
  <si>
    <t>zisk jádra zesilovače - 40 dB</t>
  </si>
  <si>
    <t>DVB-T - ano</t>
  </si>
  <si>
    <t>DVB-T2 - ano české , rakouské , německé , slovenské , maďarské</t>
  </si>
  <si>
    <t>vstupní impedance : 75 Ohm</t>
  </si>
  <si>
    <t>kmitočtový rozsah 470 - 694 MHz</t>
  </si>
  <si>
    <t>kanálový rozsah 21 - 48</t>
  </si>
  <si>
    <t>napájení - 12V - 80 mA</t>
  </si>
  <si>
    <t>222730281R00</t>
  </si>
  <si>
    <t>Rozvodnice STA na omítku</t>
  </si>
  <si>
    <t>222730364R00</t>
  </si>
  <si>
    <t>Systémový zdroj do rozvaděče</t>
  </si>
  <si>
    <t>222730372R00</t>
  </si>
  <si>
    <t>Zakončovací člen do úč.zásuvky</t>
  </si>
  <si>
    <t>222730375R00</t>
  </si>
  <si>
    <t>Montáž F konektoru</t>
  </si>
  <si>
    <t>222730396R00</t>
  </si>
  <si>
    <t>Měření TV signálu</t>
  </si>
  <si>
    <t>222730401R00</t>
  </si>
  <si>
    <t>Nastavení a zprovoznění hl.stanice vč. ant.sestavy</t>
  </si>
  <si>
    <t>222730406R00</t>
  </si>
  <si>
    <t>Měření na úč.zásuvce všechny kanály</t>
  </si>
  <si>
    <t>650031621R00</t>
  </si>
  <si>
    <t>Montáž rozváděče do váhy 25 kg</t>
  </si>
  <si>
    <t>357161604R</t>
  </si>
  <si>
    <t>Rozvodnice plastová RZG-N-3S42</t>
  </si>
  <si>
    <t>35717721R</t>
  </si>
  <si>
    <t>Rozvodnice elektroměrové RPE 23  -0+6</t>
  </si>
  <si>
    <t>Bude nově osazena rozvodnice pro 6 elektroměrů (zbývající 2 elektroměry budou osazeny ve stávajícím elektroměrovém rozvaděči). Navrhovaná rozvodnice bude provedena jako vestavěná plechová skříň o rozměrech:  š. cca 68 cm, výška cca 1760 mm (v místě 1 stávajícího rozvaděče v m.č. 1.01) Všechny hlavní jističe budou 3x16A – byty i společná spotřeba.</t>
  </si>
  <si>
    <t>650012111R00</t>
  </si>
  <si>
    <t>Uložení krabice kruhové pod omítku bez zapojení</t>
  </si>
  <si>
    <t>34571511R</t>
  </si>
  <si>
    <t>Krabice přístrojová kruhová KP 68</t>
  </si>
  <si>
    <t>650012161R00</t>
  </si>
  <si>
    <t>Montáž krabice kruhové do dutých stěn bez zapojení</t>
  </si>
  <si>
    <t>34571...</t>
  </si>
  <si>
    <t>Krabice přístrojová kruhová do SDK 67 mm</t>
  </si>
  <si>
    <t>650020132R00</t>
  </si>
  <si>
    <t>Vrt + osazení hmoždinky do stěn cihelných HM 8</t>
  </si>
  <si>
    <t>35801...</t>
  </si>
  <si>
    <t>Tlačítko chráněné sklem TOTAL STOP, pro zasahující hasiče</t>
  </si>
  <si>
    <t>Včetně nápisů "TOTAL STOP" a "VYPNI JEN V NEBEZPEČÍ"</t>
  </si>
  <si>
    <t>650071154R00</t>
  </si>
  <si>
    <t>Montáž stykače DC třípólového do 160 A</t>
  </si>
  <si>
    <t>35821403R</t>
  </si>
  <si>
    <t>Vzduchový stykač 3pólový 140</t>
  </si>
  <si>
    <t>34531740R</t>
  </si>
  <si>
    <t>Ovládač zvonkový řazení 1/0 3171-80124 2násob</t>
  </si>
  <si>
    <t>650023123R00</t>
  </si>
  <si>
    <t>Montáž protipožární kabelové manžety - strop</t>
  </si>
  <si>
    <t>2865...</t>
  </si>
  <si>
    <t>Manžeta protipožární cca  90-30 mm, pro el. kabely, červená</t>
  </si>
  <si>
    <t>650051111R00</t>
  </si>
  <si>
    <t>Montáž spínače nástěnného, řaz. 1 až 6</t>
  </si>
  <si>
    <t>34535505R</t>
  </si>
  <si>
    <t>Přepínač střídavý s doutnavkou 3553-27289, řazení 6/So</t>
  </si>
  <si>
    <t>34535571R</t>
  </si>
  <si>
    <t>Spínač 10A kolébkový řazení 1 až 6</t>
  </si>
  <si>
    <t>30</t>
  </si>
  <si>
    <t>8+8+8+4</t>
  </si>
  <si>
    <t>9+5+7+6</t>
  </si>
  <si>
    <t>Půda:2</t>
  </si>
  <si>
    <t>650052711R00</t>
  </si>
  <si>
    <t>Montáž zásuvky zapuštěné 2P+PE</t>
  </si>
  <si>
    <t>32+114</t>
  </si>
  <si>
    <t>34551618R</t>
  </si>
  <si>
    <t>Zásuvka dvojnásobná 5512A-2349</t>
  </si>
  <si>
    <t>5+6+3+5</t>
  </si>
  <si>
    <t>5+4+4</t>
  </si>
  <si>
    <t>34551610R</t>
  </si>
  <si>
    <t>Zásuvka 230 V</t>
  </si>
  <si>
    <t>4+2+2+4+17</t>
  </si>
  <si>
    <t>15+16+15+1</t>
  </si>
  <si>
    <t>14+11+11</t>
  </si>
  <si>
    <t>650052752R00</t>
  </si>
  <si>
    <t>Montáž zásuvky zapuštěné 3P+N+PE, vč. dodávky</t>
  </si>
  <si>
    <t>35811152R</t>
  </si>
  <si>
    <t>Zásuvka vestavná IEG 1643 16 A 380 V 4pólová</t>
  </si>
  <si>
    <t>34562340R</t>
  </si>
  <si>
    <t>Svorkovnice 380 V bakelitová 6339-07 přístrojová, pro připojení sporáku</t>
  </si>
  <si>
    <t>Montáž a dodávka svorkovnice pro připojení kuchyňského sporáku 400 V včetně systémového krytu</t>
  </si>
  <si>
    <t>358892010R</t>
  </si>
  <si>
    <t>Zvonek SM1/230, 230V</t>
  </si>
  <si>
    <t>358892015R</t>
  </si>
  <si>
    <t>Schodišťový spínač E232E-230N, 16A/230VAC</t>
  </si>
  <si>
    <t>3745165120R</t>
  </si>
  <si>
    <t>Zásuvka telefonní 2 x RJ11</t>
  </si>
  <si>
    <t>38229511R</t>
  </si>
  <si>
    <t>Tablo tlačítkové min. 7 tlačítek</t>
  </si>
  <si>
    <t>34571092R</t>
  </si>
  <si>
    <t>Trubka elektroinstalační tuhá z PVC 1525</t>
  </si>
  <si>
    <t>34571093R</t>
  </si>
  <si>
    <t>Trubka elektroinstalační tuhá z PVC 1532</t>
  </si>
  <si>
    <t>650061611R00</t>
  </si>
  <si>
    <t>Montáž jističe modulárního jednopólového do 25 A, vč. dodávky</t>
  </si>
  <si>
    <t>6/1:2*7</t>
  </si>
  <si>
    <t>10/1:7+2+2+2+3+3+3+3</t>
  </si>
  <si>
    <t>16/1:3+5+4+4+5+6+5+5</t>
  </si>
  <si>
    <t>Nahrazeno kombi. chráničem:-17</t>
  </si>
  <si>
    <t>650061641R00</t>
  </si>
  <si>
    <t xml:space="preserve">Montáž jističe modulárního třípólového do 25 A, vč. dodávky </t>
  </si>
  <si>
    <t>16/3:8</t>
  </si>
  <si>
    <t>Hlavní jistič 16/3:8</t>
  </si>
  <si>
    <t>650063631R00</t>
  </si>
  <si>
    <t>Montáž chrániče proudového do 25 A</t>
  </si>
  <si>
    <t>Zásuvkové ockruhy:8</t>
  </si>
  <si>
    <t>Světelný okruh spol. spotřeba:3</t>
  </si>
  <si>
    <t>Světel. okruh - byt:7*2</t>
  </si>
  <si>
    <t>358001...</t>
  </si>
  <si>
    <t>Chránič nadproudový 400V/25A/30mA</t>
  </si>
  <si>
    <t>358891502R</t>
  </si>
  <si>
    <t>Chránič proudový 10B-1N-030AC, s nadproudovou ochranou</t>
  </si>
  <si>
    <t>Dva moduly. Kombinovaný chránič pro světelné okruhy.</t>
  </si>
  <si>
    <t>3+7*2</t>
  </si>
  <si>
    <t>650101121R00</t>
  </si>
  <si>
    <t>Montáž žárovkového svítidla přisazeného</t>
  </si>
  <si>
    <t>34818210R</t>
  </si>
  <si>
    <t>Svítidlo bytové , LED zdroj 9 až 12 W</t>
  </si>
  <si>
    <t>34828410R</t>
  </si>
  <si>
    <t>Svítidlo nouzové, LED 1x9 W,1 h</t>
  </si>
  <si>
    <t>Nouzové osvětlení únikových cest se zdrojem v osvětlovacím tělese. Doba činnosti nouzového osvětlení minimálně 60 minut.</t>
  </si>
  <si>
    <t>3484...</t>
  </si>
  <si>
    <t>Svítidlo venkovní, LED zdroj 9 až 12 W</t>
  </si>
  <si>
    <t>650072621R00</t>
  </si>
  <si>
    <t>Montáž čidla pohybu stropního přisazeného</t>
  </si>
  <si>
    <t>34531501R</t>
  </si>
  <si>
    <t xml:space="preserve">Čidlo pohybu stropní  </t>
  </si>
  <si>
    <t>650111141R00</t>
  </si>
  <si>
    <t>Uložení uzem. pásku v zemi do 120 mm2</t>
  </si>
  <si>
    <t>35441120R</t>
  </si>
  <si>
    <t>Pásek uzemňovací pozinkovaný 30 x 4 mm</t>
  </si>
  <si>
    <t>kg</t>
  </si>
  <si>
    <t>95*1,02*0,95</t>
  </si>
  <si>
    <t>650111146R00</t>
  </si>
  <si>
    <t>Uložení uzem. drátu v zemi FeZn do 10 mm</t>
  </si>
  <si>
    <t>3544...</t>
  </si>
  <si>
    <t>Drát uzemňovací pozinkovaný pr. 10 mm</t>
  </si>
  <si>
    <t>32*1,02*0,62</t>
  </si>
  <si>
    <t>650111611R00</t>
  </si>
  <si>
    <t>Montáž svodového vodiče D do 10 mm včetně podpěr</t>
  </si>
  <si>
    <t>35444180R</t>
  </si>
  <si>
    <t xml:space="preserve">Drát 8 AlMgSi T/4 </t>
  </si>
  <si>
    <t>(126+3*4)*1,05</t>
  </si>
  <si>
    <t>35441421R</t>
  </si>
  <si>
    <t>Podpěra vedení do zdiva PV 1a-25</t>
  </si>
  <si>
    <t>35441480R</t>
  </si>
  <si>
    <t>Podpěra vedení pod krytinu na svahu PV 13</t>
  </si>
  <si>
    <t>35441485R</t>
  </si>
  <si>
    <t>Podpěra vedení pod hřebenáče PV 14</t>
  </si>
  <si>
    <t>650111711R00</t>
  </si>
  <si>
    <t>Montáž hromosvodové svorky do 2 šroubů</t>
  </si>
  <si>
    <t>35441850R</t>
  </si>
  <si>
    <t>Svorka univerzální SU</t>
  </si>
  <si>
    <t>35441885R</t>
  </si>
  <si>
    <t>Svorka spojovací SS pro lano d 8-10 mm</t>
  </si>
  <si>
    <t>35441905R</t>
  </si>
  <si>
    <t>Svorka připojovací SO okapových žlabů d 6-12 mm</t>
  </si>
  <si>
    <t>35441925R</t>
  </si>
  <si>
    <t>Svorka zkušební SZ pro lano d 6-12 mm</t>
  </si>
  <si>
    <t>650111761R00</t>
  </si>
  <si>
    <t>Montáž ochran. úhelníku / trubky s držáky do zdiva</t>
  </si>
  <si>
    <t>35441830R</t>
  </si>
  <si>
    <t>Úhelník ochranný OU-2 pro vodič d 6-12 mm</t>
  </si>
  <si>
    <t>35441840R</t>
  </si>
  <si>
    <t>Držák ochranného úhelníku DOUa-25 do zdiva</t>
  </si>
  <si>
    <t>650111781R00</t>
  </si>
  <si>
    <t>Označení svodu štítkem</t>
  </si>
  <si>
    <t>650111911R00</t>
  </si>
  <si>
    <t xml:space="preserve">Montáž jímací tyče do 3 m, na střešní hřeben </t>
  </si>
  <si>
    <t>650112611R00</t>
  </si>
  <si>
    <t>Změření zemního odporu, vč. měřícího protokolu</t>
  </si>
  <si>
    <t>650122105R00</t>
  </si>
  <si>
    <t xml:space="preserve">Uložení vodiče Cu 0,75 mm2 do trubky </t>
  </si>
  <si>
    <t>341350112R</t>
  </si>
  <si>
    <t>Kabel stíněný televizní</t>
  </si>
  <si>
    <t>341350110R</t>
  </si>
  <si>
    <t>Kabel stíněný VD-10, telefonní a IT rozvod</t>
  </si>
  <si>
    <t>650124641R00</t>
  </si>
  <si>
    <t>Uložení kabelu Cu 3 x 1,5 mm2 pod omítku</t>
  </si>
  <si>
    <t>34111032R</t>
  </si>
  <si>
    <t>Kabel silový s Cu jádrem 750 V CYKY 3 C x 1,5 mm2</t>
  </si>
  <si>
    <t>650124643R00</t>
  </si>
  <si>
    <t>Uložení kabelu Cu 3 x 2,5 mm2 pod omítku</t>
  </si>
  <si>
    <t>34111036R</t>
  </si>
  <si>
    <t>Kabel silový s Cu jádrem 750 V CYKY 3 x 2,5 mm2</t>
  </si>
  <si>
    <t>650124703R00</t>
  </si>
  <si>
    <t>Uložení kabelu Cu 5 x 2,5 mm2 pod omítku</t>
  </si>
  <si>
    <t>34111094R</t>
  </si>
  <si>
    <t>Kabel silový s Cu jádrem 750 V CYKY 5 x 2,5 mm2</t>
  </si>
  <si>
    <t>650124707R00</t>
  </si>
  <si>
    <t>Uložení kabelu Cu 5 x 6 mm2 pod omítku</t>
  </si>
  <si>
    <t>34111100R</t>
  </si>
  <si>
    <t>Kabel silový s Cu jádrem 750 V CYKY 5 x 6 mm2</t>
  </si>
  <si>
    <t>650125141R00</t>
  </si>
  <si>
    <t>Uložení kabelu Cu 3 x 1,5 mm2 do trubky</t>
  </si>
  <si>
    <t>650125143R00</t>
  </si>
  <si>
    <t xml:space="preserve">Uložení kabelu Cu 3 x 2,5 mm2 do trubky </t>
  </si>
  <si>
    <t>650125213R00</t>
  </si>
  <si>
    <t>Uložení kabelu Cu 5 x 2,5 mm2 do trubky</t>
  </si>
  <si>
    <t>650125217R00</t>
  </si>
  <si>
    <t>Uložení kabelu Cu 5 x 6 mm2 do trubky</t>
  </si>
  <si>
    <t>541101.....</t>
  </si>
  <si>
    <t>Dodávka a montáž sporák elektrický , se sklokeramickou deskou, bílý</t>
  </si>
  <si>
    <t>Sporák o rezměrech cca 50x60x85 cm, sklokeramická deska se 4 varnými zónami cca 2 x 1,7 kW a 2 x 1,2 kW, energetická třída A. Elektrická trouba o objemu cca 68 l. Program na čištění prostoru trouby.</t>
  </si>
  <si>
    <t>541102...</t>
  </si>
  <si>
    <t>Dodávka a montáž odsavač par kuchyňský, vč. odtahu přes zeď</t>
  </si>
  <si>
    <t>Odsavač par nad kuchyňský sporák š. 50 cm bílý. Výkon cca 178 m3/hod. 3 rychlosti, LED osvětlení, omyvatelné kovové filtry. Včetně napojení na odtah přes obvodovou zeď.</t>
  </si>
  <si>
    <t>541103...</t>
  </si>
  <si>
    <t>Dodávka a montáž odsavač par kuchyňský, recirkulační</t>
  </si>
  <si>
    <t>Odsavač par nad kuchyňský sporák š. 50 cm bílý. Výkon cca 178 m3/hod. 3 rychlosti, LED osvětlení, omyvatelné kovové filtry. Včetně dodávky vkládaných uhlíkových filtrů pro recirkulaci.</t>
  </si>
  <si>
    <t>541104...</t>
  </si>
  <si>
    <t>Dodávka a montáž el. ventilátor nástěnný</t>
  </si>
  <si>
    <t>Elektrický nástěnný ventilátor barvy bílé, výkon cca 100 m3/h, vč. zpětné klapky. Vč. nastavitelného doběhu a zpoždění. Připojit na instalaci osvětlení místnosti.</t>
  </si>
  <si>
    <t>371601...</t>
  </si>
  <si>
    <t>Zařízení autonomní detekce a signalizace, požární hlásič bateriový</t>
  </si>
  <si>
    <t>1.4.1</t>
  </si>
  <si>
    <t>Zdravotně technické instalace- část uznatelné, převzato ze samostatného rozpočtu</t>
  </si>
  <si>
    <t>soubor</t>
  </si>
  <si>
    <t>1.4.2</t>
  </si>
  <si>
    <t>Vytápění, převzato ze samostatného rozpočtu</t>
  </si>
  <si>
    <t>1.4.3</t>
  </si>
  <si>
    <t>Plynová zařízení, převzato ze samostatného rozpočtu</t>
  </si>
  <si>
    <t>005121020R</t>
  </si>
  <si>
    <t xml:space="preserve">Provoz zařízení staveniště </t>
  </si>
  <si>
    <t>Soubor</t>
  </si>
  <si>
    <t>Zřízení, provoz, odstranění</t>
  </si>
  <si>
    <t>005241010R</t>
  </si>
  <si>
    <t xml:space="preserve">Dokumentace skutečného provedení </t>
  </si>
  <si>
    <t>Pasivní venkovní anténa na profesionální úrovni s vysokým ziskem pro příjem DVB-T, DVB-T2 signalu v UHF pásmu. Dobrá směrovost i k dálkovému příjmu a do míst s vysokým stupněm LTE rušení.</t>
  </si>
  <si>
    <t/>
  </si>
  <si>
    <t>SUM</t>
  </si>
  <si>
    <t>POPUZIV</t>
  </si>
  <si>
    <t>END</t>
  </si>
  <si>
    <t>OO1 Souhrnný, stavební a EI rozpočet - způsobilé - změna č. 4</t>
  </si>
  <si>
    <t xml:space="preserve"> </t>
  </si>
  <si>
    <t xml:space="preserve">001. Položkový rozpočet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</si>
</sst>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indexed="9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CC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9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0" fontId="4" fillId="0" borderId="0" xfId="0" applyFont="1" applyAlignment="1">
      <alignment horizontal="left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49" fontId="8" fillId="0" borderId="6" xfId="0" applyNumberFormat="1" applyFont="1" applyBorder="1" applyAlignment="1">
      <alignment horizontal="left" vertical="center"/>
    </xf>
    <xf numFmtId="0" fontId="9" fillId="3" borderId="1" xfId="0" applyFont="1" applyFill="1" applyBorder="1" applyAlignment="1">
      <alignment horizontal="left" vertical="center" indent="1"/>
    </xf>
    <xf numFmtId="49" fontId="6" fillId="3" borderId="0" xfId="0" applyNumberFormat="1" applyFont="1" applyFill="1" applyBorder="1" applyAlignment="1">
      <alignment horizontal="left" vertical="center"/>
    </xf>
    <xf numFmtId="0" fontId="0" fillId="3" borderId="1" xfId="0" applyFont="1" applyFill="1" applyBorder="1" applyAlignment="1">
      <alignment horizontal="left" vertical="center" indent="1"/>
    </xf>
    <xf numFmtId="0" fontId="8" fillId="3" borderId="0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6" xfId="0" applyFont="1" applyFill="1" applyBorder="1" applyAlignment="1"/>
    <xf numFmtId="0" fontId="8" fillId="3" borderId="8" xfId="0" applyFont="1" applyFill="1" applyBorder="1" applyAlignment="1"/>
    <xf numFmtId="49" fontId="8" fillId="0" borderId="0" xfId="0" applyNumberFormat="1" applyFont="1" applyBorder="1" applyAlignment="1">
      <alignment horizontal="left" vertical="center"/>
    </xf>
    <xf numFmtId="49" fontId="8" fillId="0" borderId="6" xfId="0" applyNumberFormat="1" applyFont="1" applyBorder="1" applyAlignment="1">
      <alignment horizontal="right" vertical="center"/>
    </xf>
    <xf numFmtId="49" fontId="8" fillId="4" borderId="6" xfId="0" applyNumberFormat="1" applyFont="1" applyFill="1" applyBorder="1" applyAlignment="1" applyProtection="1">
      <alignment horizontal="right" vertical="center"/>
      <protection locked="0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3" fontId="0" fillId="0" borderId="26" xfId="0" applyNumberFormat="1" applyBorder="1"/>
    <xf numFmtId="3" fontId="0" fillId="5" borderId="30" xfId="0" applyNumberFormat="1" applyFill="1" applyBorder="1" applyAlignment="1"/>
    <xf numFmtId="3" fontId="7" fillId="3" borderId="27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/>
    </xf>
    <xf numFmtId="3" fontId="7" fillId="3" borderId="18" xfId="0" applyNumberFormat="1" applyFont="1" applyFill="1" applyBorder="1" applyAlignment="1">
      <alignment vertical="center" wrapText="1"/>
    </xf>
    <xf numFmtId="3" fontId="7" fillId="3" borderId="28" xfId="0" applyNumberFormat="1" applyFont="1" applyFill="1" applyBorder="1" applyAlignment="1">
      <alignment horizontal="center" vertical="center" wrapText="1"/>
    </xf>
    <xf numFmtId="3" fontId="0" fillId="0" borderId="31" xfId="0" applyNumberFormat="1" applyBorder="1" applyAlignment="1"/>
    <xf numFmtId="3" fontId="0" fillId="0" borderId="29" xfId="0" applyNumberFormat="1" applyBorder="1" applyAlignment="1"/>
    <xf numFmtId="0" fontId="2" fillId="0" borderId="0" xfId="0" applyFont="1" applyAlignment="1">
      <alignment horizontal="center" shrinkToFit="1"/>
    </xf>
    <xf numFmtId="3" fontId="10" fillId="3" borderId="28" xfId="0" applyNumberFormat="1" applyFont="1" applyFill="1" applyBorder="1" applyAlignment="1">
      <alignment horizontal="center" vertical="center" wrapText="1" shrinkToFit="1"/>
    </xf>
    <xf numFmtId="3" fontId="7" fillId="3" borderId="28" xfId="0" applyNumberFormat="1" applyFont="1" applyFill="1" applyBorder="1" applyAlignment="1">
      <alignment horizontal="center" vertical="center" wrapText="1" shrinkToFit="1"/>
    </xf>
    <xf numFmtId="3" fontId="3" fillId="0" borderId="29" xfId="0" applyNumberFormat="1" applyFont="1" applyBorder="1" applyAlignment="1">
      <alignment horizontal="right" wrapText="1" shrinkToFit="1"/>
    </xf>
    <xf numFmtId="3" fontId="3" fillId="0" borderId="29" xfId="0" applyNumberFormat="1" applyFont="1" applyBorder="1" applyAlignment="1">
      <alignment horizontal="right" shrinkToFit="1"/>
    </xf>
    <xf numFmtId="3" fontId="0" fillId="0" borderId="29" xfId="0" applyNumberFormat="1" applyBorder="1" applyAlignment="1">
      <alignment shrinkToFit="1"/>
    </xf>
    <xf numFmtId="3" fontId="0" fillId="5" borderId="30" xfId="0" applyNumberFormat="1" applyFill="1" applyBorder="1" applyAlignment="1">
      <alignment wrapText="1" shrinkToFit="1"/>
    </xf>
    <xf numFmtId="3" fontId="0" fillId="5" borderId="30" xfId="0" applyNumberFormat="1" applyFill="1" applyBorder="1" applyAlignment="1">
      <alignment shrinkToFit="1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5" fillId="0" borderId="0" xfId="0" applyNumberFormat="1" applyFont="1" applyAlignment="1">
      <alignment wrapText="1"/>
    </xf>
    <xf numFmtId="0" fontId="6" fillId="0" borderId="0" xfId="0" applyFon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49" fontId="7" fillId="0" borderId="26" xfId="0" applyNumberFormat="1" applyFont="1" applyBorder="1" applyAlignment="1">
      <alignment vertical="center"/>
    </xf>
    <xf numFmtId="0" fontId="16" fillId="3" borderId="3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7" fillId="5" borderId="10" xfId="0" applyFont="1" applyFill="1" applyBorder="1"/>
    <xf numFmtId="0" fontId="7" fillId="5" borderId="6" xfId="0" applyFont="1" applyFill="1" applyBorder="1"/>
    <xf numFmtId="0" fontId="16" fillId="3" borderId="35" xfId="0" applyFont="1" applyFill="1" applyBorder="1" applyAlignment="1">
      <alignment horizontal="center" vertical="center" wrapText="1"/>
    </xf>
    <xf numFmtId="49" fontId="7" fillId="0" borderId="36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0" borderId="39" xfId="0" applyNumberFormat="1" applyFont="1" applyBorder="1" applyAlignment="1">
      <alignment horizontal="center" vertical="center"/>
    </xf>
    <xf numFmtId="4" fontId="7" fillId="0" borderId="39" xfId="0" applyNumberFormat="1" applyFont="1" applyBorder="1" applyAlignment="1">
      <alignment vertical="center"/>
    </xf>
    <xf numFmtId="4" fontId="7" fillId="5" borderId="39" xfId="0" applyNumberFormat="1" applyFont="1" applyFill="1" applyBorder="1" applyAlignment="1">
      <alignment horizontal="center"/>
    </xf>
    <xf numFmtId="4" fontId="7" fillId="5" borderId="39" xfId="0" applyNumberFormat="1" applyFont="1" applyFill="1" applyBorder="1" applyAlignment="1"/>
    <xf numFmtId="4" fontId="0" fillId="0" borderId="0" xfId="0" applyNumberFormat="1"/>
    <xf numFmtId="49" fontId="0" fillId="0" borderId="1" xfId="0" applyNumberFormat="1" applyBorder="1"/>
    <xf numFmtId="49" fontId="0" fillId="0" borderId="14" xfId="0" applyNumberFormat="1" applyBorder="1" applyAlignment="1">
      <alignment horizontal="left" vertical="center" indent="1"/>
    </xf>
    <xf numFmtId="49" fontId="0" fillId="0" borderId="40" xfId="0" applyNumberFormat="1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3" borderId="46" xfId="0" applyFill="1" applyBorder="1"/>
    <xf numFmtId="49" fontId="0" fillId="3" borderId="43" xfId="0" applyNumberFormat="1" applyFill="1" applyBorder="1" applyAlignment="1"/>
    <xf numFmtId="49" fontId="0" fillId="3" borderId="43" xfId="0" applyNumberFormat="1" applyFill="1" applyBorder="1"/>
    <xf numFmtId="0" fontId="0" fillId="3" borderId="43" xfId="0" applyFill="1" applyBorder="1"/>
    <xf numFmtId="0" fontId="0" fillId="3" borderId="42" xfId="0" applyFill="1" applyBorder="1"/>
    <xf numFmtId="0" fontId="0" fillId="3" borderId="36" xfId="0" applyFill="1" applyBorder="1"/>
    <xf numFmtId="0" fontId="17" fillId="0" borderId="0" xfId="0" applyFont="1"/>
    <xf numFmtId="0" fontId="17" fillId="0" borderId="26" xfId="0" applyFont="1" applyBorder="1" applyAlignment="1">
      <alignment vertical="top"/>
    </xf>
    <xf numFmtId="0" fontId="0" fillId="3" borderId="10" xfId="0" applyFill="1" applyBorder="1" applyAlignment="1">
      <alignment vertical="top"/>
    </xf>
    <xf numFmtId="49" fontId="20" fillId="0" borderId="0" xfId="0" applyNumberFormat="1" applyFont="1" applyAlignment="1">
      <alignment wrapText="1"/>
    </xf>
    <xf numFmtId="0" fontId="0" fillId="3" borderId="35" xfId="0" applyFill="1" applyBorder="1"/>
    <xf numFmtId="49" fontId="0" fillId="3" borderId="35" xfId="0" applyNumberFormat="1" applyFill="1" applyBorder="1"/>
    <xf numFmtId="0" fontId="0" fillId="3" borderId="49" xfId="0" applyFill="1" applyBorder="1" applyAlignment="1">
      <alignment vertical="top"/>
    </xf>
    <xf numFmtId="0" fontId="0" fillId="3" borderId="50" xfId="0" applyFill="1" applyBorder="1" applyAlignment="1">
      <alignment wrapText="1"/>
    </xf>
    <xf numFmtId="0" fontId="17" fillId="0" borderId="26" xfId="0" applyNumberFormat="1" applyFont="1" applyBorder="1" applyAlignment="1">
      <alignment vertical="top"/>
    </xf>
    <xf numFmtId="0" fontId="0" fillId="3" borderId="10" xfId="0" applyNumberFormat="1" applyFill="1" applyBorder="1" applyAlignment="1">
      <alignment vertical="top"/>
    </xf>
    <xf numFmtId="0" fontId="17" fillId="0" borderId="33" xfId="0" applyFont="1" applyBorder="1" applyAlignment="1">
      <alignment vertical="top" shrinkToFit="1"/>
    </xf>
    <xf numFmtId="0" fontId="17" fillId="0" borderId="26" xfId="0" applyFont="1" applyBorder="1" applyAlignment="1">
      <alignment vertical="top" shrinkToFit="1"/>
    </xf>
    <xf numFmtId="0" fontId="18" fillId="0" borderId="33" xfId="0" applyNumberFormat="1" applyFont="1" applyBorder="1" applyAlignment="1">
      <alignment vertical="top" wrapText="1" shrinkToFit="1"/>
    </xf>
    <xf numFmtId="0" fontId="0" fillId="3" borderId="39" xfId="0" applyFill="1" applyBorder="1" applyAlignment="1">
      <alignment vertical="top" shrinkToFit="1"/>
    </xf>
    <xf numFmtId="0" fontId="0" fillId="3" borderId="10" xfId="0" applyFill="1" applyBorder="1" applyAlignment="1">
      <alignment vertical="top" shrinkToFit="1"/>
    </xf>
    <xf numFmtId="164" fontId="17" fillId="0" borderId="33" xfId="0" applyNumberFormat="1" applyFont="1" applyBorder="1" applyAlignment="1">
      <alignment vertical="top" shrinkToFit="1"/>
    </xf>
    <xf numFmtId="164" fontId="18" fillId="0" borderId="33" xfId="0" applyNumberFormat="1" applyFont="1" applyBorder="1" applyAlignment="1">
      <alignment vertical="top" wrapText="1" shrinkToFit="1"/>
    </xf>
    <xf numFmtId="164" fontId="0" fillId="3" borderId="39" xfId="0" applyNumberFormat="1" applyFill="1" applyBorder="1" applyAlignment="1">
      <alignment vertical="top" shrinkToFit="1"/>
    </xf>
    <xf numFmtId="4" fontId="17" fillId="4" borderId="33" xfId="0" applyNumberFormat="1" applyFont="1" applyFill="1" applyBorder="1" applyAlignment="1" applyProtection="1">
      <alignment vertical="top" shrinkToFit="1"/>
      <protection locked="0"/>
    </xf>
    <xf numFmtId="4" fontId="17" fillId="0" borderId="33" xfId="0" applyNumberFormat="1" applyFont="1" applyBorder="1" applyAlignment="1">
      <alignment vertical="top" shrinkToFit="1"/>
    </xf>
    <xf numFmtId="4" fontId="0" fillId="3" borderId="39" xfId="0" applyNumberFormat="1" applyFill="1" applyBorder="1" applyAlignment="1">
      <alignment vertical="top" shrinkToFit="1"/>
    </xf>
    <xf numFmtId="0" fontId="0" fillId="3" borderId="51" xfId="0" applyFill="1" applyBorder="1"/>
    <xf numFmtId="0" fontId="0" fillId="3" borderId="52" xfId="0" applyFill="1" applyBorder="1" applyAlignment="1">
      <alignment wrapText="1"/>
    </xf>
    <xf numFmtId="0" fontId="0" fillId="3" borderId="53" xfId="0" applyFill="1" applyBorder="1" applyAlignment="1">
      <alignment vertical="top"/>
    </xf>
    <xf numFmtId="49" fontId="0" fillId="3" borderId="53" xfId="0" applyNumberFormat="1" applyFill="1" applyBorder="1" applyAlignment="1">
      <alignment vertical="top"/>
    </xf>
    <xf numFmtId="49" fontId="0" fillId="3" borderId="49" xfId="0" applyNumberFormat="1" applyFill="1" applyBorder="1" applyAlignment="1">
      <alignment vertical="top"/>
    </xf>
    <xf numFmtId="164" fontId="0" fillId="3" borderId="49" xfId="0" applyNumberFormat="1" applyFill="1" applyBorder="1" applyAlignment="1">
      <alignment vertical="top"/>
    </xf>
    <xf numFmtId="4" fontId="0" fillId="3" borderId="49" xfId="0" applyNumberFormat="1" applyFill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10" xfId="0" applyNumberFormat="1" applyFont="1" applyBorder="1" applyAlignment="1">
      <alignment vertical="top"/>
    </xf>
    <xf numFmtId="0" fontId="17" fillId="0" borderId="39" xfId="0" applyFont="1" applyBorder="1" applyAlignment="1">
      <alignment vertical="top" shrinkToFit="1"/>
    </xf>
    <xf numFmtId="164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0" fontId="17" fillId="0" borderId="10" xfId="0" applyFont="1" applyBorder="1" applyAlignment="1">
      <alignment vertical="top" shrinkToFit="1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vertical="top"/>
    </xf>
    <xf numFmtId="4" fontId="8" fillId="3" borderId="22" xfId="0" applyNumberFormat="1" applyFont="1" applyFill="1" applyBorder="1" applyAlignment="1">
      <alignment vertical="top"/>
    </xf>
    <xf numFmtId="0" fontId="17" fillId="0" borderId="33" xfId="0" applyNumberFormat="1" applyFont="1" applyBorder="1" applyAlignment="1">
      <alignment horizontal="left" vertical="top" wrapText="1"/>
    </xf>
    <xf numFmtId="0" fontId="18" fillId="0" borderId="33" xfId="0" quotePrefix="1" applyNumberFormat="1" applyFont="1" applyBorder="1" applyAlignment="1">
      <alignment horizontal="left" vertical="top" wrapText="1"/>
    </xf>
    <xf numFmtId="0" fontId="0" fillId="3" borderId="39" xfId="0" applyNumberFormat="1" applyFill="1" applyBorder="1" applyAlignment="1">
      <alignment horizontal="left" vertical="top" wrapText="1"/>
    </xf>
    <xf numFmtId="0" fontId="17" fillId="0" borderId="39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" fontId="7" fillId="0" borderId="33" xfId="0" applyNumberFormat="1" applyFont="1" applyBorder="1" applyAlignment="1">
      <alignment vertical="center"/>
    </xf>
    <xf numFmtId="49" fontId="7" fillId="0" borderId="26" xfId="0" applyNumberFormat="1" applyFont="1" applyBorder="1" applyAlignment="1">
      <alignment vertical="center" wrapText="1"/>
    </xf>
    <xf numFmtId="49" fontId="7" fillId="0" borderId="0" xfId="0" applyNumberFormat="1" applyFont="1" applyBorder="1" applyAlignment="1">
      <alignment vertical="center" wrapText="1"/>
    </xf>
    <xf numFmtId="4" fontId="7" fillId="0" borderId="39" xfId="0" applyNumberFormat="1" applyFont="1" applyBorder="1" applyAlignment="1">
      <alignment vertical="center"/>
    </xf>
    <xf numFmtId="49" fontId="7" fillId="0" borderId="10" xfId="0" applyNumberFormat="1" applyFont="1" applyBorder="1" applyAlignment="1">
      <alignment vertical="center" wrapText="1"/>
    </xf>
    <xf numFmtId="49" fontId="7" fillId="0" borderId="6" xfId="0" applyNumberFormat="1" applyFont="1" applyBorder="1" applyAlignment="1">
      <alignment vertical="center" wrapText="1"/>
    </xf>
    <xf numFmtId="4" fontId="7" fillId="5" borderId="39" xfId="0" applyNumberFormat="1" applyFont="1" applyFill="1" applyBorder="1" applyAlignment="1"/>
    <xf numFmtId="3" fontId="0" fillId="0" borderId="12" xfId="0" applyNumberFormat="1" applyBorder="1"/>
    <xf numFmtId="3" fontId="0" fillId="0" borderId="12" xfId="0" applyNumberFormat="1" applyBorder="1" applyAlignment="1">
      <alignment wrapText="1"/>
    </xf>
    <xf numFmtId="3" fontId="0" fillId="5" borderId="31" xfId="0" applyNumberFormat="1" applyFill="1" applyBorder="1"/>
    <xf numFmtId="3" fontId="0" fillId="5" borderId="12" xfId="0" applyNumberFormat="1" applyFill="1" applyBorder="1"/>
    <xf numFmtId="3" fontId="0" fillId="5" borderId="32" xfId="0" applyNumberFormat="1" applyFill="1" applyBorder="1"/>
    <xf numFmtId="0" fontId="0" fillId="0" borderId="0" xfId="0" applyNumberFormat="1" applyAlignment="1">
      <alignment wrapText="1"/>
    </xf>
    <xf numFmtId="0" fontId="16" fillId="3" borderId="35" xfId="0" applyFont="1" applyFill="1" applyBorder="1" applyAlignment="1">
      <alignment horizontal="center" vertical="center" wrapText="1"/>
    </xf>
    <xf numFmtId="4" fontId="7" fillId="0" borderId="35" xfId="0" applyNumberFormat="1" applyFont="1" applyBorder="1" applyAlignment="1">
      <alignment vertical="center"/>
    </xf>
    <xf numFmtId="49" fontId="7" fillId="0" borderId="36" xfId="0" applyNumberFormat="1" applyFont="1" applyBorder="1" applyAlignment="1">
      <alignment vertical="center" wrapText="1"/>
    </xf>
    <xf numFmtId="49" fontId="7" fillId="0" borderId="18" xfId="0" applyNumberFormat="1" applyFont="1" applyBorder="1" applyAlignment="1">
      <alignment vertical="center" wrapTex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3" borderId="18" xfId="0" applyFont="1" applyFill="1" applyBorder="1" applyAlignment="1">
      <alignment horizontal="center" vertical="center" shrinkToFit="1"/>
    </xf>
    <xf numFmtId="0" fontId="6" fillId="3" borderId="19" xfId="0" applyFont="1" applyFill="1" applyBorder="1" applyAlignment="1">
      <alignment horizontal="center" vertical="center" shrinkToFit="1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2" fillId="3" borderId="7" xfId="0" applyNumberFormat="1" applyFont="1" applyFill="1" applyBorder="1" applyAlignment="1">
      <alignment horizontal="right" vertical="center"/>
    </xf>
    <xf numFmtId="4" fontId="11" fillId="0" borderId="22" xfId="0" applyNumberFormat="1" applyFont="1" applyBorder="1" applyAlignment="1">
      <alignment horizontal="right" vertical="center" indent="1"/>
    </xf>
    <xf numFmtId="2" fontId="12" fillId="3" borderId="7" xfId="0" applyNumberFormat="1" applyFont="1" applyFill="1" applyBorder="1" applyAlignment="1">
      <alignment horizontal="right" vertical="center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9" fontId="8" fillId="4" borderId="0" xfId="0" applyNumberFormat="1" applyFont="1" applyFill="1" applyBorder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9" fillId="0" borderId="26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4" fontId="19" fillId="0" borderId="0" xfId="0" applyNumberFormat="1" applyFont="1" applyBorder="1" applyAlignment="1">
      <alignment vertical="top" wrapText="1" shrinkToFit="1"/>
    </xf>
    <xf numFmtId="4" fontId="19" fillId="0" borderId="34" xfId="0" applyNumberFormat="1" applyFont="1" applyBorder="1" applyAlignment="1">
      <alignment vertical="top" wrapText="1" shrinkToFi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0" fontId="0" fillId="4" borderId="36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37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34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38" xfId="0" applyFill="1" applyBorder="1" applyAlignment="1" applyProtection="1">
      <alignment vertical="top" wrapText="1"/>
      <protection locked="0"/>
    </xf>
    <xf numFmtId="0" fontId="6" fillId="0" borderId="0" xfId="0" applyFont="1" applyAlignment="1">
      <alignment horizontal="center"/>
    </xf>
    <xf numFmtId="49" fontId="0" fillId="0" borderId="40" xfId="0" applyNumberFormat="1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7" xfId="0" applyBorder="1" applyAlignment="1">
      <alignment vertical="center"/>
    </xf>
    <xf numFmtId="49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8" xfId="0" applyBorder="1" applyAlignment="1">
      <alignment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tavitel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selection activeCell="A2" sqref="A2:G2"/>
    </sheetView>
  </sheetViews>
  <sheetFormatPr defaultRowHeight="12.75" x14ac:dyDescent="0.2"/>
  <sheetData>
    <row r="1" spans="1:7" x14ac:dyDescent="0.2">
      <c r="A1" s="37" t="s">
        <v>38</v>
      </c>
    </row>
    <row r="2" spans="1:7" ht="57.75" customHeight="1" x14ac:dyDescent="0.2">
      <c r="A2" s="200" t="s">
        <v>39</v>
      </c>
      <c r="B2" s="200"/>
      <c r="C2" s="200"/>
      <c r="D2" s="200"/>
      <c r="E2" s="200"/>
      <c r="F2" s="200"/>
      <c r="G2" s="200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AZ79"/>
  <sheetViews>
    <sheetView showGridLines="0" topLeftCell="B1" zoomScaleNormal="100" zoomScaleSheetLayoutView="75" workbookViewId="0">
      <selection activeCell="E41" sqref="E41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  <col min="52" max="52" width="93.140625" customWidth="1"/>
  </cols>
  <sheetData>
    <row r="1" spans="1:15" ht="33.75" customHeight="1" x14ac:dyDescent="0.2">
      <c r="A1" s="73" t="s">
        <v>36</v>
      </c>
      <c r="B1" s="233" t="s">
        <v>1095</v>
      </c>
      <c r="C1" s="234"/>
      <c r="D1" s="234"/>
      <c r="E1" s="234"/>
      <c r="F1" s="234"/>
      <c r="G1" s="234"/>
      <c r="H1" s="234"/>
      <c r="I1" s="234"/>
      <c r="J1" s="235"/>
    </row>
    <row r="2" spans="1:15" ht="23.25" customHeight="1" x14ac:dyDescent="0.2">
      <c r="A2" s="4"/>
      <c r="B2" s="81" t="s">
        <v>40</v>
      </c>
      <c r="C2" s="82"/>
      <c r="D2" s="218" t="s">
        <v>46</v>
      </c>
      <c r="E2" s="219"/>
      <c r="F2" s="219"/>
      <c r="G2" s="219"/>
      <c r="H2" s="219"/>
      <c r="I2" s="219"/>
      <c r="J2" s="220"/>
      <c r="O2" s="2"/>
    </row>
    <row r="3" spans="1:15" ht="23.25" customHeight="1" x14ac:dyDescent="0.2">
      <c r="A3" s="4"/>
      <c r="B3" s="83" t="s">
        <v>44</v>
      </c>
      <c r="C3" s="84"/>
      <c r="D3" s="246" t="s">
        <v>42</v>
      </c>
      <c r="E3" s="247"/>
      <c r="F3" s="247"/>
      <c r="G3" s="247"/>
      <c r="H3" s="247"/>
      <c r="I3" s="247"/>
      <c r="J3" s="248"/>
    </row>
    <row r="4" spans="1:15" ht="23.25" hidden="1" customHeight="1" x14ac:dyDescent="0.2">
      <c r="A4" s="4"/>
      <c r="B4" s="85" t="s">
        <v>43</v>
      </c>
      <c r="C4" s="86"/>
      <c r="D4" s="87"/>
      <c r="E4" s="87"/>
      <c r="F4" s="88"/>
      <c r="G4" s="89"/>
      <c r="H4" s="88"/>
      <c r="I4" s="89"/>
      <c r="J4" s="90"/>
    </row>
    <row r="5" spans="1:15" ht="24" customHeight="1" x14ac:dyDescent="0.2">
      <c r="A5" s="4"/>
      <c r="B5" s="47" t="s">
        <v>21</v>
      </c>
      <c r="C5" s="5"/>
      <c r="D5" s="91" t="s">
        <v>47</v>
      </c>
      <c r="E5" s="26"/>
      <c r="F5" s="26"/>
      <c r="G5" s="26"/>
      <c r="H5" s="28" t="s">
        <v>33</v>
      </c>
      <c r="I5" s="91"/>
      <c r="J5" s="11"/>
    </row>
    <row r="6" spans="1:15" ht="15.75" customHeight="1" x14ac:dyDescent="0.2">
      <c r="A6" s="4"/>
      <c r="B6" s="41"/>
      <c r="C6" s="26"/>
      <c r="D6" s="91"/>
      <c r="E6" s="26"/>
      <c r="F6" s="26"/>
      <c r="G6" s="26"/>
      <c r="H6" s="28" t="s">
        <v>34</v>
      </c>
      <c r="I6" s="91"/>
      <c r="J6" s="11"/>
    </row>
    <row r="7" spans="1:15" ht="15.75" customHeight="1" x14ac:dyDescent="0.2">
      <c r="A7" s="4"/>
      <c r="B7" s="42"/>
      <c r="C7" s="92"/>
      <c r="D7" s="80"/>
      <c r="E7" s="34"/>
      <c r="F7" s="34"/>
      <c r="G7" s="34"/>
      <c r="H7" s="36"/>
      <c r="I7" s="34"/>
      <c r="J7" s="51"/>
    </row>
    <row r="8" spans="1:15" ht="24" hidden="1" customHeight="1" x14ac:dyDescent="0.2">
      <c r="A8" s="4"/>
      <c r="B8" s="47" t="s">
        <v>19</v>
      </c>
      <c r="C8" s="5"/>
      <c r="D8" s="35"/>
      <c r="E8" s="5"/>
      <c r="F8" s="5"/>
      <c r="G8" s="45"/>
      <c r="H8" s="28" t="s">
        <v>33</v>
      </c>
      <c r="I8" s="33"/>
      <c r="J8" s="11"/>
    </row>
    <row r="9" spans="1:15" ht="15.75" hidden="1" customHeight="1" x14ac:dyDescent="0.2">
      <c r="A9" s="4"/>
      <c r="B9" s="4"/>
      <c r="C9" s="5"/>
      <c r="D9" s="35"/>
      <c r="E9" s="5"/>
      <c r="F9" s="5"/>
      <c r="G9" s="45"/>
      <c r="H9" s="28" t="s">
        <v>34</v>
      </c>
      <c r="I9" s="33"/>
      <c r="J9" s="11"/>
    </row>
    <row r="10" spans="1:15" ht="15.75" hidden="1" customHeight="1" x14ac:dyDescent="0.2">
      <c r="A10" s="4"/>
      <c r="B10" s="52"/>
      <c r="C10" s="27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4"/>
      <c r="B11" s="47" t="s">
        <v>18</v>
      </c>
      <c r="C11" s="5"/>
      <c r="D11" s="225" t="s">
        <v>1096</v>
      </c>
      <c r="E11" s="225"/>
      <c r="F11" s="225"/>
      <c r="G11" s="225"/>
      <c r="H11" s="28" t="s">
        <v>33</v>
      </c>
      <c r="I11" s="94" t="s">
        <v>1096</v>
      </c>
      <c r="J11" s="11"/>
    </row>
    <row r="12" spans="1:15" ht="15.75" customHeight="1" x14ac:dyDescent="0.2">
      <c r="A12" s="4"/>
      <c r="B12" s="41"/>
      <c r="C12" s="26"/>
      <c r="D12" s="244" t="s">
        <v>1096</v>
      </c>
      <c r="E12" s="244"/>
      <c r="F12" s="244"/>
      <c r="G12" s="244"/>
      <c r="H12" s="28" t="s">
        <v>34</v>
      </c>
      <c r="I12" s="94"/>
      <c r="J12" s="11"/>
    </row>
    <row r="13" spans="1:15" ht="15.75" customHeight="1" x14ac:dyDescent="0.2">
      <c r="A13" s="4"/>
      <c r="B13" s="42"/>
      <c r="C13" s="93" t="s">
        <v>1096</v>
      </c>
      <c r="D13" s="245" t="s">
        <v>1096</v>
      </c>
      <c r="E13" s="245"/>
      <c r="F13" s="245"/>
      <c r="G13" s="245"/>
      <c r="H13" s="29"/>
      <c r="I13" s="34"/>
      <c r="J13" s="51"/>
    </row>
    <row r="14" spans="1:15" ht="24" hidden="1" customHeight="1" x14ac:dyDescent="0.2">
      <c r="A14" s="4"/>
      <c r="B14" s="66" t="s">
        <v>20</v>
      </c>
      <c r="C14" s="67"/>
      <c r="D14" s="68" t="s">
        <v>45</v>
      </c>
      <c r="E14" s="69"/>
      <c r="F14" s="69"/>
      <c r="G14" s="69"/>
      <c r="H14" s="70"/>
      <c r="I14" s="69"/>
      <c r="J14" s="71"/>
    </row>
    <row r="15" spans="1:15" ht="32.25" customHeight="1" x14ac:dyDescent="0.2">
      <c r="A15" s="4"/>
      <c r="B15" s="52" t="s">
        <v>31</v>
      </c>
      <c r="C15" s="72"/>
      <c r="D15" s="53"/>
      <c r="E15" s="224"/>
      <c r="F15" s="224"/>
      <c r="G15" s="242"/>
      <c r="H15" s="242"/>
      <c r="I15" s="242" t="s">
        <v>28</v>
      </c>
      <c r="J15" s="243"/>
    </row>
    <row r="16" spans="1:15" ht="23.25" customHeight="1" x14ac:dyDescent="0.2">
      <c r="A16" s="142" t="s">
        <v>23</v>
      </c>
      <c r="B16" s="143" t="s">
        <v>23</v>
      </c>
      <c r="C16" s="58"/>
      <c r="D16" s="59"/>
      <c r="E16" s="221"/>
      <c r="F16" s="222"/>
      <c r="G16" s="221"/>
      <c r="H16" s="222"/>
      <c r="I16" s="221">
        <f>SUMIF(F49:F75,A16,I49:I75)+SUMIF(F49:F75,"PSU",I49:I75)</f>
        <v>0</v>
      </c>
      <c r="J16" s="223"/>
    </row>
    <row r="17" spans="1:10" ht="23.25" customHeight="1" x14ac:dyDescent="0.2">
      <c r="A17" s="142" t="s">
        <v>24</v>
      </c>
      <c r="B17" s="143" t="s">
        <v>24</v>
      </c>
      <c r="C17" s="58"/>
      <c r="D17" s="59"/>
      <c r="E17" s="221"/>
      <c r="F17" s="222"/>
      <c r="G17" s="221"/>
      <c r="H17" s="222"/>
      <c r="I17" s="221">
        <f>SUMIF(F49:F75,A17,I49:I75)</f>
        <v>0</v>
      </c>
      <c r="J17" s="223"/>
    </row>
    <row r="18" spans="1:10" ht="23.25" customHeight="1" x14ac:dyDescent="0.2">
      <c r="A18" s="142" t="s">
        <v>25</v>
      </c>
      <c r="B18" s="143" t="s">
        <v>25</v>
      </c>
      <c r="C18" s="58"/>
      <c r="D18" s="59"/>
      <c r="E18" s="221"/>
      <c r="F18" s="222"/>
      <c r="G18" s="221"/>
      <c r="H18" s="222"/>
      <c r="I18" s="221">
        <f>SUMIF(F49:F75,A18,I49:I75)</f>
        <v>0</v>
      </c>
      <c r="J18" s="223"/>
    </row>
    <row r="19" spans="1:10" ht="23.25" customHeight="1" x14ac:dyDescent="0.2">
      <c r="A19" s="142" t="s">
        <v>107</v>
      </c>
      <c r="B19" s="143" t="s">
        <v>26</v>
      </c>
      <c r="C19" s="58"/>
      <c r="D19" s="59"/>
      <c r="E19" s="221"/>
      <c r="F19" s="222"/>
      <c r="G19" s="221"/>
      <c r="H19" s="222"/>
      <c r="I19" s="221">
        <f>SUMIF(F49:F75,A19,I49:I75)</f>
        <v>0</v>
      </c>
      <c r="J19" s="223"/>
    </row>
    <row r="20" spans="1:10" ht="23.25" customHeight="1" x14ac:dyDescent="0.2">
      <c r="A20" s="142" t="s">
        <v>105</v>
      </c>
      <c r="B20" s="143" t="s">
        <v>27</v>
      </c>
      <c r="C20" s="58"/>
      <c r="D20" s="59"/>
      <c r="E20" s="221"/>
      <c r="F20" s="222"/>
      <c r="G20" s="221"/>
      <c r="H20" s="222"/>
      <c r="I20" s="221">
        <f>SUMIF(F49:F75,A20,I49:I75)</f>
        <v>0</v>
      </c>
      <c r="J20" s="223"/>
    </row>
    <row r="21" spans="1:10" ht="23.25" customHeight="1" x14ac:dyDescent="0.2">
      <c r="A21" s="4"/>
      <c r="B21" s="74" t="s">
        <v>28</v>
      </c>
      <c r="C21" s="75"/>
      <c r="D21" s="76"/>
      <c r="E21" s="231"/>
      <c r="F21" s="240"/>
      <c r="G21" s="231"/>
      <c r="H21" s="240"/>
      <c r="I21" s="231">
        <f>SUM(I16:J20)</f>
        <v>0</v>
      </c>
      <c r="J21" s="232"/>
    </row>
    <row r="22" spans="1:10" ht="33" customHeight="1" x14ac:dyDescent="0.2">
      <c r="A22" s="4"/>
      <c r="B22" s="65" t="s">
        <v>32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4"/>
      <c r="B23" s="57" t="s">
        <v>11</v>
      </c>
      <c r="C23" s="58"/>
      <c r="D23" s="59"/>
      <c r="E23" s="60">
        <v>15</v>
      </c>
      <c r="F23" s="61" t="s">
        <v>0</v>
      </c>
      <c r="G23" s="229">
        <f>ZakladDPHSniVypocet</f>
        <v>0</v>
      </c>
      <c r="H23" s="230"/>
      <c r="I23" s="230"/>
      <c r="J23" s="62" t="str">
        <f t="shared" ref="J23:J28" si="0">Mena</f>
        <v>CZK</v>
      </c>
    </row>
    <row r="24" spans="1:10" ht="23.25" customHeight="1" x14ac:dyDescent="0.2">
      <c r="A24" s="4"/>
      <c r="B24" s="57" t="s">
        <v>12</v>
      </c>
      <c r="C24" s="58"/>
      <c r="D24" s="59"/>
      <c r="E24" s="60">
        <f>SazbaDPH1</f>
        <v>15</v>
      </c>
      <c r="F24" s="61" t="s">
        <v>0</v>
      </c>
      <c r="G24" s="227">
        <f>ZakladDPHSni*SazbaDPH1/100</f>
        <v>0</v>
      </c>
      <c r="H24" s="228"/>
      <c r="I24" s="228"/>
      <c r="J24" s="62" t="str">
        <f t="shared" si="0"/>
        <v>CZK</v>
      </c>
    </row>
    <row r="25" spans="1:10" ht="23.25" customHeight="1" x14ac:dyDescent="0.2">
      <c r="A25" s="4"/>
      <c r="B25" s="57" t="s">
        <v>13</v>
      </c>
      <c r="C25" s="58"/>
      <c r="D25" s="59"/>
      <c r="E25" s="60">
        <v>21</v>
      </c>
      <c r="F25" s="61" t="s">
        <v>0</v>
      </c>
      <c r="G25" s="229">
        <f>ZakladDPHZaklVypocet</f>
        <v>0</v>
      </c>
      <c r="H25" s="230"/>
      <c r="I25" s="230"/>
      <c r="J25" s="62" t="str">
        <f t="shared" si="0"/>
        <v>CZK</v>
      </c>
    </row>
    <row r="26" spans="1:10" ht="23.25" customHeight="1" x14ac:dyDescent="0.2">
      <c r="A26" s="4"/>
      <c r="B26" s="49" t="s">
        <v>14</v>
      </c>
      <c r="C26" s="22"/>
      <c r="D26" s="18"/>
      <c r="E26" s="43">
        <f>SazbaDPH2</f>
        <v>21</v>
      </c>
      <c r="F26" s="44" t="s">
        <v>0</v>
      </c>
      <c r="G26" s="236">
        <f>ZakladDPHZakl*SazbaDPH2/100</f>
        <v>0</v>
      </c>
      <c r="H26" s="237"/>
      <c r="I26" s="237"/>
      <c r="J26" s="56" t="str">
        <f t="shared" si="0"/>
        <v>CZK</v>
      </c>
    </row>
    <row r="27" spans="1:10" ht="23.25" customHeight="1" thickBot="1" x14ac:dyDescent="0.25">
      <c r="A27" s="4"/>
      <c r="B27" s="48" t="s">
        <v>4</v>
      </c>
      <c r="C27" s="20"/>
      <c r="D27" s="23"/>
      <c r="E27" s="20"/>
      <c r="F27" s="21"/>
      <c r="G27" s="238">
        <f>0</f>
        <v>0</v>
      </c>
      <c r="H27" s="238"/>
      <c r="I27" s="238"/>
      <c r="J27" s="63" t="str">
        <f t="shared" si="0"/>
        <v>CZK</v>
      </c>
    </row>
    <row r="28" spans="1:10" ht="27.75" hidden="1" customHeight="1" thickBot="1" x14ac:dyDescent="0.25">
      <c r="A28" s="4"/>
      <c r="B28" s="113" t="s">
        <v>22</v>
      </c>
      <c r="C28" s="114"/>
      <c r="D28" s="114"/>
      <c r="E28" s="115"/>
      <c r="F28" s="116"/>
      <c r="G28" s="241">
        <f>ZakladDPHSniVypocet+ZakladDPHZaklVypocet</f>
        <v>0</v>
      </c>
      <c r="H28" s="241"/>
      <c r="I28" s="241"/>
      <c r="J28" s="117" t="str">
        <f t="shared" si="0"/>
        <v>CZK</v>
      </c>
    </row>
    <row r="29" spans="1:10" ht="27.75" customHeight="1" thickBot="1" x14ac:dyDescent="0.25">
      <c r="A29" s="4"/>
      <c r="B29" s="113" t="s">
        <v>35</v>
      </c>
      <c r="C29" s="118"/>
      <c r="D29" s="118"/>
      <c r="E29" s="118"/>
      <c r="F29" s="118"/>
      <c r="G29" s="239">
        <f>ZakladDPHSni+DPHSni+ZakladDPHZakl+DPHZakl+Zaokrouhleni</f>
        <v>0</v>
      </c>
      <c r="H29" s="239"/>
      <c r="I29" s="239"/>
      <c r="J29" s="119" t="s">
        <v>50</v>
      </c>
    </row>
    <row r="30" spans="1:10" ht="12.75" customHeight="1" x14ac:dyDescent="0.2">
      <c r="A30" s="4"/>
      <c r="B30" s="4"/>
      <c r="C30" s="5"/>
      <c r="D30" s="5"/>
      <c r="E30" s="5"/>
      <c r="F30" s="5"/>
      <c r="G30" s="45"/>
      <c r="H30" s="5"/>
      <c r="I30" s="45"/>
      <c r="J30" s="12"/>
    </row>
    <row r="31" spans="1:10" ht="30" customHeight="1" x14ac:dyDescent="0.2">
      <c r="A31" s="4"/>
      <c r="B31" s="4"/>
      <c r="C31" s="5"/>
      <c r="D31" s="5"/>
      <c r="E31" s="5"/>
      <c r="F31" s="5"/>
      <c r="G31" s="45"/>
      <c r="H31" s="5"/>
      <c r="I31" s="45"/>
      <c r="J31" s="12"/>
    </row>
    <row r="32" spans="1:10" ht="18.75" customHeight="1" x14ac:dyDescent="0.2">
      <c r="A32" s="4"/>
      <c r="B32" s="24"/>
      <c r="C32" s="19" t="s">
        <v>10</v>
      </c>
      <c r="D32" s="39"/>
      <c r="E32" s="39"/>
      <c r="F32" s="19" t="s">
        <v>9</v>
      </c>
      <c r="G32" s="39"/>
      <c r="H32" s="40">
        <f ca="1">TODAY()</f>
        <v>44263</v>
      </c>
      <c r="I32" s="39"/>
      <c r="J32" s="12"/>
    </row>
    <row r="33" spans="1:52" ht="47.25" customHeight="1" x14ac:dyDescent="0.2">
      <c r="A33" s="4"/>
      <c r="B33" s="4"/>
      <c r="C33" s="5"/>
      <c r="D33" s="5"/>
      <c r="E33" s="5"/>
      <c r="F33" s="5"/>
      <c r="G33" s="45"/>
      <c r="H33" s="5"/>
      <c r="I33" s="45"/>
      <c r="J33" s="12"/>
    </row>
    <row r="34" spans="1:52" s="37" customFormat="1" ht="18.75" customHeight="1" x14ac:dyDescent="0.2">
      <c r="A34" s="30"/>
      <c r="B34" s="30"/>
      <c r="C34" s="31"/>
      <c r="D34" s="25"/>
      <c r="E34" s="25"/>
      <c r="F34" s="31"/>
      <c r="G34" s="32"/>
      <c r="H34" s="25"/>
      <c r="I34" s="32"/>
      <c r="J34" s="38"/>
    </row>
    <row r="35" spans="1:52" ht="12.75" customHeight="1" x14ac:dyDescent="0.2">
      <c r="A35" s="4"/>
      <c r="B35" s="4"/>
      <c r="C35" s="5"/>
      <c r="D35" s="226" t="s">
        <v>2</v>
      </c>
      <c r="E35" s="226"/>
      <c r="F35" s="5"/>
      <c r="G35" s="45"/>
      <c r="H35" s="13" t="s">
        <v>3</v>
      </c>
      <c r="I35" s="45"/>
      <c r="J35" s="12"/>
    </row>
    <row r="36" spans="1:52" ht="13.5" customHeight="1" thickBot="1" x14ac:dyDescent="0.25">
      <c r="A36" s="14"/>
      <c r="B36" s="14"/>
      <c r="C36" s="15"/>
      <c r="D36" s="15"/>
      <c r="E36" s="15"/>
      <c r="F36" s="15"/>
      <c r="G36" s="16"/>
      <c r="H36" s="15"/>
      <c r="I36" s="16"/>
      <c r="J36" s="17"/>
    </row>
    <row r="37" spans="1:52" ht="27" hidden="1" customHeight="1" x14ac:dyDescent="0.25">
      <c r="B37" s="77" t="s">
        <v>15</v>
      </c>
      <c r="C37" s="3"/>
      <c r="D37" s="3"/>
      <c r="E37" s="3"/>
      <c r="F37" s="105"/>
      <c r="G37" s="105"/>
      <c r="H37" s="105"/>
      <c r="I37" s="105"/>
      <c r="J37" s="3"/>
    </row>
    <row r="38" spans="1:52" ht="25.5" hidden="1" customHeight="1" x14ac:dyDescent="0.2">
      <c r="A38" s="97" t="s">
        <v>37</v>
      </c>
      <c r="B38" s="99" t="s">
        <v>16</v>
      </c>
      <c r="C38" s="100" t="s">
        <v>5</v>
      </c>
      <c r="D38" s="101"/>
      <c r="E38" s="101"/>
      <c r="F38" s="106" t="str">
        <f>B23</f>
        <v>Základ pro sníženou DPH</v>
      </c>
      <c r="G38" s="106" t="str">
        <f>B25</f>
        <v>Základ pro základní DPH</v>
      </c>
      <c r="H38" s="107" t="s">
        <v>17</v>
      </c>
      <c r="I38" s="107" t="s">
        <v>1</v>
      </c>
      <c r="J38" s="102" t="s">
        <v>0</v>
      </c>
    </row>
    <row r="39" spans="1:52" ht="25.5" hidden="1" customHeight="1" x14ac:dyDescent="0.2">
      <c r="A39" s="97">
        <v>1</v>
      </c>
      <c r="B39" s="103" t="s">
        <v>48</v>
      </c>
      <c r="C39" s="208" t="s">
        <v>46</v>
      </c>
      <c r="D39" s="209"/>
      <c r="E39" s="209"/>
      <c r="F39" s="108">
        <f>'Rozpočet Pol'!AC661</f>
        <v>0</v>
      </c>
      <c r="G39" s="109">
        <f>'Rozpočet Pol'!AD661</f>
        <v>0</v>
      </c>
      <c r="H39" s="110">
        <f>(F39*SazbaDPH1/100)+(G39*SazbaDPH2/100)</f>
        <v>0</v>
      </c>
      <c r="I39" s="110">
        <f>F39+G39+H39</f>
        <v>0</v>
      </c>
      <c r="J39" s="104" t="str">
        <f>IF(CenaCelkemVypocet=0,"",I39/CenaCelkemVypocet*100)</f>
        <v/>
      </c>
    </row>
    <row r="40" spans="1:52" ht="25.5" hidden="1" customHeight="1" x14ac:dyDescent="0.2">
      <c r="A40" s="97"/>
      <c r="B40" s="210" t="s">
        <v>49</v>
      </c>
      <c r="C40" s="211"/>
      <c r="D40" s="211"/>
      <c r="E40" s="212"/>
      <c r="F40" s="111">
        <f>SUMIF(A39:A39,"=1",F39:F39)</f>
        <v>0</v>
      </c>
      <c r="G40" s="112">
        <f>SUMIF(A39:A39,"=1",G39:G39)</f>
        <v>0</v>
      </c>
      <c r="H40" s="112">
        <f>SUMIF(A39:A39,"=1",H39:H39)</f>
        <v>0</v>
      </c>
      <c r="I40" s="112">
        <f>SUMIF(A39:A39,"=1",I39:I39)</f>
        <v>0</v>
      </c>
      <c r="J40" s="98">
        <f>SUMIF(A39:A39,"=1",J39:J39)</f>
        <v>0</v>
      </c>
    </row>
    <row r="42" spans="1:52" x14ac:dyDescent="0.2">
      <c r="B42" t="s">
        <v>51</v>
      </c>
    </row>
    <row r="43" spans="1:52" x14ac:dyDescent="0.2">
      <c r="B43" s="213" t="s">
        <v>52</v>
      </c>
      <c r="C43" s="213"/>
      <c r="D43" s="213"/>
      <c r="E43" s="213"/>
      <c r="F43" s="213"/>
      <c r="G43" s="213"/>
      <c r="H43" s="213"/>
      <c r="I43" s="213"/>
      <c r="J43" s="213"/>
      <c r="AZ43" s="120" t="str">
        <f>B43</f>
        <v>Změna č.4 se týká oken</v>
      </c>
    </row>
    <row r="46" spans="1:52" ht="15.75" x14ac:dyDescent="0.25">
      <c r="B46" s="121" t="s">
        <v>53</v>
      </c>
    </row>
    <row r="48" spans="1:52" ht="25.5" customHeight="1" x14ac:dyDescent="0.2">
      <c r="A48" s="122"/>
      <c r="B48" s="126" t="s">
        <v>16</v>
      </c>
      <c r="C48" s="126" t="s">
        <v>5</v>
      </c>
      <c r="D48" s="127"/>
      <c r="E48" s="127"/>
      <c r="F48" s="130" t="s">
        <v>54</v>
      </c>
      <c r="G48" s="130"/>
      <c r="H48" s="130"/>
      <c r="I48" s="214" t="s">
        <v>28</v>
      </c>
      <c r="J48" s="214"/>
    </row>
    <row r="49" spans="1:10" ht="25.5" customHeight="1" x14ac:dyDescent="0.2">
      <c r="A49" s="123"/>
      <c r="B49" s="131" t="s">
        <v>55</v>
      </c>
      <c r="C49" s="216" t="s">
        <v>56</v>
      </c>
      <c r="D49" s="217"/>
      <c r="E49" s="217"/>
      <c r="F49" s="133" t="s">
        <v>23</v>
      </c>
      <c r="G49" s="134"/>
      <c r="H49" s="134"/>
      <c r="I49" s="215">
        <f>'Rozpočet Pol'!G8</f>
        <v>0</v>
      </c>
      <c r="J49" s="215"/>
    </row>
    <row r="50" spans="1:10" ht="25.5" customHeight="1" x14ac:dyDescent="0.2">
      <c r="A50" s="123"/>
      <c r="B50" s="125" t="s">
        <v>57</v>
      </c>
      <c r="C50" s="202" t="s">
        <v>58</v>
      </c>
      <c r="D50" s="203"/>
      <c r="E50" s="203"/>
      <c r="F50" s="135" t="s">
        <v>23</v>
      </c>
      <c r="G50" s="136"/>
      <c r="H50" s="136"/>
      <c r="I50" s="201">
        <f>'Rozpočet Pol'!G14</f>
        <v>0</v>
      </c>
      <c r="J50" s="201"/>
    </row>
    <row r="51" spans="1:10" ht="25.5" customHeight="1" x14ac:dyDescent="0.2">
      <c r="A51" s="123"/>
      <c r="B51" s="125" t="s">
        <v>59</v>
      </c>
      <c r="C51" s="202" t="s">
        <v>60</v>
      </c>
      <c r="D51" s="203"/>
      <c r="E51" s="203"/>
      <c r="F51" s="135" t="s">
        <v>23</v>
      </c>
      <c r="G51" s="136"/>
      <c r="H51" s="136"/>
      <c r="I51" s="201">
        <f>'Rozpočet Pol'!G72</f>
        <v>0</v>
      </c>
      <c r="J51" s="201"/>
    </row>
    <row r="52" spans="1:10" ht="25.5" customHeight="1" x14ac:dyDescent="0.2">
      <c r="A52" s="123"/>
      <c r="B52" s="125" t="s">
        <v>61</v>
      </c>
      <c r="C52" s="202" t="s">
        <v>62</v>
      </c>
      <c r="D52" s="203"/>
      <c r="E52" s="203"/>
      <c r="F52" s="135" t="s">
        <v>23</v>
      </c>
      <c r="G52" s="136"/>
      <c r="H52" s="136"/>
      <c r="I52" s="201">
        <f>'Rozpočet Pol'!G92</f>
        <v>0</v>
      </c>
      <c r="J52" s="201"/>
    </row>
    <row r="53" spans="1:10" ht="25.5" customHeight="1" x14ac:dyDescent="0.2">
      <c r="A53" s="123"/>
      <c r="B53" s="125" t="s">
        <v>63</v>
      </c>
      <c r="C53" s="202" t="s">
        <v>64</v>
      </c>
      <c r="D53" s="203"/>
      <c r="E53" s="203"/>
      <c r="F53" s="135" t="s">
        <v>23</v>
      </c>
      <c r="G53" s="136"/>
      <c r="H53" s="136"/>
      <c r="I53" s="201">
        <f>'Rozpočet Pol'!G130</f>
        <v>0</v>
      </c>
      <c r="J53" s="201"/>
    </row>
    <row r="54" spans="1:10" ht="25.5" customHeight="1" x14ac:dyDescent="0.2">
      <c r="A54" s="123"/>
      <c r="B54" s="125" t="s">
        <v>65</v>
      </c>
      <c r="C54" s="202" t="s">
        <v>66</v>
      </c>
      <c r="D54" s="203"/>
      <c r="E54" s="203"/>
      <c r="F54" s="135" t="s">
        <v>23</v>
      </c>
      <c r="G54" s="136"/>
      <c r="H54" s="136"/>
      <c r="I54" s="201">
        <f>'Rozpočet Pol'!G139</f>
        <v>0</v>
      </c>
      <c r="J54" s="201"/>
    </row>
    <row r="55" spans="1:10" ht="25.5" customHeight="1" x14ac:dyDescent="0.2">
      <c r="A55" s="123"/>
      <c r="B55" s="125" t="s">
        <v>67</v>
      </c>
      <c r="C55" s="202" t="s">
        <v>68</v>
      </c>
      <c r="D55" s="203"/>
      <c r="E55" s="203"/>
      <c r="F55" s="135" t="s">
        <v>23</v>
      </c>
      <c r="G55" s="136"/>
      <c r="H55" s="136"/>
      <c r="I55" s="201">
        <f>'Rozpočet Pol'!G143</f>
        <v>0</v>
      </c>
      <c r="J55" s="201"/>
    </row>
    <row r="56" spans="1:10" ht="25.5" customHeight="1" x14ac:dyDescent="0.2">
      <c r="A56" s="123"/>
      <c r="B56" s="125" t="s">
        <v>69</v>
      </c>
      <c r="C56" s="202" t="s">
        <v>70</v>
      </c>
      <c r="D56" s="203"/>
      <c r="E56" s="203"/>
      <c r="F56" s="135" t="s">
        <v>23</v>
      </c>
      <c r="G56" s="136"/>
      <c r="H56" s="136"/>
      <c r="I56" s="201">
        <f>'Rozpočet Pol'!G152</f>
        <v>0</v>
      </c>
      <c r="J56" s="201"/>
    </row>
    <row r="57" spans="1:10" ht="25.5" customHeight="1" x14ac:dyDescent="0.2">
      <c r="A57" s="123"/>
      <c r="B57" s="125" t="s">
        <v>71</v>
      </c>
      <c r="C57" s="202" t="s">
        <v>72</v>
      </c>
      <c r="D57" s="203"/>
      <c r="E57" s="203"/>
      <c r="F57" s="135" t="s">
        <v>23</v>
      </c>
      <c r="G57" s="136"/>
      <c r="H57" s="136"/>
      <c r="I57" s="201">
        <f>'Rozpočet Pol'!G156</f>
        <v>0</v>
      </c>
      <c r="J57" s="201"/>
    </row>
    <row r="58" spans="1:10" ht="25.5" customHeight="1" x14ac:dyDescent="0.2">
      <c r="A58" s="123"/>
      <c r="B58" s="125" t="s">
        <v>73</v>
      </c>
      <c r="C58" s="202" t="s">
        <v>74</v>
      </c>
      <c r="D58" s="203"/>
      <c r="E58" s="203"/>
      <c r="F58" s="135" t="s">
        <v>23</v>
      </c>
      <c r="G58" s="136"/>
      <c r="H58" s="136"/>
      <c r="I58" s="201">
        <f>'Rozpočet Pol'!G199</f>
        <v>0</v>
      </c>
      <c r="J58" s="201"/>
    </row>
    <row r="59" spans="1:10" ht="25.5" customHeight="1" x14ac:dyDescent="0.2">
      <c r="A59" s="123"/>
      <c r="B59" s="125" t="s">
        <v>75</v>
      </c>
      <c r="C59" s="202" t="s">
        <v>76</v>
      </c>
      <c r="D59" s="203"/>
      <c r="E59" s="203"/>
      <c r="F59" s="135" t="s">
        <v>23</v>
      </c>
      <c r="G59" s="136"/>
      <c r="H59" s="136"/>
      <c r="I59" s="201">
        <f>'Rozpočet Pol'!G232</f>
        <v>0</v>
      </c>
      <c r="J59" s="201"/>
    </row>
    <row r="60" spans="1:10" ht="25.5" customHeight="1" x14ac:dyDescent="0.2">
      <c r="A60" s="123"/>
      <c r="B60" s="125" t="s">
        <v>77</v>
      </c>
      <c r="C60" s="202" t="s">
        <v>78</v>
      </c>
      <c r="D60" s="203"/>
      <c r="E60" s="203"/>
      <c r="F60" s="135" t="s">
        <v>24</v>
      </c>
      <c r="G60" s="136"/>
      <c r="H60" s="136"/>
      <c r="I60" s="201">
        <f>'Rozpočet Pol'!G236</f>
        <v>0</v>
      </c>
      <c r="J60" s="201"/>
    </row>
    <row r="61" spans="1:10" ht="25.5" customHeight="1" x14ac:dyDescent="0.2">
      <c r="A61" s="123"/>
      <c r="B61" s="125" t="s">
        <v>79</v>
      </c>
      <c r="C61" s="202" t="s">
        <v>80</v>
      </c>
      <c r="D61" s="203"/>
      <c r="E61" s="203"/>
      <c r="F61" s="135" t="s">
        <v>24</v>
      </c>
      <c r="G61" s="136"/>
      <c r="H61" s="136"/>
      <c r="I61" s="201">
        <f>'Rozpočet Pol'!G247</f>
        <v>0</v>
      </c>
      <c r="J61" s="201"/>
    </row>
    <row r="62" spans="1:10" ht="25.5" customHeight="1" x14ac:dyDescent="0.2">
      <c r="A62" s="123"/>
      <c r="B62" s="125" t="s">
        <v>81</v>
      </c>
      <c r="C62" s="202" t="s">
        <v>82</v>
      </c>
      <c r="D62" s="203"/>
      <c r="E62" s="203"/>
      <c r="F62" s="135" t="s">
        <v>24</v>
      </c>
      <c r="G62" s="136"/>
      <c r="H62" s="136"/>
      <c r="I62" s="201">
        <f>'Rozpočet Pol'!G274</f>
        <v>0</v>
      </c>
      <c r="J62" s="201"/>
    </row>
    <row r="63" spans="1:10" ht="25.5" customHeight="1" x14ac:dyDescent="0.2">
      <c r="A63" s="123"/>
      <c r="B63" s="125" t="s">
        <v>83</v>
      </c>
      <c r="C63" s="202" t="s">
        <v>84</v>
      </c>
      <c r="D63" s="203"/>
      <c r="E63" s="203"/>
      <c r="F63" s="135" t="s">
        <v>24</v>
      </c>
      <c r="G63" s="136"/>
      <c r="H63" s="136"/>
      <c r="I63" s="201">
        <f>'Rozpočet Pol'!G331</f>
        <v>0</v>
      </c>
      <c r="J63" s="201"/>
    </row>
    <row r="64" spans="1:10" ht="25.5" customHeight="1" x14ac:dyDescent="0.2">
      <c r="A64" s="123"/>
      <c r="B64" s="125" t="s">
        <v>85</v>
      </c>
      <c r="C64" s="202" t="s">
        <v>86</v>
      </c>
      <c r="D64" s="203"/>
      <c r="E64" s="203"/>
      <c r="F64" s="135" t="s">
        <v>24</v>
      </c>
      <c r="G64" s="136"/>
      <c r="H64" s="136"/>
      <c r="I64" s="201">
        <f>'Rozpočet Pol'!G365</f>
        <v>0</v>
      </c>
      <c r="J64" s="201"/>
    </row>
    <row r="65" spans="1:10" ht="25.5" customHeight="1" x14ac:dyDescent="0.2">
      <c r="A65" s="123"/>
      <c r="B65" s="125" t="s">
        <v>87</v>
      </c>
      <c r="C65" s="202" t="s">
        <v>88</v>
      </c>
      <c r="D65" s="203"/>
      <c r="E65" s="203"/>
      <c r="F65" s="135" t="s">
        <v>24</v>
      </c>
      <c r="G65" s="136"/>
      <c r="H65" s="136"/>
      <c r="I65" s="201">
        <f>'Rozpočet Pol'!G381</f>
        <v>0</v>
      </c>
      <c r="J65" s="201"/>
    </row>
    <row r="66" spans="1:10" ht="25.5" customHeight="1" x14ac:dyDescent="0.2">
      <c r="A66" s="123"/>
      <c r="B66" s="125" t="s">
        <v>89</v>
      </c>
      <c r="C66" s="202" t="s">
        <v>90</v>
      </c>
      <c r="D66" s="203"/>
      <c r="E66" s="203"/>
      <c r="F66" s="135" t="s">
        <v>24</v>
      </c>
      <c r="G66" s="136"/>
      <c r="H66" s="136"/>
      <c r="I66" s="201">
        <f>'Rozpočet Pol'!G424</f>
        <v>0</v>
      </c>
      <c r="J66" s="201"/>
    </row>
    <row r="67" spans="1:10" ht="25.5" customHeight="1" x14ac:dyDescent="0.2">
      <c r="A67" s="123"/>
      <c r="B67" s="125" t="s">
        <v>91</v>
      </c>
      <c r="C67" s="202" t="s">
        <v>92</v>
      </c>
      <c r="D67" s="203"/>
      <c r="E67" s="203"/>
      <c r="F67" s="135" t="s">
        <v>24</v>
      </c>
      <c r="G67" s="136"/>
      <c r="H67" s="136"/>
      <c r="I67" s="201">
        <f>'Rozpočet Pol'!G447</f>
        <v>0</v>
      </c>
      <c r="J67" s="201"/>
    </row>
    <row r="68" spans="1:10" ht="25.5" customHeight="1" x14ac:dyDescent="0.2">
      <c r="A68" s="123"/>
      <c r="B68" s="125" t="s">
        <v>93</v>
      </c>
      <c r="C68" s="202" t="s">
        <v>94</v>
      </c>
      <c r="D68" s="203"/>
      <c r="E68" s="203"/>
      <c r="F68" s="135" t="s">
        <v>24</v>
      </c>
      <c r="G68" s="136"/>
      <c r="H68" s="136"/>
      <c r="I68" s="201">
        <f>'Rozpočet Pol'!G466</f>
        <v>0</v>
      </c>
      <c r="J68" s="201"/>
    </row>
    <row r="69" spans="1:10" ht="25.5" customHeight="1" x14ac:dyDescent="0.2">
      <c r="A69" s="123"/>
      <c r="B69" s="125" t="s">
        <v>95</v>
      </c>
      <c r="C69" s="202" t="s">
        <v>96</v>
      </c>
      <c r="D69" s="203"/>
      <c r="E69" s="203"/>
      <c r="F69" s="135" t="s">
        <v>24</v>
      </c>
      <c r="G69" s="136"/>
      <c r="H69" s="136"/>
      <c r="I69" s="201">
        <f>'Rozpočet Pol'!G481</f>
        <v>0</v>
      </c>
      <c r="J69" s="201"/>
    </row>
    <row r="70" spans="1:10" ht="25.5" customHeight="1" x14ac:dyDescent="0.2">
      <c r="A70" s="123"/>
      <c r="B70" s="125" t="s">
        <v>97</v>
      </c>
      <c r="C70" s="202" t="s">
        <v>98</v>
      </c>
      <c r="D70" s="203"/>
      <c r="E70" s="203"/>
      <c r="F70" s="135" t="s">
        <v>24</v>
      </c>
      <c r="G70" s="136"/>
      <c r="H70" s="136"/>
      <c r="I70" s="201">
        <f>'Rozpočet Pol'!G484</f>
        <v>0</v>
      </c>
      <c r="J70" s="201"/>
    </row>
    <row r="71" spans="1:10" ht="25.5" customHeight="1" x14ac:dyDescent="0.2">
      <c r="A71" s="123"/>
      <c r="B71" s="125" t="s">
        <v>99</v>
      </c>
      <c r="C71" s="202" t="s">
        <v>100</v>
      </c>
      <c r="D71" s="203"/>
      <c r="E71" s="203"/>
      <c r="F71" s="135" t="s">
        <v>24</v>
      </c>
      <c r="G71" s="136"/>
      <c r="H71" s="136"/>
      <c r="I71" s="201">
        <f>'Rozpočet Pol'!G495</f>
        <v>0</v>
      </c>
      <c r="J71" s="201"/>
    </row>
    <row r="72" spans="1:10" ht="25.5" customHeight="1" x14ac:dyDescent="0.2">
      <c r="A72" s="123"/>
      <c r="B72" s="125" t="s">
        <v>101</v>
      </c>
      <c r="C72" s="202" t="s">
        <v>102</v>
      </c>
      <c r="D72" s="203"/>
      <c r="E72" s="203"/>
      <c r="F72" s="135" t="s">
        <v>25</v>
      </c>
      <c r="G72" s="136"/>
      <c r="H72" s="136"/>
      <c r="I72" s="201">
        <f>'Rozpočet Pol'!G500</f>
        <v>0</v>
      </c>
      <c r="J72" s="201"/>
    </row>
    <row r="73" spans="1:10" ht="25.5" customHeight="1" x14ac:dyDescent="0.2">
      <c r="A73" s="123"/>
      <c r="B73" s="125" t="s">
        <v>103</v>
      </c>
      <c r="C73" s="202" t="s">
        <v>104</v>
      </c>
      <c r="D73" s="203"/>
      <c r="E73" s="203"/>
      <c r="F73" s="135" t="s">
        <v>25</v>
      </c>
      <c r="G73" s="136"/>
      <c r="H73" s="136"/>
      <c r="I73" s="201">
        <f>'Rozpočet Pol'!G538</f>
        <v>0</v>
      </c>
      <c r="J73" s="201"/>
    </row>
    <row r="74" spans="1:10" ht="25.5" customHeight="1" x14ac:dyDescent="0.2">
      <c r="A74" s="123"/>
      <c r="B74" s="125" t="s">
        <v>105</v>
      </c>
      <c r="C74" s="202" t="s">
        <v>106</v>
      </c>
      <c r="D74" s="203"/>
      <c r="E74" s="203"/>
      <c r="F74" s="135" t="s">
        <v>105</v>
      </c>
      <c r="G74" s="136"/>
      <c r="H74" s="136"/>
      <c r="I74" s="201">
        <f>'Rozpočet Pol'!G652</f>
        <v>0</v>
      </c>
      <c r="J74" s="201"/>
    </row>
    <row r="75" spans="1:10" ht="25.5" customHeight="1" x14ac:dyDescent="0.2">
      <c r="A75" s="123"/>
      <c r="B75" s="132" t="s">
        <v>107</v>
      </c>
      <c r="C75" s="205" t="s">
        <v>26</v>
      </c>
      <c r="D75" s="206"/>
      <c r="E75" s="206"/>
      <c r="F75" s="137" t="s">
        <v>107</v>
      </c>
      <c r="G75" s="138"/>
      <c r="H75" s="138"/>
      <c r="I75" s="204">
        <f>'Rozpočet Pol'!G656</f>
        <v>0</v>
      </c>
      <c r="J75" s="204"/>
    </row>
    <row r="76" spans="1:10" ht="25.5" customHeight="1" x14ac:dyDescent="0.2">
      <c r="A76" s="124"/>
      <c r="B76" s="128" t="s">
        <v>1</v>
      </c>
      <c r="C76" s="128"/>
      <c r="D76" s="129"/>
      <c r="E76" s="129"/>
      <c r="F76" s="139"/>
      <c r="G76" s="140"/>
      <c r="H76" s="140"/>
      <c r="I76" s="207">
        <f>SUM(I49:I75)</f>
        <v>0</v>
      </c>
      <c r="J76" s="207"/>
    </row>
    <row r="77" spans="1:10" x14ac:dyDescent="0.2">
      <c r="F77" s="141"/>
      <c r="G77" s="96"/>
      <c r="H77" s="141"/>
      <c r="I77" s="96"/>
      <c r="J77" s="96"/>
    </row>
    <row r="78" spans="1:10" x14ac:dyDescent="0.2">
      <c r="F78" s="141"/>
      <c r="G78" s="96"/>
      <c r="H78" s="141"/>
      <c r="I78" s="96"/>
      <c r="J78" s="96"/>
    </row>
    <row r="79" spans="1:10" x14ac:dyDescent="0.2">
      <c r="F79" s="141"/>
      <c r="G79" s="96"/>
      <c r="H79" s="141"/>
      <c r="I79" s="96"/>
      <c r="J79" s="96"/>
    </row>
  </sheetData>
  <sheetProtection password="CB51" sheet="1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94">
    <mergeCell ref="B1:J1"/>
    <mergeCell ref="G26:I26"/>
    <mergeCell ref="G27:I27"/>
    <mergeCell ref="G29:I29"/>
    <mergeCell ref="G25:I25"/>
    <mergeCell ref="I16:J16"/>
    <mergeCell ref="I19:J19"/>
    <mergeCell ref="E21:F21"/>
    <mergeCell ref="G21:H21"/>
    <mergeCell ref="G28:I28"/>
    <mergeCell ref="G15:H15"/>
    <mergeCell ref="I15:J15"/>
    <mergeCell ref="E16:F16"/>
    <mergeCell ref="D12:G12"/>
    <mergeCell ref="D13:G13"/>
    <mergeCell ref="D3:J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D2:J2"/>
    <mergeCell ref="E17:F17"/>
    <mergeCell ref="G16:H16"/>
    <mergeCell ref="G17:H17"/>
    <mergeCell ref="G18:H18"/>
    <mergeCell ref="I17:J17"/>
    <mergeCell ref="I18:J18"/>
    <mergeCell ref="E18:F18"/>
    <mergeCell ref="E15:F15"/>
    <mergeCell ref="D11:G11"/>
    <mergeCell ref="C39:E39"/>
    <mergeCell ref="B40:E40"/>
    <mergeCell ref="B43:J43"/>
    <mergeCell ref="I48:J48"/>
    <mergeCell ref="I49:J49"/>
    <mergeCell ref="C49:E49"/>
    <mergeCell ref="I50:J50"/>
    <mergeCell ref="C50:E50"/>
    <mergeCell ref="I51:J51"/>
    <mergeCell ref="C51:E51"/>
    <mergeCell ref="I52:J52"/>
    <mergeCell ref="C52:E52"/>
    <mergeCell ref="I53:J53"/>
    <mergeCell ref="C53:E53"/>
    <mergeCell ref="I54:J54"/>
    <mergeCell ref="C54:E54"/>
    <mergeCell ref="I55:J55"/>
    <mergeCell ref="C55:E55"/>
    <mergeCell ref="I56:J56"/>
    <mergeCell ref="C56:E56"/>
    <mergeCell ref="I57:J57"/>
    <mergeCell ref="C57:E57"/>
    <mergeCell ref="I58:J58"/>
    <mergeCell ref="C58:E58"/>
    <mergeCell ref="I59:J59"/>
    <mergeCell ref="C59:E59"/>
    <mergeCell ref="I60:J60"/>
    <mergeCell ref="C60:E60"/>
    <mergeCell ref="I61:J61"/>
    <mergeCell ref="C61:E61"/>
    <mergeCell ref="I62:J62"/>
    <mergeCell ref="C62:E62"/>
    <mergeCell ref="I63:J63"/>
    <mergeCell ref="C63:E63"/>
    <mergeCell ref="I64:J64"/>
    <mergeCell ref="C64:E64"/>
    <mergeCell ref="I65:J65"/>
    <mergeCell ref="C65:E65"/>
    <mergeCell ref="I66:J66"/>
    <mergeCell ref="C66:E66"/>
    <mergeCell ref="I67:J67"/>
    <mergeCell ref="C67:E67"/>
    <mergeCell ref="I68:J68"/>
    <mergeCell ref="C68:E68"/>
    <mergeCell ref="I69:J69"/>
    <mergeCell ref="C69:E69"/>
    <mergeCell ref="I70:J70"/>
    <mergeCell ref="C70:E70"/>
    <mergeCell ref="I71:J71"/>
    <mergeCell ref="C71:E71"/>
    <mergeCell ref="I72:J72"/>
    <mergeCell ref="C72:E72"/>
    <mergeCell ref="I73:J73"/>
    <mergeCell ref="C73:E73"/>
    <mergeCell ref="I74:J74"/>
    <mergeCell ref="C74:E74"/>
    <mergeCell ref="I75:J75"/>
    <mergeCell ref="C75:E75"/>
    <mergeCell ref="I76:J76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CE,Tučné"RTS Stavitel +,  © RTS, a.s.&amp;R&amp;9Stránka &amp;P z &amp;N</oddFooter>
  </headerFooter>
  <rowBreaks count="2" manualBreakCount="2">
    <brk id="36" max="9" man="1"/>
    <brk id="4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A5" sqref="A5:IV5"/>
    </sheetView>
  </sheetViews>
  <sheetFormatPr defaultRowHeight="12.75" x14ac:dyDescent="0.2"/>
  <cols>
    <col min="1" max="1" width="4.28515625" style="6" customWidth="1"/>
    <col min="2" max="2" width="14.42578125" style="6" customWidth="1"/>
    <col min="3" max="3" width="38.28515625" style="10" customWidth="1"/>
    <col min="4" max="4" width="4.5703125" style="6" customWidth="1"/>
    <col min="5" max="5" width="10.5703125" style="6" customWidth="1"/>
    <col min="6" max="6" width="9.85546875" style="6" customWidth="1"/>
    <col min="7" max="7" width="12.7109375" style="6" customWidth="1"/>
    <col min="8" max="16384" width="9.140625" style="6"/>
  </cols>
  <sheetData>
    <row r="1" spans="1:7" ht="15.75" x14ac:dyDescent="0.2">
      <c r="A1" s="249" t="s">
        <v>6</v>
      </c>
      <c r="B1" s="249"/>
      <c r="C1" s="250"/>
      <c r="D1" s="249"/>
      <c r="E1" s="249"/>
      <c r="F1" s="249"/>
      <c r="G1" s="249"/>
    </row>
    <row r="2" spans="1:7" ht="24.95" customHeight="1" x14ac:dyDescent="0.2">
      <c r="A2" s="79" t="s">
        <v>41</v>
      </c>
      <c r="B2" s="78"/>
      <c r="C2" s="251"/>
      <c r="D2" s="251"/>
      <c r="E2" s="251"/>
      <c r="F2" s="251"/>
      <c r="G2" s="252"/>
    </row>
    <row r="3" spans="1:7" ht="24.95" hidden="1" customHeight="1" x14ac:dyDescent="0.2">
      <c r="A3" s="79" t="s">
        <v>7</v>
      </c>
      <c r="B3" s="78"/>
      <c r="C3" s="251"/>
      <c r="D3" s="251"/>
      <c r="E3" s="251"/>
      <c r="F3" s="251"/>
      <c r="G3" s="252"/>
    </row>
    <row r="4" spans="1:7" ht="24.95" hidden="1" customHeight="1" x14ac:dyDescent="0.2">
      <c r="A4" s="79" t="s">
        <v>8</v>
      </c>
      <c r="B4" s="78"/>
      <c r="C4" s="251"/>
      <c r="D4" s="251"/>
      <c r="E4" s="251"/>
      <c r="F4" s="251"/>
      <c r="G4" s="252"/>
    </row>
    <row r="5" spans="1:7" hidden="1" x14ac:dyDescent="0.2">
      <c r="B5" s="7"/>
      <c r="C5" s="8"/>
      <c r="D5" s="9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CE,Tučné"RTS Stavitel +,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671"/>
  <sheetViews>
    <sheetView workbookViewId="0">
      <selection activeCell="F9" sqref="F9"/>
    </sheetView>
  </sheetViews>
  <sheetFormatPr defaultRowHeight="12.75" outlineLevelRow="1" x14ac:dyDescent="0.2"/>
  <cols>
    <col min="1" max="1" width="4.28515625" customWidth="1"/>
    <col min="2" max="2" width="14.42578125" style="95" customWidth="1"/>
    <col min="3" max="3" width="38.28515625" style="95" customWidth="1"/>
    <col min="4" max="4" width="4.5703125" customWidth="1"/>
    <col min="5" max="5" width="10.5703125" customWidth="1"/>
    <col min="6" max="6" width="9.85546875" customWidth="1"/>
    <col min="7" max="7" width="12.7109375" customWidth="1"/>
    <col min="8" max="13" width="0" hidden="1" customWidth="1"/>
    <col min="18" max="21" width="0" hidden="1" customWidth="1"/>
    <col min="29" max="39" width="0" hidden="1" customWidth="1"/>
    <col min="53" max="53" width="73.42578125" customWidth="1"/>
  </cols>
  <sheetData>
    <row r="1" spans="1:60" ht="15.75" customHeight="1" x14ac:dyDescent="0.25">
      <c r="A1" s="272" t="s">
        <v>1097</v>
      </c>
      <c r="B1" s="272"/>
      <c r="C1" s="272"/>
      <c r="D1" s="272"/>
      <c r="E1" s="272"/>
      <c r="F1" s="272"/>
      <c r="G1" s="272"/>
      <c r="AE1" t="s">
        <v>109</v>
      </c>
    </row>
    <row r="2" spans="1:60" ht="24.95" customHeight="1" x14ac:dyDescent="0.2">
      <c r="A2" s="146" t="s">
        <v>108</v>
      </c>
      <c r="B2" s="144"/>
      <c r="C2" s="273" t="s">
        <v>46</v>
      </c>
      <c r="D2" s="274"/>
      <c r="E2" s="274"/>
      <c r="F2" s="274"/>
      <c r="G2" s="275"/>
      <c r="AE2" t="s">
        <v>110</v>
      </c>
    </row>
    <row r="3" spans="1:60" ht="24.95" customHeight="1" x14ac:dyDescent="0.2">
      <c r="A3" s="147" t="s">
        <v>7</v>
      </c>
      <c r="B3" s="145"/>
      <c r="C3" s="276" t="s">
        <v>42</v>
      </c>
      <c r="D3" s="277"/>
      <c r="E3" s="277"/>
      <c r="F3" s="277"/>
      <c r="G3" s="278"/>
      <c r="AE3" t="s">
        <v>111</v>
      </c>
    </row>
    <row r="4" spans="1:60" ht="24.95" hidden="1" customHeight="1" x14ac:dyDescent="0.2">
      <c r="A4" s="147" t="s">
        <v>8</v>
      </c>
      <c r="B4" s="145"/>
      <c r="C4" s="276"/>
      <c r="D4" s="277"/>
      <c r="E4" s="277"/>
      <c r="F4" s="277"/>
      <c r="G4" s="278"/>
      <c r="AE4" t="s">
        <v>112</v>
      </c>
    </row>
    <row r="5" spans="1:60" hidden="1" x14ac:dyDescent="0.2">
      <c r="A5" s="148" t="s">
        <v>113</v>
      </c>
      <c r="B5" s="149"/>
      <c r="C5" s="150"/>
      <c r="D5" s="151"/>
      <c r="E5" s="151"/>
      <c r="F5" s="151"/>
      <c r="G5" s="152"/>
      <c r="AE5" t="s">
        <v>114</v>
      </c>
    </row>
    <row r="7" spans="1:60" ht="38.25" x14ac:dyDescent="0.2">
      <c r="A7" s="158" t="s">
        <v>115</v>
      </c>
      <c r="B7" s="159" t="s">
        <v>116</v>
      </c>
      <c r="C7" s="159" t="s">
        <v>117</v>
      </c>
      <c r="D7" s="158" t="s">
        <v>118</v>
      </c>
      <c r="E7" s="158" t="s">
        <v>119</v>
      </c>
      <c r="F7" s="153" t="s">
        <v>120</v>
      </c>
      <c r="G7" s="175" t="s">
        <v>28</v>
      </c>
      <c r="H7" s="176" t="s">
        <v>29</v>
      </c>
      <c r="I7" s="176" t="s">
        <v>121</v>
      </c>
      <c r="J7" s="176" t="s">
        <v>30</v>
      </c>
      <c r="K7" s="176" t="s">
        <v>122</v>
      </c>
      <c r="L7" s="176" t="s">
        <v>123</v>
      </c>
      <c r="M7" s="176" t="s">
        <v>124</v>
      </c>
      <c r="N7" s="176" t="s">
        <v>125</v>
      </c>
      <c r="O7" s="176" t="s">
        <v>126</v>
      </c>
      <c r="P7" s="176" t="s">
        <v>127</v>
      </c>
      <c r="Q7" s="176" t="s">
        <v>128</v>
      </c>
      <c r="R7" s="176" t="s">
        <v>129</v>
      </c>
      <c r="S7" s="176" t="s">
        <v>130</v>
      </c>
      <c r="T7" s="176" t="s">
        <v>131</v>
      </c>
      <c r="U7" s="161" t="s">
        <v>132</v>
      </c>
    </row>
    <row r="8" spans="1:60" x14ac:dyDescent="0.2">
      <c r="A8" s="177" t="s">
        <v>133</v>
      </c>
      <c r="B8" s="178" t="s">
        <v>55</v>
      </c>
      <c r="C8" s="179" t="s">
        <v>56</v>
      </c>
      <c r="D8" s="160"/>
      <c r="E8" s="180"/>
      <c r="F8" s="181"/>
      <c r="G8" s="181">
        <f>SUMIF(AE9:AE13,"&lt;&gt;NOR",G9:G13)</f>
        <v>0</v>
      </c>
      <c r="H8" s="181"/>
      <c r="I8" s="181">
        <f>SUM(I9:I13)</f>
        <v>0</v>
      </c>
      <c r="J8" s="181"/>
      <c r="K8" s="181">
        <f>SUM(K9:K13)</f>
        <v>0</v>
      </c>
      <c r="L8" s="181"/>
      <c r="M8" s="181">
        <f>SUM(M9:M13)</f>
        <v>0</v>
      </c>
      <c r="N8" s="160"/>
      <c r="O8" s="160">
        <f>SUM(O9:O13)</f>
        <v>2.72377</v>
      </c>
      <c r="P8" s="160"/>
      <c r="Q8" s="160">
        <f>SUM(Q9:Q13)</f>
        <v>0</v>
      </c>
      <c r="R8" s="160"/>
      <c r="S8" s="160"/>
      <c r="T8" s="177"/>
      <c r="U8" s="160">
        <f>SUM(U9:U13)</f>
        <v>17.930000000000003</v>
      </c>
      <c r="AE8" t="s">
        <v>134</v>
      </c>
    </row>
    <row r="9" spans="1:60" ht="22.5" outlineLevel="1" x14ac:dyDescent="0.2">
      <c r="A9" s="155">
        <v>1</v>
      </c>
      <c r="B9" s="162" t="s">
        <v>135</v>
      </c>
      <c r="C9" s="193" t="s">
        <v>136</v>
      </c>
      <c r="D9" s="164" t="s">
        <v>137</v>
      </c>
      <c r="E9" s="169">
        <v>4.0774999999999997</v>
      </c>
      <c r="F9" s="172"/>
      <c r="G9" s="173">
        <f>ROUND(E9*F9,2)</f>
        <v>0</v>
      </c>
      <c r="H9" s="172"/>
      <c r="I9" s="173">
        <f>ROUND(E9*H9,2)</f>
        <v>0</v>
      </c>
      <c r="J9" s="172"/>
      <c r="K9" s="173">
        <f>ROUND(E9*J9,2)</f>
        <v>0</v>
      </c>
      <c r="L9" s="173">
        <v>15</v>
      </c>
      <c r="M9" s="173">
        <f>G9*(1+L9/100)</f>
        <v>0</v>
      </c>
      <c r="N9" s="164">
        <v>0</v>
      </c>
      <c r="O9" s="164">
        <f>ROUND(E9*N9,5)</f>
        <v>0</v>
      </c>
      <c r="P9" s="164">
        <v>0</v>
      </c>
      <c r="Q9" s="164">
        <f>ROUND(E9*P9,5)</f>
        <v>0</v>
      </c>
      <c r="R9" s="164"/>
      <c r="S9" s="164"/>
      <c r="T9" s="165">
        <v>3.5939999999999999</v>
      </c>
      <c r="U9" s="164">
        <f>ROUND(E9*T9,2)</f>
        <v>14.65</v>
      </c>
      <c r="V9" s="154"/>
      <c r="W9" s="154"/>
      <c r="X9" s="154"/>
      <c r="Y9" s="154"/>
      <c r="Z9" s="154"/>
      <c r="AA9" s="154"/>
      <c r="AB9" s="154"/>
      <c r="AC9" s="154"/>
      <c r="AD9" s="154"/>
      <c r="AE9" s="154" t="s">
        <v>138</v>
      </c>
      <c r="AF9" s="154"/>
      <c r="AG9" s="154"/>
      <c r="AH9" s="154"/>
      <c r="AI9" s="154"/>
      <c r="AJ9" s="154"/>
      <c r="AK9" s="154"/>
      <c r="AL9" s="154"/>
      <c r="AM9" s="154"/>
      <c r="AN9" s="154"/>
      <c r="AO9" s="154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4"/>
      <c r="BG9" s="154"/>
      <c r="BH9" s="154"/>
    </row>
    <row r="10" spans="1:60" outlineLevel="1" x14ac:dyDescent="0.2">
      <c r="A10" s="155"/>
      <c r="B10" s="162"/>
      <c r="C10" s="194" t="s">
        <v>139</v>
      </c>
      <c r="D10" s="166"/>
      <c r="E10" s="170">
        <v>4.0774999999999997</v>
      </c>
      <c r="F10" s="173"/>
      <c r="G10" s="173"/>
      <c r="H10" s="173"/>
      <c r="I10" s="173"/>
      <c r="J10" s="173"/>
      <c r="K10" s="173"/>
      <c r="L10" s="173"/>
      <c r="M10" s="173"/>
      <c r="N10" s="164"/>
      <c r="O10" s="164"/>
      <c r="P10" s="164"/>
      <c r="Q10" s="164"/>
      <c r="R10" s="164"/>
      <c r="S10" s="164"/>
      <c r="T10" s="165"/>
      <c r="U10" s="164"/>
      <c r="V10" s="154"/>
      <c r="W10" s="154"/>
      <c r="X10" s="154"/>
      <c r="Y10" s="154"/>
      <c r="Z10" s="154"/>
      <c r="AA10" s="154"/>
      <c r="AB10" s="154"/>
      <c r="AC10" s="154"/>
      <c r="AD10" s="154"/>
      <c r="AE10" s="154" t="s">
        <v>140</v>
      </c>
      <c r="AF10" s="154">
        <v>0</v>
      </c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</row>
    <row r="11" spans="1:60" outlineLevel="1" x14ac:dyDescent="0.2">
      <c r="A11" s="155">
        <v>2</v>
      </c>
      <c r="B11" s="162" t="s">
        <v>141</v>
      </c>
      <c r="C11" s="193" t="s">
        <v>142</v>
      </c>
      <c r="D11" s="164" t="s">
        <v>137</v>
      </c>
      <c r="E11" s="169">
        <v>1.631</v>
      </c>
      <c r="F11" s="172"/>
      <c r="G11" s="173">
        <f>ROUND(E11*F11,2)</f>
        <v>0</v>
      </c>
      <c r="H11" s="172"/>
      <c r="I11" s="173">
        <f>ROUND(E11*H11,2)</f>
        <v>0</v>
      </c>
      <c r="J11" s="172"/>
      <c r="K11" s="173">
        <f>ROUND(E11*J11,2)</f>
        <v>0</v>
      </c>
      <c r="L11" s="173">
        <v>15</v>
      </c>
      <c r="M11" s="173">
        <f>G11*(1+L11/100)</f>
        <v>0</v>
      </c>
      <c r="N11" s="164">
        <v>1.67</v>
      </c>
      <c r="O11" s="164">
        <f>ROUND(E11*N11,5)</f>
        <v>2.72377</v>
      </c>
      <c r="P11" s="164">
        <v>0</v>
      </c>
      <c r="Q11" s="164">
        <f>ROUND(E11*P11,5)</f>
        <v>0</v>
      </c>
      <c r="R11" s="164"/>
      <c r="S11" s="164"/>
      <c r="T11" s="165">
        <v>1.5980000000000001</v>
      </c>
      <c r="U11" s="164">
        <f>ROUND(E11*T11,2)</f>
        <v>2.61</v>
      </c>
      <c r="V11" s="154"/>
      <c r="W11" s="154"/>
      <c r="X11" s="154"/>
      <c r="Y11" s="154"/>
      <c r="Z11" s="154"/>
      <c r="AA11" s="154"/>
      <c r="AB11" s="154"/>
      <c r="AC11" s="154"/>
      <c r="AD11" s="154"/>
      <c r="AE11" s="154" t="s">
        <v>138</v>
      </c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  <c r="AT11" s="154"/>
      <c r="AU11" s="154"/>
      <c r="AV11" s="154"/>
      <c r="AW11" s="154"/>
      <c r="AX11" s="154"/>
      <c r="AY11" s="154"/>
      <c r="AZ11" s="154"/>
      <c r="BA11" s="154"/>
      <c r="BB11" s="154"/>
      <c r="BC11" s="154"/>
      <c r="BD11" s="154"/>
      <c r="BE11" s="154"/>
      <c r="BF11" s="154"/>
      <c r="BG11" s="154"/>
      <c r="BH11" s="154"/>
    </row>
    <row r="12" spans="1:60" outlineLevel="1" x14ac:dyDescent="0.2">
      <c r="A12" s="155"/>
      <c r="B12" s="162"/>
      <c r="C12" s="194" t="s">
        <v>143</v>
      </c>
      <c r="D12" s="166"/>
      <c r="E12" s="170">
        <v>1.631</v>
      </c>
      <c r="F12" s="173"/>
      <c r="G12" s="173"/>
      <c r="H12" s="173"/>
      <c r="I12" s="173"/>
      <c r="J12" s="173"/>
      <c r="K12" s="173"/>
      <c r="L12" s="173"/>
      <c r="M12" s="173"/>
      <c r="N12" s="164"/>
      <c r="O12" s="164"/>
      <c r="P12" s="164"/>
      <c r="Q12" s="164"/>
      <c r="R12" s="164"/>
      <c r="S12" s="164"/>
      <c r="T12" s="165"/>
      <c r="U12" s="164"/>
      <c r="V12" s="154"/>
      <c r="W12" s="154"/>
      <c r="X12" s="154"/>
      <c r="Y12" s="154"/>
      <c r="Z12" s="154"/>
      <c r="AA12" s="154"/>
      <c r="AB12" s="154"/>
      <c r="AC12" s="154"/>
      <c r="AD12" s="154"/>
      <c r="AE12" s="154" t="s">
        <v>140</v>
      </c>
      <c r="AF12" s="154">
        <v>0</v>
      </c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4"/>
      <c r="BG12" s="154"/>
      <c r="BH12" s="154"/>
    </row>
    <row r="13" spans="1:60" outlineLevel="1" x14ac:dyDescent="0.2">
      <c r="A13" s="155">
        <v>3</v>
      </c>
      <c r="B13" s="162" t="s">
        <v>144</v>
      </c>
      <c r="C13" s="193" t="s">
        <v>145</v>
      </c>
      <c r="D13" s="164" t="s">
        <v>137</v>
      </c>
      <c r="E13" s="169">
        <v>2.44</v>
      </c>
      <c r="F13" s="172"/>
      <c r="G13" s="173">
        <f>ROUND(E13*F13,2)</f>
        <v>0</v>
      </c>
      <c r="H13" s="172"/>
      <c r="I13" s="173">
        <f>ROUND(E13*H13,2)</f>
        <v>0</v>
      </c>
      <c r="J13" s="172"/>
      <c r="K13" s="173">
        <f>ROUND(E13*J13,2)</f>
        <v>0</v>
      </c>
      <c r="L13" s="173">
        <v>15</v>
      </c>
      <c r="M13" s="173">
        <f>G13*(1+L13/100)</f>
        <v>0</v>
      </c>
      <c r="N13" s="164">
        <v>0</v>
      </c>
      <c r="O13" s="164">
        <f>ROUND(E13*N13,5)</f>
        <v>0</v>
      </c>
      <c r="P13" s="164">
        <v>0</v>
      </c>
      <c r="Q13" s="164">
        <f>ROUND(E13*P13,5)</f>
        <v>0</v>
      </c>
      <c r="R13" s="164"/>
      <c r="S13" s="164"/>
      <c r="T13" s="165">
        <v>0.27600000000000002</v>
      </c>
      <c r="U13" s="164">
        <f>ROUND(E13*T13,2)</f>
        <v>0.67</v>
      </c>
      <c r="V13" s="154"/>
      <c r="W13" s="154"/>
      <c r="X13" s="154"/>
      <c r="Y13" s="154"/>
      <c r="Z13" s="154"/>
      <c r="AA13" s="154"/>
      <c r="AB13" s="154"/>
      <c r="AC13" s="154"/>
      <c r="AD13" s="154"/>
      <c r="AE13" s="154" t="s">
        <v>146</v>
      </c>
      <c r="AF13" s="154"/>
      <c r="AG13" s="154"/>
      <c r="AH13" s="154"/>
      <c r="AI13" s="154"/>
      <c r="AJ13" s="154"/>
      <c r="AK13" s="154"/>
      <c r="AL13" s="154"/>
      <c r="AM13" s="154"/>
      <c r="AN13" s="154"/>
      <c r="AO13" s="154"/>
      <c r="AP13" s="154"/>
      <c r="AQ13" s="154"/>
      <c r="AR13" s="154"/>
      <c r="AS13" s="154"/>
      <c r="AT13" s="154"/>
      <c r="AU13" s="154"/>
      <c r="AV13" s="154"/>
      <c r="AW13" s="154"/>
      <c r="AX13" s="154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</row>
    <row r="14" spans="1:60" x14ac:dyDescent="0.2">
      <c r="A14" s="156" t="s">
        <v>133</v>
      </c>
      <c r="B14" s="163" t="s">
        <v>57</v>
      </c>
      <c r="C14" s="195" t="s">
        <v>58</v>
      </c>
      <c r="D14" s="167"/>
      <c r="E14" s="171"/>
      <c r="F14" s="174"/>
      <c r="G14" s="174">
        <f>SUMIF(AE15:AE71,"&lt;&gt;NOR",G15:G71)</f>
        <v>0</v>
      </c>
      <c r="H14" s="174"/>
      <c r="I14" s="174">
        <f>SUM(I15:I71)</f>
        <v>0</v>
      </c>
      <c r="J14" s="174"/>
      <c r="K14" s="174">
        <f>SUM(K15:K71)</f>
        <v>0</v>
      </c>
      <c r="L14" s="174"/>
      <c r="M14" s="174">
        <f>SUM(M15:M71)</f>
        <v>0</v>
      </c>
      <c r="N14" s="167"/>
      <c r="O14" s="167">
        <f>SUM(O15:O71)</f>
        <v>53.832270000000001</v>
      </c>
      <c r="P14" s="167"/>
      <c r="Q14" s="167">
        <f>SUM(Q15:Q71)</f>
        <v>0</v>
      </c>
      <c r="R14" s="167"/>
      <c r="S14" s="167"/>
      <c r="T14" s="168"/>
      <c r="U14" s="167">
        <f>SUM(U15:U71)</f>
        <v>594.6</v>
      </c>
      <c r="AE14" t="s">
        <v>134</v>
      </c>
    </row>
    <row r="15" spans="1:60" ht="22.5" outlineLevel="1" x14ac:dyDescent="0.2">
      <c r="A15" s="155">
        <v>4</v>
      </c>
      <c r="B15" s="162" t="s">
        <v>147</v>
      </c>
      <c r="C15" s="193" t="s">
        <v>148</v>
      </c>
      <c r="D15" s="164" t="s">
        <v>149</v>
      </c>
      <c r="E15" s="169">
        <v>6.3250000000000002</v>
      </c>
      <c r="F15" s="172"/>
      <c r="G15" s="173">
        <f>ROUND(E15*F15,2)</f>
        <v>0</v>
      </c>
      <c r="H15" s="172"/>
      <c r="I15" s="173">
        <f>ROUND(E15*H15,2)</f>
        <v>0</v>
      </c>
      <c r="J15" s="172"/>
      <c r="K15" s="173">
        <f>ROUND(E15*J15,2)</f>
        <v>0</v>
      </c>
      <c r="L15" s="173">
        <v>15</v>
      </c>
      <c r="M15" s="173">
        <f>G15*(1+L15/100)</f>
        <v>0</v>
      </c>
      <c r="N15" s="164">
        <v>0.23224</v>
      </c>
      <c r="O15" s="164">
        <f>ROUND(E15*N15,5)</f>
        <v>1.46892</v>
      </c>
      <c r="P15" s="164">
        <v>0</v>
      </c>
      <c r="Q15" s="164">
        <f>ROUND(E15*P15,5)</f>
        <v>0</v>
      </c>
      <c r="R15" s="164"/>
      <c r="S15" s="164"/>
      <c r="T15" s="165">
        <v>0.66220000000000001</v>
      </c>
      <c r="U15" s="164">
        <f>ROUND(E15*T15,2)</f>
        <v>4.1900000000000004</v>
      </c>
      <c r="V15" s="154"/>
      <c r="W15" s="154"/>
      <c r="X15" s="154"/>
      <c r="Y15" s="154"/>
      <c r="Z15" s="154"/>
      <c r="AA15" s="154"/>
      <c r="AB15" s="154"/>
      <c r="AC15" s="154"/>
      <c r="AD15" s="154"/>
      <c r="AE15" s="154" t="s">
        <v>146</v>
      </c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  <c r="AT15" s="154"/>
      <c r="AU15" s="154"/>
      <c r="AV15" s="154"/>
      <c r="AW15" s="154"/>
      <c r="AX15" s="154"/>
      <c r="AY15" s="154"/>
      <c r="AZ15" s="154"/>
      <c r="BA15" s="154"/>
      <c r="BB15" s="154"/>
      <c r="BC15" s="154"/>
      <c r="BD15" s="154"/>
      <c r="BE15" s="154"/>
      <c r="BF15" s="154"/>
      <c r="BG15" s="154"/>
      <c r="BH15" s="154"/>
    </row>
    <row r="16" spans="1:60" outlineLevel="1" x14ac:dyDescent="0.2">
      <c r="A16" s="155"/>
      <c r="B16" s="162"/>
      <c r="C16" s="194" t="s">
        <v>150</v>
      </c>
      <c r="D16" s="166"/>
      <c r="E16" s="170">
        <v>6.3250000000000002</v>
      </c>
      <c r="F16" s="173"/>
      <c r="G16" s="173"/>
      <c r="H16" s="173"/>
      <c r="I16" s="173"/>
      <c r="J16" s="173"/>
      <c r="K16" s="173"/>
      <c r="L16" s="173"/>
      <c r="M16" s="173"/>
      <c r="N16" s="164"/>
      <c r="O16" s="164"/>
      <c r="P16" s="164"/>
      <c r="Q16" s="164"/>
      <c r="R16" s="164"/>
      <c r="S16" s="164"/>
      <c r="T16" s="165"/>
      <c r="U16" s="164"/>
      <c r="V16" s="154"/>
      <c r="W16" s="154"/>
      <c r="X16" s="154"/>
      <c r="Y16" s="154"/>
      <c r="Z16" s="154"/>
      <c r="AA16" s="154"/>
      <c r="AB16" s="154"/>
      <c r="AC16" s="154"/>
      <c r="AD16" s="154"/>
      <c r="AE16" s="154" t="s">
        <v>140</v>
      </c>
      <c r="AF16" s="154">
        <v>0</v>
      </c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  <c r="AT16" s="154"/>
      <c r="AU16" s="154"/>
      <c r="AV16" s="154"/>
      <c r="AW16" s="154"/>
      <c r="AX16" s="154"/>
      <c r="AY16" s="154"/>
      <c r="AZ16" s="154"/>
      <c r="BA16" s="154"/>
      <c r="BB16" s="154"/>
      <c r="BC16" s="154"/>
      <c r="BD16" s="154"/>
      <c r="BE16" s="154"/>
      <c r="BF16" s="154"/>
      <c r="BG16" s="154"/>
      <c r="BH16" s="154"/>
    </row>
    <row r="17" spans="1:60" ht="22.5" outlineLevel="1" x14ac:dyDescent="0.2">
      <c r="A17" s="155">
        <v>5</v>
      </c>
      <c r="B17" s="162" t="s">
        <v>151</v>
      </c>
      <c r="C17" s="193" t="s">
        <v>152</v>
      </c>
      <c r="D17" s="164" t="s">
        <v>149</v>
      </c>
      <c r="E17" s="169">
        <v>84.424999999999997</v>
      </c>
      <c r="F17" s="172"/>
      <c r="G17" s="173">
        <f>ROUND(E17*F17,2)</f>
        <v>0</v>
      </c>
      <c r="H17" s="172"/>
      <c r="I17" s="173">
        <f>ROUND(E17*H17,2)</f>
        <v>0</v>
      </c>
      <c r="J17" s="172"/>
      <c r="K17" s="173">
        <f>ROUND(E17*J17,2)</f>
        <v>0</v>
      </c>
      <c r="L17" s="173">
        <v>15</v>
      </c>
      <c r="M17" s="173">
        <f>G17*(1+L17/100)</f>
        <v>0</v>
      </c>
      <c r="N17" s="164">
        <v>0.17454</v>
      </c>
      <c r="O17" s="164">
        <f>ROUND(E17*N17,5)</f>
        <v>14.73554</v>
      </c>
      <c r="P17" s="164">
        <v>0</v>
      </c>
      <c r="Q17" s="164">
        <f>ROUND(E17*P17,5)</f>
        <v>0</v>
      </c>
      <c r="R17" s="164"/>
      <c r="S17" s="164"/>
      <c r="T17" s="165">
        <v>0.78149999999999997</v>
      </c>
      <c r="U17" s="164">
        <f>ROUND(E17*T17,2)</f>
        <v>65.98</v>
      </c>
      <c r="V17" s="154"/>
      <c r="W17" s="154"/>
      <c r="X17" s="154"/>
      <c r="Y17" s="154"/>
      <c r="Z17" s="154"/>
      <c r="AA17" s="154"/>
      <c r="AB17" s="154"/>
      <c r="AC17" s="154"/>
      <c r="AD17" s="154"/>
      <c r="AE17" s="154" t="s">
        <v>146</v>
      </c>
      <c r="AF17" s="154"/>
      <c r="AG17" s="154"/>
      <c r="AH17" s="154"/>
      <c r="AI17" s="154"/>
      <c r="AJ17" s="154"/>
      <c r="AK17" s="154"/>
      <c r="AL17" s="154"/>
      <c r="AM17" s="154"/>
      <c r="AN17" s="154"/>
      <c r="AO17" s="154"/>
      <c r="AP17" s="154"/>
      <c r="AQ17" s="154"/>
      <c r="AR17" s="154"/>
      <c r="AS17" s="154"/>
      <c r="AT17" s="154"/>
      <c r="AU17" s="154"/>
      <c r="AV17" s="154"/>
      <c r="AW17" s="154"/>
      <c r="AX17" s="154"/>
      <c r="AY17" s="154"/>
      <c r="AZ17" s="154"/>
      <c r="BA17" s="154"/>
      <c r="BB17" s="154"/>
      <c r="BC17" s="154"/>
      <c r="BD17" s="154"/>
      <c r="BE17" s="154"/>
      <c r="BF17" s="154"/>
      <c r="BG17" s="154"/>
      <c r="BH17" s="154"/>
    </row>
    <row r="18" spans="1:60" outlineLevel="1" x14ac:dyDescent="0.2">
      <c r="A18" s="155"/>
      <c r="B18" s="162"/>
      <c r="C18" s="194" t="s">
        <v>153</v>
      </c>
      <c r="D18" s="166"/>
      <c r="E18" s="170">
        <v>45.2</v>
      </c>
      <c r="F18" s="173"/>
      <c r="G18" s="173"/>
      <c r="H18" s="173"/>
      <c r="I18" s="173"/>
      <c r="J18" s="173"/>
      <c r="K18" s="173"/>
      <c r="L18" s="173"/>
      <c r="M18" s="173"/>
      <c r="N18" s="164"/>
      <c r="O18" s="164"/>
      <c r="P18" s="164"/>
      <c r="Q18" s="164"/>
      <c r="R18" s="164"/>
      <c r="S18" s="164"/>
      <c r="T18" s="165"/>
      <c r="U18" s="164"/>
      <c r="V18" s="154"/>
      <c r="W18" s="154"/>
      <c r="X18" s="154"/>
      <c r="Y18" s="154"/>
      <c r="Z18" s="154"/>
      <c r="AA18" s="154"/>
      <c r="AB18" s="154"/>
      <c r="AC18" s="154"/>
      <c r="AD18" s="154"/>
      <c r="AE18" s="154" t="s">
        <v>140</v>
      </c>
      <c r="AF18" s="154">
        <v>0</v>
      </c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  <c r="AT18" s="154"/>
      <c r="AU18" s="154"/>
      <c r="AV18" s="154"/>
      <c r="AW18" s="154"/>
      <c r="AX18" s="154"/>
      <c r="AY18" s="154"/>
      <c r="AZ18" s="154"/>
      <c r="BA18" s="154"/>
      <c r="BB18" s="154"/>
      <c r="BC18" s="154"/>
      <c r="BD18" s="154"/>
      <c r="BE18" s="154"/>
      <c r="BF18" s="154"/>
      <c r="BG18" s="154"/>
      <c r="BH18" s="154"/>
    </row>
    <row r="19" spans="1:60" outlineLevel="1" x14ac:dyDescent="0.2">
      <c r="A19" s="155"/>
      <c r="B19" s="162"/>
      <c r="C19" s="194" t="s">
        <v>154</v>
      </c>
      <c r="D19" s="166"/>
      <c r="E19" s="170">
        <v>39.225000000000001</v>
      </c>
      <c r="F19" s="173"/>
      <c r="G19" s="173"/>
      <c r="H19" s="173"/>
      <c r="I19" s="173"/>
      <c r="J19" s="173"/>
      <c r="K19" s="173"/>
      <c r="L19" s="173"/>
      <c r="M19" s="173"/>
      <c r="N19" s="164"/>
      <c r="O19" s="164"/>
      <c r="P19" s="164"/>
      <c r="Q19" s="164"/>
      <c r="R19" s="164"/>
      <c r="S19" s="164"/>
      <c r="T19" s="165"/>
      <c r="U19" s="164"/>
      <c r="V19" s="154"/>
      <c r="W19" s="154"/>
      <c r="X19" s="154"/>
      <c r="Y19" s="154"/>
      <c r="Z19" s="154"/>
      <c r="AA19" s="154"/>
      <c r="AB19" s="154"/>
      <c r="AC19" s="154"/>
      <c r="AD19" s="154"/>
      <c r="AE19" s="154" t="s">
        <v>140</v>
      </c>
      <c r="AF19" s="154">
        <v>0</v>
      </c>
      <c r="AG19" s="154"/>
      <c r="AH19" s="154"/>
      <c r="AI19" s="154"/>
      <c r="AJ19" s="154"/>
      <c r="AK19" s="154"/>
      <c r="AL19" s="154"/>
      <c r="AM19" s="154"/>
      <c r="AN19" s="154"/>
      <c r="AO19" s="154"/>
      <c r="AP19" s="154"/>
      <c r="AQ19" s="154"/>
      <c r="AR19" s="154"/>
      <c r="AS19" s="154"/>
      <c r="AT19" s="154"/>
      <c r="AU19" s="154"/>
      <c r="AV19" s="154"/>
      <c r="AW19" s="154"/>
      <c r="AX19" s="154"/>
      <c r="AY19" s="154"/>
      <c r="AZ19" s="154"/>
      <c r="BA19" s="154"/>
      <c r="BB19" s="154"/>
      <c r="BC19" s="154"/>
      <c r="BD19" s="154"/>
      <c r="BE19" s="154"/>
      <c r="BF19" s="154"/>
      <c r="BG19" s="154"/>
      <c r="BH19" s="154"/>
    </row>
    <row r="20" spans="1:60" outlineLevel="1" x14ac:dyDescent="0.2">
      <c r="A20" s="155">
        <v>6</v>
      </c>
      <c r="B20" s="162" t="s">
        <v>155</v>
      </c>
      <c r="C20" s="193" t="s">
        <v>156</v>
      </c>
      <c r="D20" s="164" t="s">
        <v>157</v>
      </c>
      <c r="E20" s="169">
        <v>16</v>
      </c>
      <c r="F20" s="172"/>
      <c r="G20" s="173">
        <f>ROUND(E20*F20,2)</f>
        <v>0</v>
      </c>
      <c r="H20" s="172"/>
      <c r="I20" s="173">
        <f>ROUND(E20*H20,2)</f>
        <v>0</v>
      </c>
      <c r="J20" s="172"/>
      <c r="K20" s="173">
        <f>ROUND(E20*J20,2)</f>
        <v>0</v>
      </c>
      <c r="L20" s="173">
        <v>15</v>
      </c>
      <c r="M20" s="173">
        <f>G20*(1+L20/100)</f>
        <v>0</v>
      </c>
      <c r="N20" s="164">
        <v>5.4730000000000001E-2</v>
      </c>
      <c r="O20" s="164">
        <f>ROUND(E20*N20,5)</f>
        <v>0.87568000000000001</v>
      </c>
      <c r="P20" s="164">
        <v>0</v>
      </c>
      <c r="Q20" s="164">
        <f>ROUND(E20*P20,5)</f>
        <v>0</v>
      </c>
      <c r="R20" s="164"/>
      <c r="S20" s="164"/>
      <c r="T20" s="165">
        <v>0.26</v>
      </c>
      <c r="U20" s="164">
        <f>ROUND(E20*T20,2)</f>
        <v>4.16</v>
      </c>
      <c r="V20" s="154"/>
      <c r="W20" s="154"/>
      <c r="X20" s="154"/>
      <c r="Y20" s="154"/>
      <c r="Z20" s="154"/>
      <c r="AA20" s="154"/>
      <c r="AB20" s="154"/>
      <c r="AC20" s="154"/>
      <c r="AD20" s="154"/>
      <c r="AE20" s="154" t="s">
        <v>146</v>
      </c>
      <c r="AF20" s="154"/>
      <c r="AG20" s="154"/>
      <c r="AH20" s="154"/>
      <c r="AI20" s="154"/>
      <c r="AJ20" s="154"/>
      <c r="AK20" s="154"/>
      <c r="AL20" s="154"/>
      <c r="AM20" s="154"/>
      <c r="AN20" s="154"/>
      <c r="AO20" s="154"/>
      <c r="AP20" s="154"/>
      <c r="AQ20" s="154"/>
      <c r="AR20" s="154"/>
      <c r="AS20" s="154"/>
      <c r="AT20" s="154"/>
      <c r="AU20" s="154"/>
      <c r="AV20" s="154"/>
      <c r="AW20" s="154"/>
      <c r="AX20" s="154"/>
      <c r="AY20" s="154"/>
      <c r="AZ20" s="154"/>
      <c r="BA20" s="154"/>
      <c r="BB20" s="154"/>
      <c r="BC20" s="154"/>
      <c r="BD20" s="154"/>
      <c r="BE20" s="154"/>
      <c r="BF20" s="154"/>
      <c r="BG20" s="154"/>
      <c r="BH20" s="154"/>
    </row>
    <row r="21" spans="1:60" outlineLevel="1" x14ac:dyDescent="0.2">
      <c r="A21" s="155"/>
      <c r="B21" s="162"/>
      <c r="C21" s="194" t="s">
        <v>158</v>
      </c>
      <c r="D21" s="166"/>
      <c r="E21" s="170">
        <v>16</v>
      </c>
      <c r="F21" s="173"/>
      <c r="G21" s="173"/>
      <c r="H21" s="173"/>
      <c r="I21" s="173"/>
      <c r="J21" s="173"/>
      <c r="K21" s="173"/>
      <c r="L21" s="173"/>
      <c r="M21" s="173"/>
      <c r="N21" s="164"/>
      <c r="O21" s="164"/>
      <c r="P21" s="164"/>
      <c r="Q21" s="164"/>
      <c r="R21" s="164"/>
      <c r="S21" s="164"/>
      <c r="T21" s="165"/>
      <c r="U21" s="164"/>
      <c r="V21" s="154"/>
      <c r="W21" s="154"/>
      <c r="X21" s="154"/>
      <c r="Y21" s="154"/>
      <c r="Z21" s="154"/>
      <c r="AA21" s="154"/>
      <c r="AB21" s="154"/>
      <c r="AC21" s="154"/>
      <c r="AD21" s="154"/>
      <c r="AE21" s="154" t="s">
        <v>140</v>
      </c>
      <c r="AF21" s="154">
        <v>0</v>
      </c>
      <c r="AG21" s="154"/>
      <c r="AH21" s="154"/>
      <c r="AI21" s="154"/>
      <c r="AJ21" s="154"/>
      <c r="AK21" s="154"/>
      <c r="AL21" s="154"/>
      <c r="AM21" s="154"/>
      <c r="AN21" s="154"/>
      <c r="AO21" s="154"/>
      <c r="AP21" s="154"/>
      <c r="AQ21" s="154"/>
      <c r="AR21" s="154"/>
      <c r="AS21" s="154"/>
      <c r="AT21" s="154"/>
      <c r="AU21" s="154"/>
      <c r="AV21" s="154"/>
      <c r="AW21" s="154"/>
      <c r="AX21" s="154"/>
      <c r="AY21" s="154"/>
      <c r="AZ21" s="154"/>
      <c r="BA21" s="154"/>
      <c r="BB21" s="154"/>
      <c r="BC21" s="154"/>
      <c r="BD21" s="154"/>
      <c r="BE21" s="154"/>
      <c r="BF21" s="154"/>
      <c r="BG21" s="154"/>
      <c r="BH21" s="154"/>
    </row>
    <row r="22" spans="1:60" outlineLevel="1" x14ac:dyDescent="0.2">
      <c r="A22" s="155">
        <v>7</v>
      </c>
      <c r="B22" s="162" t="s">
        <v>159</v>
      </c>
      <c r="C22" s="193" t="s">
        <v>160</v>
      </c>
      <c r="D22" s="164" t="s">
        <v>157</v>
      </c>
      <c r="E22" s="169">
        <v>8</v>
      </c>
      <c r="F22" s="172"/>
      <c r="G22" s="173">
        <f t="shared" ref="G22:G29" si="0">ROUND(E22*F22,2)</f>
        <v>0</v>
      </c>
      <c r="H22" s="172"/>
      <c r="I22" s="173">
        <f t="shared" ref="I22:I29" si="1">ROUND(E22*H22,2)</f>
        <v>0</v>
      </c>
      <c r="J22" s="172"/>
      <c r="K22" s="173">
        <f t="shared" ref="K22:K29" si="2">ROUND(E22*J22,2)</f>
        <v>0</v>
      </c>
      <c r="L22" s="173">
        <v>15</v>
      </c>
      <c r="M22" s="173">
        <f t="shared" ref="M22:M29" si="3">G22*(1+L22/100)</f>
        <v>0</v>
      </c>
      <c r="N22" s="164">
        <v>9.0499999999999997E-2</v>
      </c>
      <c r="O22" s="164">
        <f t="shared" ref="O22:O29" si="4">ROUND(E22*N22,5)</f>
        <v>0.72399999999999998</v>
      </c>
      <c r="P22" s="164">
        <v>0</v>
      </c>
      <c r="Q22" s="164">
        <f t="shared" ref="Q22:Q29" si="5">ROUND(E22*P22,5)</f>
        <v>0</v>
      </c>
      <c r="R22" s="164"/>
      <c r="S22" s="164"/>
      <c r="T22" s="165">
        <v>0.38</v>
      </c>
      <c r="U22" s="164">
        <f t="shared" ref="U22:U29" si="6">ROUND(E22*T22,2)</f>
        <v>3.04</v>
      </c>
      <c r="V22" s="154"/>
      <c r="W22" s="154"/>
      <c r="X22" s="154"/>
      <c r="Y22" s="154"/>
      <c r="Z22" s="154"/>
      <c r="AA22" s="154"/>
      <c r="AB22" s="154"/>
      <c r="AC22" s="154"/>
      <c r="AD22" s="154"/>
      <c r="AE22" s="154" t="s">
        <v>146</v>
      </c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54"/>
      <c r="AR22" s="154"/>
      <c r="AS22" s="154"/>
      <c r="AT22" s="154"/>
      <c r="AU22" s="154"/>
      <c r="AV22" s="154"/>
      <c r="AW22" s="154"/>
      <c r="AX22" s="154"/>
      <c r="AY22" s="154"/>
      <c r="AZ22" s="154"/>
      <c r="BA22" s="154"/>
      <c r="BB22" s="154"/>
      <c r="BC22" s="154"/>
      <c r="BD22" s="154"/>
      <c r="BE22" s="154"/>
      <c r="BF22" s="154"/>
      <c r="BG22" s="154"/>
      <c r="BH22" s="154"/>
    </row>
    <row r="23" spans="1:60" outlineLevel="1" x14ac:dyDescent="0.2">
      <c r="A23" s="155">
        <v>8</v>
      </c>
      <c r="B23" s="162" t="s">
        <v>161</v>
      </c>
      <c r="C23" s="193" t="s">
        <v>162</v>
      </c>
      <c r="D23" s="164" t="s">
        <v>157</v>
      </c>
      <c r="E23" s="169">
        <v>6</v>
      </c>
      <c r="F23" s="172"/>
      <c r="G23" s="173">
        <f t="shared" si="0"/>
        <v>0</v>
      </c>
      <c r="H23" s="172"/>
      <c r="I23" s="173">
        <f t="shared" si="1"/>
        <v>0</v>
      </c>
      <c r="J23" s="172"/>
      <c r="K23" s="173">
        <f t="shared" si="2"/>
        <v>0</v>
      </c>
      <c r="L23" s="173">
        <v>15</v>
      </c>
      <c r="M23" s="173">
        <f t="shared" si="3"/>
        <v>0</v>
      </c>
      <c r="N23" s="164">
        <v>1.5730000000000001E-2</v>
      </c>
      <c r="O23" s="164">
        <f t="shared" si="4"/>
        <v>9.4380000000000006E-2</v>
      </c>
      <c r="P23" s="164">
        <v>0</v>
      </c>
      <c r="Q23" s="164">
        <f t="shared" si="5"/>
        <v>0</v>
      </c>
      <c r="R23" s="164"/>
      <c r="S23" s="164"/>
      <c r="T23" s="165">
        <v>0.23250000000000001</v>
      </c>
      <c r="U23" s="164">
        <f t="shared" si="6"/>
        <v>1.4</v>
      </c>
      <c r="V23" s="154"/>
      <c r="W23" s="154"/>
      <c r="X23" s="154"/>
      <c r="Y23" s="154"/>
      <c r="Z23" s="154"/>
      <c r="AA23" s="154"/>
      <c r="AB23" s="154"/>
      <c r="AC23" s="154"/>
      <c r="AD23" s="154"/>
      <c r="AE23" s="154" t="s">
        <v>146</v>
      </c>
      <c r="AF23" s="154"/>
      <c r="AG23" s="154"/>
      <c r="AH23" s="154"/>
      <c r="AI23" s="154"/>
      <c r="AJ23" s="154"/>
      <c r="AK23" s="154"/>
      <c r="AL23" s="154"/>
      <c r="AM23" s="154"/>
      <c r="AN23" s="154"/>
      <c r="AO23" s="154"/>
      <c r="AP23" s="154"/>
      <c r="AQ23" s="154"/>
      <c r="AR23" s="154"/>
      <c r="AS23" s="154"/>
      <c r="AT23" s="154"/>
      <c r="AU23" s="154"/>
      <c r="AV23" s="154"/>
      <c r="AW23" s="154"/>
      <c r="AX23" s="154"/>
      <c r="AY23" s="154"/>
      <c r="AZ23" s="154"/>
      <c r="BA23" s="154"/>
      <c r="BB23" s="154"/>
      <c r="BC23" s="154"/>
      <c r="BD23" s="154"/>
      <c r="BE23" s="154"/>
      <c r="BF23" s="154"/>
      <c r="BG23" s="154"/>
      <c r="BH23" s="154"/>
    </row>
    <row r="24" spans="1:60" outlineLevel="1" x14ac:dyDescent="0.2">
      <c r="A24" s="155">
        <v>9</v>
      </c>
      <c r="B24" s="162" t="s">
        <v>163</v>
      </c>
      <c r="C24" s="193" t="s">
        <v>164</v>
      </c>
      <c r="D24" s="164" t="s">
        <v>157</v>
      </c>
      <c r="E24" s="169">
        <v>8</v>
      </c>
      <c r="F24" s="172"/>
      <c r="G24" s="173">
        <f t="shared" si="0"/>
        <v>0</v>
      </c>
      <c r="H24" s="172"/>
      <c r="I24" s="173">
        <f t="shared" si="1"/>
        <v>0</v>
      </c>
      <c r="J24" s="172"/>
      <c r="K24" s="173">
        <f t="shared" si="2"/>
        <v>0</v>
      </c>
      <c r="L24" s="173">
        <v>15</v>
      </c>
      <c r="M24" s="173">
        <f t="shared" si="3"/>
        <v>0</v>
      </c>
      <c r="N24" s="164">
        <v>2.0840000000000001E-2</v>
      </c>
      <c r="O24" s="164">
        <f t="shared" si="4"/>
        <v>0.16672000000000001</v>
      </c>
      <c r="P24" s="164">
        <v>0</v>
      </c>
      <c r="Q24" s="164">
        <f t="shared" si="5"/>
        <v>0</v>
      </c>
      <c r="R24" s="164"/>
      <c r="S24" s="164"/>
      <c r="T24" s="165">
        <v>0.3175</v>
      </c>
      <c r="U24" s="164">
        <f t="shared" si="6"/>
        <v>2.54</v>
      </c>
      <c r="V24" s="154"/>
      <c r="W24" s="154"/>
      <c r="X24" s="154"/>
      <c r="Y24" s="154"/>
      <c r="Z24" s="154"/>
      <c r="AA24" s="154"/>
      <c r="AB24" s="154"/>
      <c r="AC24" s="154"/>
      <c r="AD24" s="154"/>
      <c r="AE24" s="154" t="s">
        <v>146</v>
      </c>
      <c r="AF24" s="154"/>
      <c r="AG24" s="154"/>
      <c r="AH24" s="154"/>
      <c r="AI24" s="154"/>
      <c r="AJ24" s="154"/>
      <c r="AK24" s="154"/>
      <c r="AL24" s="154"/>
      <c r="AM24" s="154"/>
      <c r="AN24" s="154"/>
      <c r="AO24" s="154"/>
      <c r="AP24" s="154"/>
      <c r="AQ24" s="154"/>
      <c r="AR24" s="154"/>
      <c r="AS24" s="154"/>
      <c r="AT24" s="154"/>
      <c r="AU24" s="154"/>
      <c r="AV24" s="154"/>
      <c r="AW24" s="154"/>
      <c r="AX24" s="154"/>
      <c r="AY24" s="154"/>
      <c r="AZ24" s="154"/>
      <c r="BA24" s="154"/>
      <c r="BB24" s="154"/>
      <c r="BC24" s="154"/>
      <c r="BD24" s="154"/>
      <c r="BE24" s="154"/>
      <c r="BF24" s="154"/>
      <c r="BG24" s="154"/>
      <c r="BH24" s="154"/>
    </row>
    <row r="25" spans="1:60" outlineLevel="1" x14ac:dyDescent="0.2">
      <c r="A25" s="155">
        <v>10</v>
      </c>
      <c r="B25" s="162" t="s">
        <v>165</v>
      </c>
      <c r="C25" s="193" t="s">
        <v>166</v>
      </c>
      <c r="D25" s="164" t="s">
        <v>157</v>
      </c>
      <c r="E25" s="169">
        <v>1</v>
      </c>
      <c r="F25" s="172"/>
      <c r="G25" s="173">
        <f t="shared" si="0"/>
        <v>0</v>
      </c>
      <c r="H25" s="172"/>
      <c r="I25" s="173">
        <f t="shared" si="1"/>
        <v>0</v>
      </c>
      <c r="J25" s="172"/>
      <c r="K25" s="173">
        <f t="shared" si="2"/>
        <v>0</v>
      </c>
      <c r="L25" s="173">
        <v>15</v>
      </c>
      <c r="M25" s="173">
        <f t="shared" si="3"/>
        <v>0</v>
      </c>
      <c r="N25" s="164">
        <v>2.4920000000000001E-2</v>
      </c>
      <c r="O25" s="164">
        <f t="shared" si="4"/>
        <v>2.4920000000000001E-2</v>
      </c>
      <c r="P25" s="164">
        <v>0</v>
      </c>
      <c r="Q25" s="164">
        <f t="shared" si="5"/>
        <v>0</v>
      </c>
      <c r="R25" s="164"/>
      <c r="S25" s="164"/>
      <c r="T25" s="165">
        <v>0.32250000000000001</v>
      </c>
      <c r="U25" s="164">
        <f t="shared" si="6"/>
        <v>0.32</v>
      </c>
      <c r="V25" s="154"/>
      <c r="W25" s="154"/>
      <c r="X25" s="154"/>
      <c r="Y25" s="154"/>
      <c r="Z25" s="154"/>
      <c r="AA25" s="154"/>
      <c r="AB25" s="154"/>
      <c r="AC25" s="154"/>
      <c r="AD25" s="154"/>
      <c r="AE25" s="154" t="s">
        <v>146</v>
      </c>
      <c r="AF25" s="154"/>
      <c r="AG25" s="154"/>
      <c r="AH25" s="154"/>
      <c r="AI25" s="154"/>
      <c r="AJ25" s="154"/>
      <c r="AK25" s="154"/>
      <c r="AL25" s="154"/>
      <c r="AM25" s="154"/>
      <c r="AN25" s="154"/>
      <c r="AO25" s="154"/>
      <c r="AP25" s="154"/>
      <c r="AQ25" s="154"/>
      <c r="AR25" s="154"/>
      <c r="AS25" s="154"/>
      <c r="AT25" s="154"/>
      <c r="AU25" s="154"/>
      <c r="AV25" s="154"/>
      <c r="AW25" s="154"/>
      <c r="AX25" s="154"/>
      <c r="AY25" s="154"/>
      <c r="AZ25" s="154"/>
      <c r="BA25" s="154"/>
      <c r="BB25" s="154"/>
      <c r="BC25" s="154"/>
      <c r="BD25" s="154"/>
      <c r="BE25" s="154"/>
      <c r="BF25" s="154"/>
      <c r="BG25" s="154"/>
      <c r="BH25" s="154"/>
    </row>
    <row r="26" spans="1:60" ht="22.5" outlineLevel="1" x14ac:dyDescent="0.2">
      <c r="A26" s="155">
        <v>11</v>
      </c>
      <c r="B26" s="162" t="s">
        <v>167</v>
      </c>
      <c r="C26" s="193" t="s">
        <v>168</v>
      </c>
      <c r="D26" s="164" t="s">
        <v>157</v>
      </c>
      <c r="E26" s="169">
        <v>2</v>
      </c>
      <c r="F26" s="172"/>
      <c r="G26" s="173">
        <f t="shared" si="0"/>
        <v>0</v>
      </c>
      <c r="H26" s="172"/>
      <c r="I26" s="173">
        <f t="shared" si="1"/>
        <v>0</v>
      </c>
      <c r="J26" s="172"/>
      <c r="K26" s="173">
        <f t="shared" si="2"/>
        <v>0</v>
      </c>
      <c r="L26" s="173">
        <v>15</v>
      </c>
      <c r="M26" s="173">
        <f t="shared" si="3"/>
        <v>0</v>
      </c>
      <c r="N26" s="164">
        <v>8.6249999999999993E-2</v>
      </c>
      <c r="O26" s="164">
        <f t="shared" si="4"/>
        <v>0.17249999999999999</v>
      </c>
      <c r="P26" s="164">
        <v>0</v>
      </c>
      <c r="Q26" s="164">
        <f t="shared" si="5"/>
        <v>0</v>
      </c>
      <c r="R26" s="164"/>
      <c r="S26" s="164"/>
      <c r="T26" s="165">
        <v>0.61799999999999999</v>
      </c>
      <c r="U26" s="164">
        <f t="shared" si="6"/>
        <v>1.24</v>
      </c>
      <c r="V26" s="154"/>
      <c r="W26" s="154"/>
      <c r="X26" s="154"/>
      <c r="Y26" s="154"/>
      <c r="Z26" s="154"/>
      <c r="AA26" s="154"/>
      <c r="AB26" s="154"/>
      <c r="AC26" s="154"/>
      <c r="AD26" s="154"/>
      <c r="AE26" s="154" t="s">
        <v>146</v>
      </c>
      <c r="AF26" s="154"/>
      <c r="AG26" s="154"/>
      <c r="AH26" s="154"/>
      <c r="AI26" s="154"/>
      <c r="AJ26" s="154"/>
      <c r="AK26" s="154"/>
      <c r="AL26" s="154"/>
      <c r="AM26" s="154"/>
      <c r="AN26" s="154"/>
      <c r="AO26" s="154"/>
      <c r="AP26" s="154"/>
      <c r="AQ26" s="154"/>
      <c r="AR26" s="154"/>
      <c r="AS26" s="154"/>
      <c r="AT26" s="154"/>
      <c r="AU26" s="154"/>
      <c r="AV26" s="154"/>
      <c r="AW26" s="154"/>
      <c r="AX26" s="154"/>
      <c r="AY26" s="154"/>
      <c r="AZ26" s="154"/>
      <c r="BA26" s="154"/>
      <c r="BB26" s="154"/>
      <c r="BC26" s="154"/>
      <c r="BD26" s="154"/>
      <c r="BE26" s="154"/>
      <c r="BF26" s="154"/>
      <c r="BG26" s="154"/>
      <c r="BH26" s="154"/>
    </row>
    <row r="27" spans="1:60" ht="22.5" outlineLevel="1" x14ac:dyDescent="0.2">
      <c r="A27" s="155">
        <v>12</v>
      </c>
      <c r="B27" s="162" t="s">
        <v>169</v>
      </c>
      <c r="C27" s="193" t="s">
        <v>170</v>
      </c>
      <c r="D27" s="164" t="s">
        <v>157</v>
      </c>
      <c r="E27" s="169">
        <v>7</v>
      </c>
      <c r="F27" s="172"/>
      <c r="G27" s="173">
        <f t="shared" si="0"/>
        <v>0</v>
      </c>
      <c r="H27" s="172"/>
      <c r="I27" s="173">
        <f t="shared" si="1"/>
        <v>0</v>
      </c>
      <c r="J27" s="172"/>
      <c r="K27" s="173">
        <f t="shared" si="2"/>
        <v>0</v>
      </c>
      <c r="L27" s="173">
        <v>15</v>
      </c>
      <c r="M27" s="173">
        <f t="shared" si="3"/>
        <v>0</v>
      </c>
      <c r="N27" s="164">
        <v>0.1017</v>
      </c>
      <c r="O27" s="164">
        <f t="shared" si="4"/>
        <v>0.71189999999999998</v>
      </c>
      <c r="P27" s="164">
        <v>0</v>
      </c>
      <c r="Q27" s="164">
        <f t="shared" si="5"/>
        <v>0</v>
      </c>
      <c r="R27" s="164"/>
      <c r="S27" s="164"/>
      <c r="T27" s="165">
        <v>0.71499999999999997</v>
      </c>
      <c r="U27" s="164">
        <f t="shared" si="6"/>
        <v>5.01</v>
      </c>
      <c r="V27" s="154"/>
      <c r="W27" s="154"/>
      <c r="X27" s="154"/>
      <c r="Y27" s="154"/>
      <c r="Z27" s="154"/>
      <c r="AA27" s="154"/>
      <c r="AB27" s="154"/>
      <c r="AC27" s="154"/>
      <c r="AD27" s="154"/>
      <c r="AE27" s="154" t="s">
        <v>146</v>
      </c>
      <c r="AF27" s="154"/>
      <c r="AG27" s="154"/>
      <c r="AH27" s="154"/>
      <c r="AI27" s="154"/>
      <c r="AJ27" s="154"/>
      <c r="AK27" s="154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154"/>
      <c r="BC27" s="154"/>
      <c r="BD27" s="154"/>
      <c r="BE27" s="154"/>
      <c r="BF27" s="154"/>
      <c r="BG27" s="154"/>
      <c r="BH27" s="154"/>
    </row>
    <row r="28" spans="1:60" ht="22.5" outlineLevel="1" x14ac:dyDescent="0.2">
      <c r="A28" s="155">
        <v>13</v>
      </c>
      <c r="B28" s="162" t="s">
        <v>171</v>
      </c>
      <c r="C28" s="193" t="s">
        <v>172</v>
      </c>
      <c r="D28" s="164" t="s">
        <v>157</v>
      </c>
      <c r="E28" s="169">
        <v>4</v>
      </c>
      <c r="F28" s="172"/>
      <c r="G28" s="173">
        <f t="shared" si="0"/>
        <v>0</v>
      </c>
      <c r="H28" s="172"/>
      <c r="I28" s="173">
        <f t="shared" si="1"/>
        <v>0</v>
      </c>
      <c r="J28" s="172"/>
      <c r="K28" s="173">
        <f t="shared" si="2"/>
        <v>0</v>
      </c>
      <c r="L28" s="173">
        <v>15</v>
      </c>
      <c r="M28" s="173">
        <f t="shared" si="3"/>
        <v>0</v>
      </c>
      <c r="N28" s="164">
        <v>0.11685</v>
      </c>
      <c r="O28" s="164">
        <f t="shared" si="4"/>
        <v>0.46739999999999998</v>
      </c>
      <c r="P28" s="164">
        <v>0</v>
      </c>
      <c r="Q28" s="164">
        <f t="shared" si="5"/>
        <v>0</v>
      </c>
      <c r="R28" s="164"/>
      <c r="S28" s="164"/>
      <c r="T28" s="165">
        <v>0.71499999999999997</v>
      </c>
      <c r="U28" s="164">
        <f t="shared" si="6"/>
        <v>2.86</v>
      </c>
      <c r="V28" s="154"/>
      <c r="W28" s="154"/>
      <c r="X28" s="154"/>
      <c r="Y28" s="154"/>
      <c r="Z28" s="154"/>
      <c r="AA28" s="154"/>
      <c r="AB28" s="154"/>
      <c r="AC28" s="154"/>
      <c r="AD28" s="154"/>
      <c r="AE28" s="154" t="s">
        <v>146</v>
      </c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  <c r="BF28" s="154"/>
      <c r="BG28" s="154"/>
      <c r="BH28" s="154"/>
    </row>
    <row r="29" spans="1:60" ht="22.5" outlineLevel="1" x14ac:dyDescent="0.2">
      <c r="A29" s="155">
        <v>14</v>
      </c>
      <c r="B29" s="162" t="s">
        <v>173</v>
      </c>
      <c r="C29" s="193" t="s">
        <v>174</v>
      </c>
      <c r="D29" s="164" t="s">
        <v>149</v>
      </c>
      <c r="E29" s="169">
        <v>81.724999999999994</v>
      </c>
      <c r="F29" s="172"/>
      <c r="G29" s="173">
        <f t="shared" si="0"/>
        <v>0</v>
      </c>
      <c r="H29" s="172"/>
      <c r="I29" s="173">
        <f t="shared" si="1"/>
        <v>0</v>
      </c>
      <c r="J29" s="172"/>
      <c r="K29" s="173">
        <f t="shared" si="2"/>
        <v>0</v>
      </c>
      <c r="L29" s="173">
        <v>15</v>
      </c>
      <c r="M29" s="173">
        <f t="shared" si="3"/>
        <v>0</v>
      </c>
      <c r="N29" s="164">
        <v>5.654E-2</v>
      </c>
      <c r="O29" s="164">
        <f t="shared" si="4"/>
        <v>4.62073</v>
      </c>
      <c r="P29" s="164">
        <v>0</v>
      </c>
      <c r="Q29" s="164">
        <f t="shared" si="5"/>
        <v>0</v>
      </c>
      <c r="R29" s="164"/>
      <c r="S29" s="164"/>
      <c r="T29" s="165">
        <v>0.51744999999999997</v>
      </c>
      <c r="U29" s="164">
        <f t="shared" si="6"/>
        <v>42.29</v>
      </c>
      <c r="V29" s="154"/>
      <c r="W29" s="154"/>
      <c r="X29" s="154"/>
      <c r="Y29" s="154"/>
      <c r="Z29" s="154"/>
      <c r="AA29" s="154"/>
      <c r="AB29" s="154"/>
      <c r="AC29" s="154"/>
      <c r="AD29" s="154"/>
      <c r="AE29" s="154" t="s">
        <v>146</v>
      </c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4"/>
      <c r="BH29" s="154"/>
    </row>
    <row r="30" spans="1:60" outlineLevel="1" x14ac:dyDescent="0.2">
      <c r="A30" s="155"/>
      <c r="B30" s="162"/>
      <c r="C30" s="194" t="s">
        <v>175</v>
      </c>
      <c r="D30" s="166"/>
      <c r="E30" s="170">
        <v>19.852499999999999</v>
      </c>
      <c r="F30" s="173"/>
      <c r="G30" s="173"/>
      <c r="H30" s="173"/>
      <c r="I30" s="173"/>
      <c r="J30" s="173"/>
      <c r="K30" s="173"/>
      <c r="L30" s="173"/>
      <c r="M30" s="173"/>
      <c r="N30" s="164"/>
      <c r="O30" s="164"/>
      <c r="P30" s="164"/>
      <c r="Q30" s="164"/>
      <c r="R30" s="164"/>
      <c r="S30" s="164"/>
      <c r="T30" s="165"/>
      <c r="U30" s="164"/>
      <c r="V30" s="154"/>
      <c r="W30" s="154"/>
      <c r="X30" s="154"/>
      <c r="Y30" s="154"/>
      <c r="Z30" s="154"/>
      <c r="AA30" s="154"/>
      <c r="AB30" s="154"/>
      <c r="AC30" s="154"/>
      <c r="AD30" s="154"/>
      <c r="AE30" s="154" t="s">
        <v>140</v>
      </c>
      <c r="AF30" s="154">
        <v>0</v>
      </c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  <c r="BF30" s="154"/>
      <c r="BG30" s="154"/>
      <c r="BH30" s="154"/>
    </row>
    <row r="31" spans="1:60" outlineLevel="1" x14ac:dyDescent="0.2">
      <c r="A31" s="155"/>
      <c r="B31" s="162"/>
      <c r="C31" s="194" t="s">
        <v>176</v>
      </c>
      <c r="D31" s="166"/>
      <c r="E31" s="170">
        <v>67.972499999999997</v>
      </c>
      <c r="F31" s="173"/>
      <c r="G31" s="173"/>
      <c r="H31" s="173"/>
      <c r="I31" s="173"/>
      <c r="J31" s="173"/>
      <c r="K31" s="173"/>
      <c r="L31" s="173"/>
      <c r="M31" s="173"/>
      <c r="N31" s="164"/>
      <c r="O31" s="164"/>
      <c r="P31" s="164"/>
      <c r="Q31" s="164"/>
      <c r="R31" s="164"/>
      <c r="S31" s="164"/>
      <c r="T31" s="165"/>
      <c r="U31" s="164"/>
      <c r="V31" s="154"/>
      <c r="W31" s="154"/>
      <c r="X31" s="154"/>
      <c r="Y31" s="154"/>
      <c r="Z31" s="154"/>
      <c r="AA31" s="154"/>
      <c r="AB31" s="154"/>
      <c r="AC31" s="154"/>
      <c r="AD31" s="154"/>
      <c r="AE31" s="154" t="s">
        <v>140</v>
      </c>
      <c r="AF31" s="154">
        <v>0</v>
      </c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4"/>
      <c r="AT31" s="154"/>
      <c r="AU31" s="154"/>
      <c r="AV31" s="154"/>
      <c r="AW31" s="154"/>
      <c r="AX31" s="154"/>
      <c r="AY31" s="154"/>
      <c r="AZ31" s="154"/>
      <c r="BA31" s="154"/>
      <c r="BB31" s="154"/>
      <c r="BC31" s="154"/>
      <c r="BD31" s="154"/>
      <c r="BE31" s="154"/>
      <c r="BF31" s="154"/>
      <c r="BG31" s="154"/>
      <c r="BH31" s="154"/>
    </row>
    <row r="32" spans="1:60" outlineLevel="1" x14ac:dyDescent="0.2">
      <c r="A32" s="155"/>
      <c r="B32" s="162"/>
      <c r="C32" s="194" t="s">
        <v>177</v>
      </c>
      <c r="D32" s="166"/>
      <c r="E32" s="170">
        <v>-10</v>
      </c>
      <c r="F32" s="173"/>
      <c r="G32" s="173"/>
      <c r="H32" s="173"/>
      <c r="I32" s="173"/>
      <c r="J32" s="173"/>
      <c r="K32" s="173"/>
      <c r="L32" s="173"/>
      <c r="M32" s="173"/>
      <c r="N32" s="164"/>
      <c r="O32" s="164"/>
      <c r="P32" s="164"/>
      <c r="Q32" s="164"/>
      <c r="R32" s="164"/>
      <c r="S32" s="164"/>
      <c r="T32" s="165"/>
      <c r="U32" s="164"/>
      <c r="V32" s="154"/>
      <c r="W32" s="154"/>
      <c r="X32" s="154"/>
      <c r="Y32" s="154"/>
      <c r="Z32" s="154"/>
      <c r="AA32" s="154"/>
      <c r="AB32" s="154"/>
      <c r="AC32" s="154"/>
      <c r="AD32" s="154"/>
      <c r="AE32" s="154" t="s">
        <v>140</v>
      </c>
      <c r="AF32" s="154">
        <v>0</v>
      </c>
      <c r="AG32" s="154"/>
      <c r="AH32" s="154"/>
      <c r="AI32" s="154"/>
      <c r="AJ32" s="154"/>
      <c r="AK32" s="154"/>
      <c r="AL32" s="154"/>
      <c r="AM32" s="154"/>
      <c r="AN32" s="154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154"/>
      <c r="BB32" s="154"/>
      <c r="BC32" s="154"/>
      <c r="BD32" s="154"/>
      <c r="BE32" s="154"/>
      <c r="BF32" s="154"/>
      <c r="BG32" s="154"/>
      <c r="BH32" s="154"/>
    </row>
    <row r="33" spans="1:60" outlineLevel="1" x14ac:dyDescent="0.2">
      <c r="A33" s="155"/>
      <c r="B33" s="162"/>
      <c r="C33" s="194" t="s">
        <v>178</v>
      </c>
      <c r="D33" s="166"/>
      <c r="E33" s="170">
        <v>3.9</v>
      </c>
      <c r="F33" s="173"/>
      <c r="G33" s="173"/>
      <c r="H33" s="173"/>
      <c r="I33" s="173"/>
      <c r="J33" s="173"/>
      <c r="K33" s="173"/>
      <c r="L33" s="173"/>
      <c r="M33" s="173"/>
      <c r="N33" s="164"/>
      <c r="O33" s="164"/>
      <c r="P33" s="164"/>
      <c r="Q33" s="164"/>
      <c r="R33" s="164"/>
      <c r="S33" s="164"/>
      <c r="T33" s="165"/>
      <c r="U33" s="164"/>
      <c r="V33" s="154"/>
      <c r="W33" s="154"/>
      <c r="X33" s="154"/>
      <c r="Y33" s="154"/>
      <c r="Z33" s="154"/>
      <c r="AA33" s="154"/>
      <c r="AB33" s="154"/>
      <c r="AC33" s="154"/>
      <c r="AD33" s="154"/>
      <c r="AE33" s="154" t="s">
        <v>140</v>
      </c>
      <c r="AF33" s="154">
        <v>0</v>
      </c>
      <c r="AG33" s="154"/>
      <c r="AH33" s="154"/>
      <c r="AI33" s="154"/>
      <c r="AJ33" s="154"/>
      <c r="AK33" s="154"/>
      <c r="AL33" s="154"/>
      <c r="AM33" s="154"/>
      <c r="AN33" s="154"/>
      <c r="AO33" s="154"/>
      <c r="AP33" s="154"/>
      <c r="AQ33" s="154"/>
      <c r="AR33" s="154"/>
      <c r="AS33" s="154"/>
      <c r="AT33" s="154"/>
      <c r="AU33" s="154"/>
      <c r="AV33" s="154"/>
      <c r="AW33" s="154"/>
      <c r="AX33" s="154"/>
      <c r="AY33" s="154"/>
      <c r="AZ33" s="154"/>
      <c r="BA33" s="154"/>
      <c r="BB33" s="154"/>
      <c r="BC33" s="154"/>
      <c r="BD33" s="154"/>
      <c r="BE33" s="154"/>
      <c r="BF33" s="154"/>
      <c r="BG33" s="154"/>
      <c r="BH33" s="154"/>
    </row>
    <row r="34" spans="1:60" ht="22.5" outlineLevel="1" x14ac:dyDescent="0.2">
      <c r="A34" s="155">
        <v>15</v>
      </c>
      <c r="B34" s="162" t="s">
        <v>179</v>
      </c>
      <c r="C34" s="193" t="s">
        <v>180</v>
      </c>
      <c r="D34" s="164" t="s">
        <v>149</v>
      </c>
      <c r="E34" s="169">
        <v>14.34</v>
      </c>
      <c r="F34" s="172"/>
      <c r="G34" s="173">
        <f>ROUND(E34*F34,2)</f>
        <v>0</v>
      </c>
      <c r="H34" s="172"/>
      <c r="I34" s="173">
        <f>ROUND(E34*H34,2)</f>
        <v>0</v>
      </c>
      <c r="J34" s="172"/>
      <c r="K34" s="173">
        <f>ROUND(E34*J34,2)</f>
        <v>0</v>
      </c>
      <c r="L34" s="173">
        <v>15</v>
      </c>
      <c r="M34" s="173">
        <f>G34*(1+L34/100)</f>
        <v>0</v>
      </c>
      <c r="N34" s="164">
        <v>9.3240000000000003E-2</v>
      </c>
      <c r="O34" s="164">
        <f>ROUND(E34*N34,5)</f>
        <v>1.3370599999999999</v>
      </c>
      <c r="P34" s="164">
        <v>0</v>
      </c>
      <c r="Q34" s="164">
        <f>ROUND(E34*P34,5)</f>
        <v>0</v>
      </c>
      <c r="R34" s="164"/>
      <c r="S34" s="164"/>
      <c r="T34" s="165">
        <v>0.78700000000000003</v>
      </c>
      <c r="U34" s="164">
        <f>ROUND(E34*T34,2)</f>
        <v>11.29</v>
      </c>
      <c r="V34" s="154"/>
      <c r="W34" s="154"/>
      <c r="X34" s="154"/>
      <c r="Y34" s="154"/>
      <c r="Z34" s="154"/>
      <c r="AA34" s="154"/>
      <c r="AB34" s="154"/>
      <c r="AC34" s="154"/>
      <c r="AD34" s="154"/>
      <c r="AE34" s="154" t="s">
        <v>146</v>
      </c>
      <c r="AF34" s="154"/>
      <c r="AG34" s="154"/>
      <c r="AH34" s="154"/>
      <c r="AI34" s="154"/>
      <c r="AJ34" s="154"/>
      <c r="AK34" s="154"/>
      <c r="AL34" s="154"/>
      <c r="AM34" s="154"/>
      <c r="AN34" s="154"/>
      <c r="AO34" s="154"/>
      <c r="AP34" s="154"/>
      <c r="AQ34" s="154"/>
      <c r="AR34" s="154"/>
      <c r="AS34" s="154"/>
      <c r="AT34" s="154"/>
      <c r="AU34" s="154"/>
      <c r="AV34" s="154"/>
      <c r="AW34" s="154"/>
      <c r="AX34" s="154"/>
      <c r="AY34" s="154"/>
      <c r="AZ34" s="154"/>
      <c r="BA34" s="154"/>
      <c r="BB34" s="154"/>
      <c r="BC34" s="154"/>
      <c r="BD34" s="154"/>
      <c r="BE34" s="154"/>
      <c r="BF34" s="154"/>
      <c r="BG34" s="154"/>
      <c r="BH34" s="154"/>
    </row>
    <row r="35" spans="1:60" outlineLevel="1" x14ac:dyDescent="0.2">
      <c r="A35" s="155"/>
      <c r="B35" s="162"/>
      <c r="C35" s="194" t="s">
        <v>181</v>
      </c>
      <c r="D35" s="166"/>
      <c r="E35" s="170">
        <v>9.24</v>
      </c>
      <c r="F35" s="173"/>
      <c r="G35" s="173"/>
      <c r="H35" s="173"/>
      <c r="I35" s="173"/>
      <c r="J35" s="173"/>
      <c r="K35" s="173"/>
      <c r="L35" s="173"/>
      <c r="M35" s="173"/>
      <c r="N35" s="164"/>
      <c r="O35" s="164"/>
      <c r="P35" s="164"/>
      <c r="Q35" s="164"/>
      <c r="R35" s="164"/>
      <c r="S35" s="164"/>
      <c r="T35" s="165"/>
      <c r="U35" s="164"/>
      <c r="V35" s="154"/>
      <c r="W35" s="154"/>
      <c r="X35" s="154"/>
      <c r="Y35" s="154"/>
      <c r="Z35" s="154"/>
      <c r="AA35" s="154"/>
      <c r="AB35" s="154"/>
      <c r="AC35" s="154"/>
      <c r="AD35" s="154"/>
      <c r="AE35" s="154" t="s">
        <v>140</v>
      </c>
      <c r="AF35" s="154">
        <v>0</v>
      </c>
      <c r="AG35" s="154"/>
      <c r="AH35" s="154"/>
      <c r="AI35" s="154"/>
      <c r="AJ35" s="154"/>
      <c r="AK35" s="154"/>
      <c r="AL35" s="154"/>
      <c r="AM35" s="154"/>
      <c r="AN35" s="154"/>
      <c r="AO35" s="154"/>
      <c r="AP35" s="154"/>
      <c r="AQ35" s="154"/>
      <c r="AR35" s="154"/>
      <c r="AS35" s="154"/>
      <c r="AT35" s="154"/>
      <c r="AU35" s="154"/>
      <c r="AV35" s="154"/>
      <c r="AW35" s="154"/>
      <c r="AX35" s="154"/>
      <c r="AY35" s="154"/>
      <c r="AZ35" s="154"/>
      <c r="BA35" s="154"/>
      <c r="BB35" s="154"/>
      <c r="BC35" s="154"/>
      <c r="BD35" s="154"/>
      <c r="BE35" s="154"/>
      <c r="BF35" s="154"/>
      <c r="BG35" s="154"/>
      <c r="BH35" s="154"/>
    </row>
    <row r="36" spans="1:60" outlineLevel="1" x14ac:dyDescent="0.2">
      <c r="A36" s="155"/>
      <c r="B36" s="162"/>
      <c r="C36" s="194" t="s">
        <v>182</v>
      </c>
      <c r="D36" s="166"/>
      <c r="E36" s="170">
        <v>5.0999999999999996</v>
      </c>
      <c r="F36" s="173"/>
      <c r="G36" s="173"/>
      <c r="H36" s="173"/>
      <c r="I36" s="173"/>
      <c r="J36" s="173"/>
      <c r="K36" s="173"/>
      <c r="L36" s="173"/>
      <c r="M36" s="173"/>
      <c r="N36" s="164"/>
      <c r="O36" s="164"/>
      <c r="P36" s="164"/>
      <c r="Q36" s="164"/>
      <c r="R36" s="164"/>
      <c r="S36" s="164"/>
      <c r="T36" s="165"/>
      <c r="U36" s="164"/>
      <c r="V36" s="154"/>
      <c r="W36" s="154"/>
      <c r="X36" s="154"/>
      <c r="Y36" s="154"/>
      <c r="Z36" s="154"/>
      <c r="AA36" s="154"/>
      <c r="AB36" s="154"/>
      <c r="AC36" s="154"/>
      <c r="AD36" s="154"/>
      <c r="AE36" s="154" t="s">
        <v>140</v>
      </c>
      <c r="AF36" s="154">
        <v>0</v>
      </c>
      <c r="AG36" s="154"/>
      <c r="AH36" s="154"/>
      <c r="AI36" s="154"/>
      <c r="AJ36" s="154"/>
      <c r="AK36" s="154"/>
      <c r="AL36" s="154"/>
      <c r="AM36" s="154"/>
      <c r="AN36" s="154"/>
      <c r="AO36" s="154"/>
      <c r="AP36" s="154"/>
      <c r="AQ36" s="154"/>
      <c r="AR36" s="154"/>
      <c r="AS36" s="154"/>
      <c r="AT36" s="154"/>
      <c r="AU36" s="154"/>
      <c r="AV36" s="154"/>
      <c r="AW36" s="154"/>
      <c r="AX36" s="154"/>
      <c r="AY36" s="154"/>
      <c r="AZ36" s="154"/>
      <c r="BA36" s="154"/>
      <c r="BB36" s="154"/>
      <c r="BC36" s="154"/>
      <c r="BD36" s="154"/>
      <c r="BE36" s="154"/>
      <c r="BF36" s="154"/>
      <c r="BG36" s="154"/>
      <c r="BH36" s="154"/>
    </row>
    <row r="37" spans="1:60" ht="22.5" outlineLevel="1" x14ac:dyDescent="0.2">
      <c r="A37" s="155">
        <v>16</v>
      </c>
      <c r="B37" s="162" t="s">
        <v>183</v>
      </c>
      <c r="C37" s="193" t="s">
        <v>184</v>
      </c>
      <c r="D37" s="164" t="s">
        <v>137</v>
      </c>
      <c r="E37" s="169">
        <v>7.2393749999999999</v>
      </c>
      <c r="F37" s="172"/>
      <c r="G37" s="173">
        <f>ROUND(E37*F37,2)</f>
        <v>0</v>
      </c>
      <c r="H37" s="172"/>
      <c r="I37" s="173">
        <f>ROUND(E37*H37,2)</f>
        <v>0</v>
      </c>
      <c r="J37" s="172"/>
      <c r="K37" s="173">
        <f>ROUND(E37*J37,2)</f>
        <v>0</v>
      </c>
      <c r="L37" s="173">
        <v>15</v>
      </c>
      <c r="M37" s="173">
        <f>G37*(1+L37/100)</f>
        <v>0</v>
      </c>
      <c r="N37" s="164">
        <v>1.5528900000000001</v>
      </c>
      <c r="O37" s="164">
        <f>ROUND(E37*N37,5)</f>
        <v>11.241949999999999</v>
      </c>
      <c r="P37" s="164">
        <v>0</v>
      </c>
      <c r="Q37" s="164">
        <f>ROUND(E37*P37,5)</f>
        <v>0</v>
      </c>
      <c r="R37" s="164"/>
      <c r="S37" s="164"/>
      <c r="T37" s="165">
        <v>4.7080000000000002</v>
      </c>
      <c r="U37" s="164">
        <f>ROUND(E37*T37,2)</f>
        <v>34.08</v>
      </c>
      <c r="V37" s="154"/>
      <c r="W37" s="154"/>
      <c r="X37" s="154"/>
      <c r="Y37" s="154"/>
      <c r="Z37" s="154"/>
      <c r="AA37" s="154"/>
      <c r="AB37" s="154"/>
      <c r="AC37" s="154"/>
      <c r="AD37" s="154"/>
      <c r="AE37" s="154" t="s">
        <v>146</v>
      </c>
      <c r="AF37" s="154"/>
      <c r="AG37" s="154"/>
      <c r="AH37" s="154"/>
      <c r="AI37" s="154"/>
      <c r="AJ37" s="154"/>
      <c r="AK37" s="154"/>
      <c r="AL37" s="154"/>
      <c r="AM37" s="154"/>
      <c r="AN37" s="154"/>
      <c r="AO37" s="154"/>
      <c r="AP37" s="154"/>
      <c r="AQ37" s="154"/>
      <c r="AR37" s="154"/>
      <c r="AS37" s="154"/>
      <c r="AT37" s="154"/>
      <c r="AU37" s="154"/>
      <c r="AV37" s="154"/>
      <c r="AW37" s="154"/>
      <c r="AX37" s="154"/>
      <c r="AY37" s="154"/>
      <c r="AZ37" s="154"/>
      <c r="BA37" s="154"/>
      <c r="BB37" s="154"/>
      <c r="BC37" s="154"/>
      <c r="BD37" s="154"/>
      <c r="BE37" s="154"/>
      <c r="BF37" s="154"/>
      <c r="BG37" s="154"/>
      <c r="BH37" s="154"/>
    </row>
    <row r="38" spans="1:60" outlineLevel="1" x14ac:dyDescent="0.2">
      <c r="A38" s="155"/>
      <c r="B38" s="162"/>
      <c r="C38" s="194" t="s">
        <v>185</v>
      </c>
      <c r="D38" s="166"/>
      <c r="E38" s="170">
        <v>7.2393749999999999</v>
      </c>
      <c r="F38" s="173"/>
      <c r="G38" s="173"/>
      <c r="H38" s="173"/>
      <c r="I38" s="173"/>
      <c r="J38" s="173"/>
      <c r="K38" s="173"/>
      <c r="L38" s="173"/>
      <c r="M38" s="173"/>
      <c r="N38" s="164"/>
      <c r="O38" s="164"/>
      <c r="P38" s="164"/>
      <c r="Q38" s="164"/>
      <c r="R38" s="164"/>
      <c r="S38" s="164"/>
      <c r="T38" s="165"/>
      <c r="U38" s="164"/>
      <c r="V38" s="154"/>
      <c r="W38" s="154"/>
      <c r="X38" s="154"/>
      <c r="Y38" s="154"/>
      <c r="Z38" s="154"/>
      <c r="AA38" s="154"/>
      <c r="AB38" s="154"/>
      <c r="AC38" s="154"/>
      <c r="AD38" s="154"/>
      <c r="AE38" s="154" t="s">
        <v>140</v>
      </c>
      <c r="AF38" s="154">
        <v>0</v>
      </c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4"/>
      <c r="AT38" s="154"/>
      <c r="AU38" s="154"/>
      <c r="AV38" s="154"/>
      <c r="AW38" s="154"/>
      <c r="AX38" s="154"/>
      <c r="AY38" s="154"/>
      <c r="AZ38" s="154"/>
      <c r="BA38" s="154"/>
      <c r="BB38" s="154"/>
      <c r="BC38" s="154"/>
      <c r="BD38" s="154"/>
      <c r="BE38" s="154"/>
      <c r="BF38" s="154"/>
      <c r="BG38" s="154"/>
      <c r="BH38" s="154"/>
    </row>
    <row r="39" spans="1:60" outlineLevel="1" x14ac:dyDescent="0.2">
      <c r="A39" s="155">
        <v>17</v>
      </c>
      <c r="B39" s="162" t="s">
        <v>186</v>
      </c>
      <c r="C39" s="193" t="s">
        <v>187</v>
      </c>
      <c r="D39" s="164" t="s">
        <v>157</v>
      </c>
      <c r="E39" s="169">
        <v>14</v>
      </c>
      <c r="F39" s="172"/>
      <c r="G39" s="173">
        <f>ROUND(E39*F39,2)</f>
        <v>0</v>
      </c>
      <c r="H39" s="172"/>
      <c r="I39" s="173">
        <f>ROUND(E39*H39,2)</f>
        <v>0</v>
      </c>
      <c r="J39" s="172"/>
      <c r="K39" s="173">
        <f>ROUND(E39*J39,2)</f>
        <v>0</v>
      </c>
      <c r="L39" s="173">
        <v>15</v>
      </c>
      <c r="M39" s="173">
        <f>G39*(1+L39/100)</f>
        <v>0</v>
      </c>
      <c r="N39" s="164">
        <v>1.4840000000000001E-2</v>
      </c>
      <c r="O39" s="164">
        <f>ROUND(E39*N39,5)</f>
        <v>0.20776</v>
      </c>
      <c r="P39" s="164">
        <v>0</v>
      </c>
      <c r="Q39" s="164">
        <f>ROUND(E39*P39,5)</f>
        <v>0</v>
      </c>
      <c r="R39" s="164"/>
      <c r="S39" s="164"/>
      <c r="T39" s="165">
        <v>0.3478</v>
      </c>
      <c r="U39" s="164">
        <f>ROUND(E39*T39,2)</f>
        <v>4.87</v>
      </c>
      <c r="V39" s="154"/>
      <c r="W39" s="154"/>
      <c r="X39" s="154"/>
      <c r="Y39" s="154"/>
      <c r="Z39" s="154"/>
      <c r="AA39" s="154"/>
      <c r="AB39" s="154"/>
      <c r="AC39" s="154"/>
      <c r="AD39" s="154"/>
      <c r="AE39" s="154" t="s">
        <v>146</v>
      </c>
      <c r="AF39" s="154"/>
      <c r="AG39" s="154"/>
      <c r="AH39" s="154"/>
      <c r="AI39" s="154"/>
      <c r="AJ39" s="154"/>
      <c r="AK39" s="154"/>
      <c r="AL39" s="154"/>
      <c r="AM39" s="154"/>
      <c r="AN39" s="154"/>
      <c r="AO39" s="154"/>
      <c r="AP39" s="154"/>
      <c r="AQ39" s="154"/>
      <c r="AR39" s="154"/>
      <c r="AS39" s="154"/>
      <c r="AT39" s="154"/>
      <c r="AU39" s="154"/>
      <c r="AV39" s="154"/>
      <c r="AW39" s="154"/>
      <c r="AX39" s="154"/>
      <c r="AY39" s="154"/>
      <c r="AZ39" s="154"/>
      <c r="BA39" s="154"/>
      <c r="BB39" s="154"/>
      <c r="BC39" s="154"/>
      <c r="BD39" s="154"/>
      <c r="BE39" s="154"/>
      <c r="BF39" s="154"/>
      <c r="BG39" s="154"/>
      <c r="BH39" s="154"/>
    </row>
    <row r="40" spans="1:60" outlineLevel="1" x14ac:dyDescent="0.2">
      <c r="A40" s="155">
        <v>18</v>
      </c>
      <c r="B40" s="162" t="s">
        <v>188</v>
      </c>
      <c r="C40" s="193" t="s">
        <v>189</v>
      </c>
      <c r="D40" s="164" t="s">
        <v>157</v>
      </c>
      <c r="E40" s="169">
        <v>8</v>
      </c>
      <c r="F40" s="172"/>
      <c r="G40" s="173">
        <f>ROUND(E40*F40,2)</f>
        <v>0</v>
      </c>
      <c r="H40" s="172"/>
      <c r="I40" s="173">
        <f>ROUND(E40*H40,2)</f>
        <v>0</v>
      </c>
      <c r="J40" s="172"/>
      <c r="K40" s="173">
        <f>ROUND(E40*J40,2)</f>
        <v>0</v>
      </c>
      <c r="L40" s="173">
        <v>15</v>
      </c>
      <c r="M40" s="173">
        <f>G40*(1+L40/100)</f>
        <v>0</v>
      </c>
      <c r="N40" s="164">
        <v>2.945E-2</v>
      </c>
      <c r="O40" s="164">
        <f>ROUND(E40*N40,5)</f>
        <v>0.2356</v>
      </c>
      <c r="P40" s="164">
        <v>0</v>
      </c>
      <c r="Q40" s="164">
        <f>ROUND(E40*P40,5)</f>
        <v>0</v>
      </c>
      <c r="R40" s="164"/>
      <c r="S40" s="164"/>
      <c r="T40" s="165">
        <v>0.37119999999999997</v>
      </c>
      <c r="U40" s="164">
        <f>ROUND(E40*T40,2)</f>
        <v>2.97</v>
      </c>
      <c r="V40" s="154"/>
      <c r="W40" s="154"/>
      <c r="X40" s="154"/>
      <c r="Y40" s="154"/>
      <c r="Z40" s="154"/>
      <c r="AA40" s="154"/>
      <c r="AB40" s="154"/>
      <c r="AC40" s="154"/>
      <c r="AD40" s="154"/>
      <c r="AE40" s="154" t="s">
        <v>146</v>
      </c>
      <c r="AF40" s="154"/>
      <c r="AG40" s="154"/>
      <c r="AH40" s="154"/>
      <c r="AI40" s="154"/>
      <c r="AJ40" s="154"/>
      <c r="AK40" s="154"/>
      <c r="AL40" s="154"/>
      <c r="AM40" s="154"/>
      <c r="AN40" s="154"/>
      <c r="AO40" s="154"/>
      <c r="AP40" s="154"/>
      <c r="AQ40" s="154"/>
      <c r="AR40" s="154"/>
      <c r="AS40" s="154"/>
      <c r="AT40" s="154"/>
      <c r="AU40" s="154"/>
      <c r="AV40" s="154"/>
      <c r="AW40" s="154"/>
      <c r="AX40" s="154"/>
      <c r="AY40" s="154"/>
      <c r="AZ40" s="154"/>
      <c r="BA40" s="154"/>
      <c r="BB40" s="154"/>
      <c r="BC40" s="154"/>
      <c r="BD40" s="154"/>
      <c r="BE40" s="154"/>
      <c r="BF40" s="154"/>
      <c r="BG40" s="154"/>
      <c r="BH40" s="154"/>
    </row>
    <row r="41" spans="1:60" outlineLevel="1" x14ac:dyDescent="0.2">
      <c r="A41" s="155">
        <v>19</v>
      </c>
      <c r="B41" s="162" t="s">
        <v>190</v>
      </c>
      <c r="C41" s="193" t="s">
        <v>191</v>
      </c>
      <c r="D41" s="164" t="s">
        <v>137</v>
      </c>
      <c r="E41" s="169">
        <v>0.87</v>
      </c>
      <c r="F41" s="172"/>
      <c r="G41" s="173">
        <f>ROUND(E41*F41,2)</f>
        <v>0</v>
      </c>
      <c r="H41" s="172"/>
      <c r="I41" s="173">
        <f>ROUND(E41*H41,2)</f>
        <v>0</v>
      </c>
      <c r="J41" s="172"/>
      <c r="K41" s="173">
        <f>ROUND(E41*J41,2)</f>
        <v>0</v>
      </c>
      <c r="L41" s="173">
        <v>15</v>
      </c>
      <c r="M41" s="173">
        <f>G41*(1+L41/100)</f>
        <v>0</v>
      </c>
      <c r="N41" s="164">
        <v>0.76473999999999998</v>
      </c>
      <c r="O41" s="164">
        <f>ROUND(E41*N41,5)</f>
        <v>0.66532000000000002</v>
      </c>
      <c r="P41" s="164">
        <v>0</v>
      </c>
      <c r="Q41" s="164">
        <f>ROUND(E41*P41,5)</f>
        <v>0</v>
      </c>
      <c r="R41" s="164"/>
      <c r="S41" s="164"/>
      <c r="T41" s="165">
        <v>2.9721899999999999</v>
      </c>
      <c r="U41" s="164">
        <f>ROUND(E41*T41,2)</f>
        <v>2.59</v>
      </c>
      <c r="V41" s="154"/>
      <c r="W41" s="154"/>
      <c r="X41" s="154"/>
      <c r="Y41" s="154"/>
      <c r="Z41" s="154"/>
      <c r="AA41" s="154"/>
      <c r="AB41" s="154"/>
      <c r="AC41" s="154"/>
      <c r="AD41" s="154"/>
      <c r="AE41" s="154" t="s">
        <v>146</v>
      </c>
      <c r="AF41" s="154"/>
      <c r="AG41" s="154"/>
      <c r="AH41" s="154"/>
      <c r="AI41" s="154"/>
      <c r="AJ41" s="154"/>
      <c r="AK41" s="154"/>
      <c r="AL41" s="154"/>
      <c r="AM41" s="154"/>
      <c r="AN41" s="154"/>
      <c r="AO41" s="154"/>
      <c r="AP41" s="154"/>
      <c r="AQ41" s="154"/>
      <c r="AR41" s="154"/>
      <c r="AS41" s="154"/>
      <c r="AT41" s="154"/>
      <c r="AU41" s="154"/>
      <c r="AV41" s="154"/>
      <c r="AW41" s="154"/>
      <c r="AX41" s="154"/>
      <c r="AY41" s="154"/>
      <c r="AZ41" s="154"/>
      <c r="BA41" s="154"/>
      <c r="BB41" s="154"/>
      <c r="BC41" s="154"/>
      <c r="BD41" s="154"/>
      <c r="BE41" s="154"/>
      <c r="BF41" s="154"/>
      <c r="BG41" s="154"/>
      <c r="BH41" s="154"/>
    </row>
    <row r="42" spans="1:60" outlineLevel="1" x14ac:dyDescent="0.2">
      <c r="A42" s="155"/>
      <c r="B42" s="162"/>
      <c r="C42" s="194" t="s">
        <v>192</v>
      </c>
      <c r="D42" s="166"/>
      <c r="E42" s="170">
        <v>0.40500000000000003</v>
      </c>
      <c r="F42" s="173"/>
      <c r="G42" s="173"/>
      <c r="H42" s="173"/>
      <c r="I42" s="173"/>
      <c r="J42" s="173"/>
      <c r="K42" s="173"/>
      <c r="L42" s="173"/>
      <c r="M42" s="173"/>
      <c r="N42" s="164"/>
      <c r="O42" s="164"/>
      <c r="P42" s="164"/>
      <c r="Q42" s="164"/>
      <c r="R42" s="164"/>
      <c r="S42" s="164"/>
      <c r="T42" s="165"/>
      <c r="U42" s="164"/>
      <c r="V42" s="154"/>
      <c r="W42" s="154"/>
      <c r="X42" s="154"/>
      <c r="Y42" s="154"/>
      <c r="Z42" s="154"/>
      <c r="AA42" s="154"/>
      <c r="AB42" s="154"/>
      <c r="AC42" s="154"/>
      <c r="AD42" s="154"/>
      <c r="AE42" s="154" t="s">
        <v>140</v>
      </c>
      <c r="AF42" s="154">
        <v>0</v>
      </c>
      <c r="AG42" s="154"/>
      <c r="AH42" s="154"/>
      <c r="AI42" s="154"/>
      <c r="AJ42" s="154"/>
      <c r="AK42" s="154"/>
      <c r="AL42" s="154"/>
      <c r="AM42" s="154"/>
      <c r="AN42" s="154"/>
      <c r="AO42" s="154"/>
      <c r="AP42" s="154"/>
      <c r="AQ42" s="154"/>
      <c r="AR42" s="154"/>
      <c r="AS42" s="154"/>
      <c r="AT42" s="154"/>
      <c r="AU42" s="154"/>
      <c r="AV42" s="154"/>
      <c r="AW42" s="154"/>
      <c r="AX42" s="154"/>
      <c r="AY42" s="154"/>
      <c r="AZ42" s="154"/>
      <c r="BA42" s="154"/>
      <c r="BB42" s="154"/>
      <c r="BC42" s="154"/>
      <c r="BD42" s="154"/>
      <c r="BE42" s="154"/>
      <c r="BF42" s="154"/>
      <c r="BG42" s="154"/>
      <c r="BH42" s="154"/>
    </row>
    <row r="43" spans="1:60" outlineLevel="1" x14ac:dyDescent="0.2">
      <c r="A43" s="155"/>
      <c r="B43" s="162"/>
      <c r="C43" s="194" t="s">
        <v>193</v>
      </c>
      <c r="D43" s="166"/>
      <c r="E43" s="170">
        <v>0.46500000000000002</v>
      </c>
      <c r="F43" s="173"/>
      <c r="G43" s="173"/>
      <c r="H43" s="173"/>
      <c r="I43" s="173"/>
      <c r="J43" s="173"/>
      <c r="K43" s="173"/>
      <c r="L43" s="173"/>
      <c r="M43" s="173"/>
      <c r="N43" s="164"/>
      <c r="O43" s="164"/>
      <c r="P43" s="164"/>
      <c r="Q43" s="164"/>
      <c r="R43" s="164"/>
      <c r="S43" s="164"/>
      <c r="T43" s="165"/>
      <c r="U43" s="164"/>
      <c r="V43" s="154"/>
      <c r="W43" s="154"/>
      <c r="X43" s="154"/>
      <c r="Y43" s="154"/>
      <c r="Z43" s="154"/>
      <c r="AA43" s="154"/>
      <c r="AB43" s="154"/>
      <c r="AC43" s="154"/>
      <c r="AD43" s="154"/>
      <c r="AE43" s="154" t="s">
        <v>140</v>
      </c>
      <c r="AF43" s="154">
        <v>0</v>
      </c>
      <c r="AG43" s="154"/>
      <c r="AH43" s="154"/>
      <c r="AI43" s="154"/>
      <c r="AJ43" s="154"/>
      <c r="AK43" s="154"/>
      <c r="AL43" s="154"/>
      <c r="AM43" s="154"/>
      <c r="AN43" s="154"/>
      <c r="AO43" s="154"/>
      <c r="AP43" s="154"/>
      <c r="AQ43" s="154"/>
      <c r="AR43" s="154"/>
      <c r="AS43" s="154"/>
      <c r="AT43" s="154"/>
      <c r="AU43" s="154"/>
      <c r="AV43" s="154"/>
      <c r="AW43" s="154"/>
      <c r="AX43" s="154"/>
      <c r="AY43" s="154"/>
      <c r="AZ43" s="154"/>
      <c r="BA43" s="154"/>
      <c r="BB43" s="154"/>
      <c r="BC43" s="154"/>
      <c r="BD43" s="154"/>
      <c r="BE43" s="154"/>
      <c r="BF43" s="154"/>
      <c r="BG43" s="154"/>
      <c r="BH43" s="154"/>
    </row>
    <row r="44" spans="1:60" outlineLevel="1" x14ac:dyDescent="0.2">
      <c r="A44" s="155">
        <v>20</v>
      </c>
      <c r="B44" s="162" t="s">
        <v>194</v>
      </c>
      <c r="C44" s="193" t="s">
        <v>195</v>
      </c>
      <c r="D44" s="164" t="s">
        <v>137</v>
      </c>
      <c r="E44" s="169">
        <v>8.3647500000000008</v>
      </c>
      <c r="F44" s="172"/>
      <c r="G44" s="173">
        <f>ROUND(E44*F44,2)</f>
        <v>0</v>
      </c>
      <c r="H44" s="172"/>
      <c r="I44" s="173">
        <f>ROUND(E44*H44,2)</f>
        <v>0</v>
      </c>
      <c r="J44" s="172"/>
      <c r="K44" s="173">
        <f>ROUND(E44*J44,2)</f>
        <v>0</v>
      </c>
      <c r="L44" s="173">
        <v>15</v>
      </c>
      <c r="M44" s="173">
        <f>G44*(1+L44/100)</f>
        <v>0</v>
      </c>
      <c r="N44" s="164">
        <v>0.58179999999999998</v>
      </c>
      <c r="O44" s="164">
        <f>ROUND(E44*N44,5)</f>
        <v>4.8666099999999997</v>
      </c>
      <c r="P44" s="164">
        <v>0</v>
      </c>
      <c r="Q44" s="164">
        <f>ROUND(E44*P44,5)</f>
        <v>0</v>
      </c>
      <c r="R44" s="164"/>
      <c r="S44" s="164"/>
      <c r="T44" s="165">
        <v>7.3976800000000003</v>
      </c>
      <c r="U44" s="164">
        <f>ROUND(E44*T44,2)</f>
        <v>61.88</v>
      </c>
      <c r="V44" s="154"/>
      <c r="W44" s="154"/>
      <c r="X44" s="154"/>
      <c r="Y44" s="154"/>
      <c r="Z44" s="154"/>
      <c r="AA44" s="154"/>
      <c r="AB44" s="154"/>
      <c r="AC44" s="154"/>
      <c r="AD44" s="154"/>
      <c r="AE44" s="154" t="s">
        <v>146</v>
      </c>
      <c r="AF44" s="154"/>
      <c r="AG44" s="154"/>
      <c r="AH44" s="154"/>
      <c r="AI44" s="154"/>
      <c r="AJ44" s="154"/>
      <c r="AK44" s="154"/>
      <c r="AL44" s="154"/>
      <c r="AM44" s="154"/>
      <c r="AN44" s="154"/>
      <c r="AO44" s="154"/>
      <c r="AP44" s="154"/>
      <c r="AQ44" s="154"/>
      <c r="AR44" s="154"/>
      <c r="AS44" s="154"/>
      <c r="AT44" s="154"/>
      <c r="AU44" s="154"/>
      <c r="AV44" s="154"/>
      <c r="AW44" s="154"/>
      <c r="AX44" s="154"/>
      <c r="AY44" s="154"/>
      <c r="AZ44" s="154"/>
      <c r="BA44" s="154"/>
      <c r="BB44" s="154"/>
      <c r="BC44" s="154"/>
      <c r="BD44" s="154"/>
      <c r="BE44" s="154"/>
      <c r="BF44" s="154"/>
      <c r="BG44" s="154"/>
      <c r="BH44" s="154"/>
    </row>
    <row r="45" spans="1:60" outlineLevel="1" x14ac:dyDescent="0.2">
      <c r="A45" s="155"/>
      <c r="B45" s="162"/>
      <c r="C45" s="194" t="s">
        <v>196</v>
      </c>
      <c r="D45" s="166"/>
      <c r="E45" s="170">
        <v>1.00275</v>
      </c>
      <c r="F45" s="173"/>
      <c r="G45" s="173"/>
      <c r="H45" s="173"/>
      <c r="I45" s="173"/>
      <c r="J45" s="173"/>
      <c r="K45" s="173"/>
      <c r="L45" s="173"/>
      <c r="M45" s="173"/>
      <c r="N45" s="164"/>
      <c r="O45" s="164"/>
      <c r="P45" s="164"/>
      <c r="Q45" s="164"/>
      <c r="R45" s="164"/>
      <c r="S45" s="164"/>
      <c r="T45" s="165"/>
      <c r="U45" s="164"/>
      <c r="V45" s="154"/>
      <c r="W45" s="154"/>
      <c r="X45" s="154"/>
      <c r="Y45" s="154"/>
      <c r="Z45" s="154"/>
      <c r="AA45" s="154"/>
      <c r="AB45" s="154"/>
      <c r="AC45" s="154"/>
      <c r="AD45" s="154"/>
      <c r="AE45" s="154" t="s">
        <v>140</v>
      </c>
      <c r="AF45" s="154">
        <v>0</v>
      </c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4"/>
      <c r="AT45" s="154"/>
      <c r="AU45" s="154"/>
      <c r="AV45" s="154"/>
      <c r="AW45" s="154"/>
      <c r="AX45" s="154"/>
      <c r="AY45" s="154"/>
      <c r="AZ45" s="154"/>
      <c r="BA45" s="154"/>
      <c r="BB45" s="154"/>
      <c r="BC45" s="154"/>
      <c r="BD45" s="154"/>
      <c r="BE45" s="154"/>
      <c r="BF45" s="154"/>
      <c r="BG45" s="154"/>
      <c r="BH45" s="154"/>
    </row>
    <row r="46" spans="1:60" outlineLevel="1" x14ac:dyDescent="0.2">
      <c r="A46" s="155"/>
      <c r="B46" s="162"/>
      <c r="C46" s="194" t="s">
        <v>197</v>
      </c>
      <c r="D46" s="166"/>
      <c r="E46" s="170">
        <v>1.62</v>
      </c>
      <c r="F46" s="173"/>
      <c r="G46" s="173"/>
      <c r="H46" s="173"/>
      <c r="I46" s="173"/>
      <c r="J46" s="173"/>
      <c r="K46" s="173"/>
      <c r="L46" s="173"/>
      <c r="M46" s="173"/>
      <c r="N46" s="164"/>
      <c r="O46" s="164"/>
      <c r="P46" s="164"/>
      <c r="Q46" s="164"/>
      <c r="R46" s="164"/>
      <c r="S46" s="164"/>
      <c r="T46" s="165"/>
      <c r="U46" s="164"/>
      <c r="V46" s="154"/>
      <c r="W46" s="154"/>
      <c r="X46" s="154"/>
      <c r="Y46" s="154"/>
      <c r="Z46" s="154"/>
      <c r="AA46" s="154"/>
      <c r="AB46" s="154"/>
      <c r="AC46" s="154"/>
      <c r="AD46" s="154"/>
      <c r="AE46" s="154" t="s">
        <v>140</v>
      </c>
      <c r="AF46" s="154">
        <v>0</v>
      </c>
      <c r="AG46" s="154"/>
      <c r="AH46" s="154"/>
      <c r="AI46" s="154"/>
      <c r="AJ46" s="154"/>
      <c r="AK46" s="154"/>
      <c r="AL46" s="154"/>
      <c r="AM46" s="154"/>
      <c r="AN46" s="154"/>
      <c r="AO46" s="154"/>
      <c r="AP46" s="154"/>
      <c r="AQ46" s="154"/>
      <c r="AR46" s="154"/>
      <c r="AS46" s="154"/>
      <c r="AT46" s="154"/>
      <c r="AU46" s="154"/>
      <c r="AV46" s="154"/>
      <c r="AW46" s="154"/>
      <c r="AX46" s="154"/>
      <c r="AY46" s="154"/>
      <c r="AZ46" s="154"/>
      <c r="BA46" s="154"/>
      <c r="BB46" s="154"/>
      <c r="BC46" s="154"/>
      <c r="BD46" s="154"/>
      <c r="BE46" s="154"/>
      <c r="BF46" s="154"/>
      <c r="BG46" s="154"/>
      <c r="BH46" s="154"/>
    </row>
    <row r="47" spans="1:60" outlineLevel="1" x14ac:dyDescent="0.2">
      <c r="A47" s="155"/>
      <c r="B47" s="162"/>
      <c r="C47" s="194" t="s">
        <v>198</v>
      </c>
      <c r="D47" s="166"/>
      <c r="E47" s="170">
        <v>4.5449999999999999</v>
      </c>
      <c r="F47" s="173"/>
      <c r="G47" s="173"/>
      <c r="H47" s="173"/>
      <c r="I47" s="173"/>
      <c r="J47" s="173"/>
      <c r="K47" s="173"/>
      <c r="L47" s="173"/>
      <c r="M47" s="173"/>
      <c r="N47" s="164"/>
      <c r="O47" s="164"/>
      <c r="P47" s="164"/>
      <c r="Q47" s="164"/>
      <c r="R47" s="164"/>
      <c r="S47" s="164"/>
      <c r="T47" s="165"/>
      <c r="U47" s="164"/>
      <c r="V47" s="154"/>
      <c r="W47" s="154"/>
      <c r="X47" s="154"/>
      <c r="Y47" s="154"/>
      <c r="Z47" s="154"/>
      <c r="AA47" s="154"/>
      <c r="AB47" s="154"/>
      <c r="AC47" s="154"/>
      <c r="AD47" s="154"/>
      <c r="AE47" s="154" t="s">
        <v>140</v>
      </c>
      <c r="AF47" s="154">
        <v>0</v>
      </c>
      <c r="AG47" s="154"/>
      <c r="AH47" s="154"/>
      <c r="AI47" s="154"/>
      <c r="AJ47" s="154"/>
      <c r="AK47" s="154"/>
      <c r="AL47" s="154"/>
      <c r="AM47" s="154"/>
      <c r="AN47" s="154"/>
      <c r="AO47" s="154"/>
      <c r="AP47" s="154"/>
      <c r="AQ47" s="154"/>
      <c r="AR47" s="154"/>
      <c r="AS47" s="154"/>
      <c r="AT47" s="154"/>
      <c r="AU47" s="154"/>
      <c r="AV47" s="154"/>
      <c r="AW47" s="154"/>
      <c r="AX47" s="154"/>
      <c r="AY47" s="154"/>
      <c r="AZ47" s="154"/>
      <c r="BA47" s="154"/>
      <c r="BB47" s="154"/>
      <c r="BC47" s="154"/>
      <c r="BD47" s="154"/>
      <c r="BE47" s="154"/>
      <c r="BF47" s="154"/>
      <c r="BG47" s="154"/>
      <c r="BH47" s="154"/>
    </row>
    <row r="48" spans="1:60" outlineLevel="1" x14ac:dyDescent="0.2">
      <c r="A48" s="155"/>
      <c r="B48" s="162"/>
      <c r="C48" s="194" t="s">
        <v>199</v>
      </c>
      <c r="D48" s="166"/>
      <c r="E48" s="170">
        <v>1.1970000000000001</v>
      </c>
      <c r="F48" s="173"/>
      <c r="G48" s="173"/>
      <c r="H48" s="173"/>
      <c r="I48" s="173"/>
      <c r="J48" s="173"/>
      <c r="K48" s="173"/>
      <c r="L48" s="173"/>
      <c r="M48" s="173"/>
      <c r="N48" s="164"/>
      <c r="O48" s="164"/>
      <c r="P48" s="164"/>
      <c r="Q48" s="164"/>
      <c r="R48" s="164"/>
      <c r="S48" s="164"/>
      <c r="T48" s="165"/>
      <c r="U48" s="164"/>
      <c r="V48" s="154"/>
      <c r="W48" s="154"/>
      <c r="X48" s="154"/>
      <c r="Y48" s="154"/>
      <c r="Z48" s="154"/>
      <c r="AA48" s="154"/>
      <c r="AB48" s="154"/>
      <c r="AC48" s="154"/>
      <c r="AD48" s="154"/>
      <c r="AE48" s="154" t="s">
        <v>140</v>
      </c>
      <c r="AF48" s="154">
        <v>0</v>
      </c>
      <c r="AG48" s="154"/>
      <c r="AH48" s="154"/>
      <c r="AI48" s="154"/>
      <c r="AJ48" s="154"/>
      <c r="AK48" s="154"/>
      <c r="AL48" s="154"/>
      <c r="AM48" s="154"/>
      <c r="AN48" s="154"/>
      <c r="AO48" s="154"/>
      <c r="AP48" s="154"/>
      <c r="AQ48" s="154"/>
      <c r="AR48" s="154"/>
      <c r="AS48" s="154"/>
      <c r="AT48" s="154"/>
      <c r="AU48" s="154"/>
      <c r="AV48" s="154"/>
      <c r="AW48" s="154"/>
      <c r="AX48" s="154"/>
      <c r="AY48" s="154"/>
      <c r="AZ48" s="154"/>
      <c r="BA48" s="154"/>
      <c r="BB48" s="154"/>
      <c r="BC48" s="154"/>
      <c r="BD48" s="154"/>
      <c r="BE48" s="154"/>
      <c r="BF48" s="154"/>
      <c r="BG48" s="154"/>
      <c r="BH48" s="154"/>
    </row>
    <row r="49" spans="1:60" ht="22.5" outlineLevel="1" x14ac:dyDescent="0.2">
      <c r="A49" s="155">
        <v>21</v>
      </c>
      <c r="B49" s="162" t="s">
        <v>200</v>
      </c>
      <c r="C49" s="193" t="s">
        <v>201</v>
      </c>
      <c r="D49" s="164" t="s">
        <v>149</v>
      </c>
      <c r="E49" s="169">
        <v>124.83125</v>
      </c>
      <c r="F49" s="172"/>
      <c r="G49" s="173">
        <f>ROUND(E49*F49,2)</f>
        <v>0</v>
      </c>
      <c r="H49" s="172"/>
      <c r="I49" s="173">
        <f>ROUND(E49*H49,2)</f>
        <v>0</v>
      </c>
      <c r="J49" s="172"/>
      <c r="K49" s="173">
        <f>ROUND(E49*J49,2)</f>
        <v>0</v>
      </c>
      <c r="L49" s="173">
        <v>15</v>
      </c>
      <c r="M49" s="173">
        <f>G49*(1+L49/100)</f>
        <v>0</v>
      </c>
      <c r="N49" s="164">
        <v>4.768E-2</v>
      </c>
      <c r="O49" s="164">
        <f>ROUND(E49*N49,5)</f>
        <v>5.9519500000000001</v>
      </c>
      <c r="P49" s="164">
        <v>0</v>
      </c>
      <c r="Q49" s="164">
        <f>ROUND(E49*P49,5)</f>
        <v>0</v>
      </c>
      <c r="R49" s="164"/>
      <c r="S49" s="164"/>
      <c r="T49" s="165">
        <v>1.2869999999999999</v>
      </c>
      <c r="U49" s="164">
        <f>ROUND(E49*T49,2)</f>
        <v>160.66</v>
      </c>
      <c r="V49" s="154"/>
      <c r="W49" s="154"/>
      <c r="X49" s="154"/>
      <c r="Y49" s="154"/>
      <c r="Z49" s="154"/>
      <c r="AA49" s="154"/>
      <c r="AB49" s="154"/>
      <c r="AC49" s="154"/>
      <c r="AD49" s="154"/>
      <c r="AE49" s="154" t="s">
        <v>146</v>
      </c>
      <c r="AF49" s="154"/>
      <c r="AG49" s="154"/>
      <c r="AH49" s="154"/>
      <c r="AI49" s="154"/>
      <c r="AJ49" s="154"/>
      <c r="AK49" s="154"/>
      <c r="AL49" s="154"/>
      <c r="AM49" s="154"/>
      <c r="AN49" s="154"/>
      <c r="AO49" s="154"/>
      <c r="AP49" s="154"/>
      <c r="AQ49" s="154"/>
      <c r="AR49" s="154"/>
      <c r="AS49" s="154"/>
      <c r="AT49" s="154"/>
      <c r="AU49" s="154"/>
      <c r="AV49" s="154"/>
      <c r="AW49" s="154"/>
      <c r="AX49" s="154"/>
      <c r="AY49" s="154"/>
      <c r="AZ49" s="154"/>
      <c r="BA49" s="154"/>
      <c r="BB49" s="154"/>
      <c r="BC49" s="154"/>
      <c r="BD49" s="154"/>
      <c r="BE49" s="154"/>
      <c r="BF49" s="154"/>
      <c r="BG49" s="154"/>
      <c r="BH49" s="154"/>
    </row>
    <row r="50" spans="1:60" outlineLevel="1" x14ac:dyDescent="0.2">
      <c r="A50" s="155"/>
      <c r="B50" s="162"/>
      <c r="C50" s="194" t="s">
        <v>202</v>
      </c>
      <c r="D50" s="166"/>
      <c r="E50" s="170">
        <v>34.24</v>
      </c>
      <c r="F50" s="173"/>
      <c r="G50" s="173"/>
      <c r="H50" s="173"/>
      <c r="I50" s="173"/>
      <c r="J50" s="173"/>
      <c r="K50" s="173"/>
      <c r="L50" s="173"/>
      <c r="M50" s="173"/>
      <c r="N50" s="164"/>
      <c r="O50" s="164"/>
      <c r="P50" s="164"/>
      <c r="Q50" s="164"/>
      <c r="R50" s="164"/>
      <c r="S50" s="164"/>
      <c r="T50" s="165"/>
      <c r="U50" s="164"/>
      <c r="V50" s="154"/>
      <c r="W50" s="154"/>
      <c r="X50" s="154"/>
      <c r="Y50" s="154"/>
      <c r="Z50" s="154"/>
      <c r="AA50" s="154"/>
      <c r="AB50" s="154"/>
      <c r="AC50" s="154"/>
      <c r="AD50" s="154"/>
      <c r="AE50" s="154" t="s">
        <v>140</v>
      </c>
      <c r="AF50" s="154">
        <v>0</v>
      </c>
      <c r="AG50" s="154"/>
      <c r="AH50" s="154"/>
      <c r="AI50" s="154"/>
      <c r="AJ50" s="154"/>
      <c r="AK50" s="154"/>
      <c r="AL50" s="154"/>
      <c r="AM50" s="154"/>
      <c r="AN50" s="154"/>
      <c r="AO50" s="154"/>
      <c r="AP50" s="154"/>
      <c r="AQ50" s="154"/>
      <c r="AR50" s="154"/>
      <c r="AS50" s="154"/>
      <c r="AT50" s="154"/>
      <c r="AU50" s="154"/>
      <c r="AV50" s="154"/>
      <c r="AW50" s="154"/>
      <c r="AX50" s="154"/>
      <c r="AY50" s="154"/>
      <c r="AZ50" s="154"/>
      <c r="BA50" s="154"/>
      <c r="BB50" s="154"/>
      <c r="BC50" s="154"/>
      <c r="BD50" s="154"/>
      <c r="BE50" s="154"/>
      <c r="BF50" s="154"/>
      <c r="BG50" s="154"/>
      <c r="BH50" s="154"/>
    </row>
    <row r="51" spans="1:60" outlineLevel="1" x14ac:dyDescent="0.2">
      <c r="A51" s="155"/>
      <c r="B51" s="162"/>
      <c r="C51" s="194" t="s">
        <v>203</v>
      </c>
      <c r="D51" s="166"/>
      <c r="E51" s="170">
        <v>11.6875</v>
      </c>
      <c r="F51" s="173"/>
      <c r="G51" s="173"/>
      <c r="H51" s="173"/>
      <c r="I51" s="173"/>
      <c r="J51" s="173"/>
      <c r="K51" s="173"/>
      <c r="L51" s="173"/>
      <c r="M51" s="173"/>
      <c r="N51" s="164"/>
      <c r="O51" s="164"/>
      <c r="P51" s="164"/>
      <c r="Q51" s="164"/>
      <c r="R51" s="164"/>
      <c r="S51" s="164"/>
      <c r="T51" s="165"/>
      <c r="U51" s="164"/>
      <c r="V51" s="154"/>
      <c r="W51" s="154"/>
      <c r="X51" s="154"/>
      <c r="Y51" s="154"/>
      <c r="Z51" s="154"/>
      <c r="AA51" s="154"/>
      <c r="AB51" s="154"/>
      <c r="AC51" s="154"/>
      <c r="AD51" s="154"/>
      <c r="AE51" s="154" t="s">
        <v>140</v>
      </c>
      <c r="AF51" s="154">
        <v>0</v>
      </c>
      <c r="AG51" s="154"/>
      <c r="AH51" s="154"/>
      <c r="AI51" s="154"/>
      <c r="AJ51" s="154"/>
      <c r="AK51" s="154"/>
      <c r="AL51" s="154"/>
      <c r="AM51" s="154"/>
      <c r="AN51" s="154"/>
      <c r="AO51" s="154"/>
      <c r="AP51" s="154"/>
      <c r="AQ51" s="154"/>
      <c r="AR51" s="154"/>
      <c r="AS51" s="154"/>
      <c r="AT51" s="154"/>
      <c r="AU51" s="154"/>
      <c r="AV51" s="154"/>
      <c r="AW51" s="154"/>
      <c r="AX51" s="154"/>
      <c r="AY51" s="154"/>
      <c r="AZ51" s="154"/>
      <c r="BA51" s="154"/>
      <c r="BB51" s="154"/>
      <c r="BC51" s="154"/>
      <c r="BD51" s="154"/>
      <c r="BE51" s="154"/>
      <c r="BF51" s="154"/>
      <c r="BG51" s="154"/>
      <c r="BH51" s="154"/>
    </row>
    <row r="52" spans="1:60" outlineLevel="1" x14ac:dyDescent="0.2">
      <c r="A52" s="155"/>
      <c r="B52" s="162"/>
      <c r="C52" s="194" t="s">
        <v>204</v>
      </c>
      <c r="D52" s="166"/>
      <c r="E52" s="170">
        <v>7.0412499999999998</v>
      </c>
      <c r="F52" s="173"/>
      <c r="G52" s="173"/>
      <c r="H52" s="173"/>
      <c r="I52" s="173"/>
      <c r="J52" s="173"/>
      <c r="K52" s="173"/>
      <c r="L52" s="173"/>
      <c r="M52" s="173"/>
      <c r="N52" s="164"/>
      <c r="O52" s="164"/>
      <c r="P52" s="164"/>
      <c r="Q52" s="164"/>
      <c r="R52" s="164"/>
      <c r="S52" s="164"/>
      <c r="T52" s="165"/>
      <c r="U52" s="164"/>
      <c r="V52" s="154"/>
      <c r="W52" s="154"/>
      <c r="X52" s="154"/>
      <c r="Y52" s="154"/>
      <c r="Z52" s="154"/>
      <c r="AA52" s="154"/>
      <c r="AB52" s="154"/>
      <c r="AC52" s="154"/>
      <c r="AD52" s="154"/>
      <c r="AE52" s="154" t="s">
        <v>140</v>
      </c>
      <c r="AF52" s="154">
        <v>0</v>
      </c>
      <c r="AG52" s="154"/>
      <c r="AH52" s="154"/>
      <c r="AI52" s="154"/>
      <c r="AJ52" s="154"/>
      <c r="AK52" s="154"/>
      <c r="AL52" s="154"/>
      <c r="AM52" s="154"/>
      <c r="AN52" s="154"/>
      <c r="AO52" s="154"/>
      <c r="AP52" s="154"/>
      <c r="AQ52" s="154"/>
      <c r="AR52" s="154"/>
      <c r="AS52" s="154"/>
      <c r="AT52" s="154"/>
      <c r="AU52" s="154"/>
      <c r="AV52" s="154"/>
      <c r="AW52" s="154"/>
      <c r="AX52" s="154"/>
      <c r="AY52" s="154"/>
      <c r="AZ52" s="154"/>
      <c r="BA52" s="154"/>
      <c r="BB52" s="154"/>
      <c r="BC52" s="154"/>
      <c r="BD52" s="154"/>
      <c r="BE52" s="154"/>
      <c r="BF52" s="154"/>
      <c r="BG52" s="154"/>
      <c r="BH52" s="154"/>
    </row>
    <row r="53" spans="1:60" outlineLevel="1" x14ac:dyDescent="0.2">
      <c r="A53" s="155"/>
      <c r="B53" s="162"/>
      <c r="C53" s="194" t="s">
        <v>205</v>
      </c>
      <c r="D53" s="166"/>
      <c r="E53" s="170">
        <v>20.337499999999999</v>
      </c>
      <c r="F53" s="173"/>
      <c r="G53" s="173"/>
      <c r="H53" s="173"/>
      <c r="I53" s="173"/>
      <c r="J53" s="173"/>
      <c r="K53" s="173"/>
      <c r="L53" s="173"/>
      <c r="M53" s="173"/>
      <c r="N53" s="164"/>
      <c r="O53" s="164"/>
      <c r="P53" s="164"/>
      <c r="Q53" s="164"/>
      <c r="R53" s="164"/>
      <c r="S53" s="164"/>
      <c r="T53" s="165"/>
      <c r="U53" s="164"/>
      <c r="V53" s="154"/>
      <c r="W53" s="154"/>
      <c r="X53" s="154"/>
      <c r="Y53" s="154"/>
      <c r="Z53" s="154"/>
      <c r="AA53" s="154"/>
      <c r="AB53" s="154"/>
      <c r="AC53" s="154"/>
      <c r="AD53" s="154"/>
      <c r="AE53" s="154" t="s">
        <v>140</v>
      </c>
      <c r="AF53" s="154">
        <v>0</v>
      </c>
      <c r="AG53" s="154"/>
      <c r="AH53" s="154"/>
      <c r="AI53" s="154"/>
      <c r="AJ53" s="154"/>
      <c r="AK53" s="154"/>
      <c r="AL53" s="154"/>
      <c r="AM53" s="154"/>
      <c r="AN53" s="154"/>
      <c r="AO53" s="154"/>
      <c r="AP53" s="154"/>
      <c r="AQ53" s="154"/>
      <c r="AR53" s="154"/>
      <c r="AS53" s="154"/>
      <c r="AT53" s="154"/>
      <c r="AU53" s="154"/>
      <c r="AV53" s="154"/>
      <c r="AW53" s="154"/>
      <c r="AX53" s="154"/>
      <c r="AY53" s="154"/>
      <c r="AZ53" s="154"/>
      <c r="BA53" s="154"/>
      <c r="BB53" s="154"/>
      <c r="BC53" s="154"/>
      <c r="BD53" s="154"/>
      <c r="BE53" s="154"/>
      <c r="BF53" s="154"/>
      <c r="BG53" s="154"/>
      <c r="BH53" s="154"/>
    </row>
    <row r="54" spans="1:60" outlineLevel="1" x14ac:dyDescent="0.2">
      <c r="A54" s="155"/>
      <c r="B54" s="162"/>
      <c r="C54" s="194" t="s">
        <v>206</v>
      </c>
      <c r="D54" s="166"/>
      <c r="E54" s="170">
        <v>51.524999999999999</v>
      </c>
      <c r="F54" s="173"/>
      <c r="G54" s="173"/>
      <c r="H54" s="173"/>
      <c r="I54" s="173"/>
      <c r="J54" s="173"/>
      <c r="K54" s="173"/>
      <c r="L54" s="173"/>
      <c r="M54" s="173"/>
      <c r="N54" s="164"/>
      <c r="O54" s="164"/>
      <c r="P54" s="164"/>
      <c r="Q54" s="164"/>
      <c r="R54" s="164"/>
      <c r="S54" s="164"/>
      <c r="T54" s="165"/>
      <c r="U54" s="164"/>
      <c r="V54" s="154"/>
      <c r="W54" s="154"/>
      <c r="X54" s="154"/>
      <c r="Y54" s="154"/>
      <c r="Z54" s="154"/>
      <c r="AA54" s="154"/>
      <c r="AB54" s="154"/>
      <c r="AC54" s="154"/>
      <c r="AD54" s="154"/>
      <c r="AE54" s="154" t="s">
        <v>140</v>
      </c>
      <c r="AF54" s="154">
        <v>0</v>
      </c>
      <c r="AG54" s="154"/>
      <c r="AH54" s="154"/>
      <c r="AI54" s="154"/>
      <c r="AJ54" s="154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</row>
    <row r="55" spans="1:60" ht="22.5" outlineLevel="1" x14ac:dyDescent="0.2">
      <c r="A55" s="155">
        <v>22</v>
      </c>
      <c r="B55" s="162" t="s">
        <v>207</v>
      </c>
      <c r="C55" s="193" t="s">
        <v>208</v>
      </c>
      <c r="D55" s="164" t="s">
        <v>149</v>
      </c>
      <c r="E55" s="169">
        <v>135.73249999999999</v>
      </c>
      <c r="F55" s="172"/>
      <c r="G55" s="173">
        <f>ROUND(E55*F55,2)</f>
        <v>0</v>
      </c>
      <c r="H55" s="172"/>
      <c r="I55" s="173">
        <f>ROUND(E55*H55,2)</f>
        <v>0</v>
      </c>
      <c r="J55" s="172"/>
      <c r="K55" s="173">
        <f>ROUND(E55*J55,2)</f>
        <v>0</v>
      </c>
      <c r="L55" s="173">
        <v>15</v>
      </c>
      <c r="M55" s="173">
        <f>G55*(1+L55/100)</f>
        <v>0</v>
      </c>
      <c r="N55" s="164">
        <v>3.4430000000000002E-2</v>
      </c>
      <c r="O55" s="164">
        <f>ROUND(E55*N55,5)</f>
        <v>4.6732699999999996</v>
      </c>
      <c r="P55" s="164">
        <v>0</v>
      </c>
      <c r="Q55" s="164">
        <f>ROUND(E55*P55,5)</f>
        <v>0</v>
      </c>
      <c r="R55" s="164"/>
      <c r="S55" s="164"/>
      <c r="T55" s="165">
        <v>1.05</v>
      </c>
      <c r="U55" s="164">
        <f>ROUND(E55*T55,2)</f>
        <v>142.52000000000001</v>
      </c>
      <c r="V55" s="154"/>
      <c r="W55" s="154"/>
      <c r="X55" s="154"/>
      <c r="Y55" s="154"/>
      <c r="Z55" s="154"/>
      <c r="AA55" s="154"/>
      <c r="AB55" s="154"/>
      <c r="AC55" s="154"/>
      <c r="AD55" s="154"/>
      <c r="AE55" s="154" t="s">
        <v>146</v>
      </c>
      <c r="AF55" s="154"/>
      <c r="AG55" s="154"/>
      <c r="AH55" s="154"/>
      <c r="AI55" s="154"/>
      <c r="AJ55" s="154"/>
      <c r="AK55" s="154"/>
      <c r="AL55" s="154"/>
      <c r="AM55" s="154"/>
      <c r="AN55" s="154"/>
      <c r="AO55" s="154"/>
      <c r="AP55" s="154"/>
      <c r="AQ55" s="154"/>
      <c r="AR55" s="154"/>
      <c r="AS55" s="154"/>
      <c r="AT55" s="154"/>
      <c r="AU55" s="154"/>
      <c r="AV55" s="154"/>
      <c r="AW55" s="154"/>
      <c r="AX55" s="154"/>
      <c r="AY55" s="154"/>
      <c r="AZ55" s="154"/>
      <c r="BA55" s="154"/>
      <c r="BB55" s="154"/>
      <c r="BC55" s="154"/>
      <c r="BD55" s="154"/>
      <c r="BE55" s="154"/>
      <c r="BF55" s="154"/>
      <c r="BG55" s="154"/>
      <c r="BH55" s="154"/>
    </row>
    <row r="56" spans="1:60" outlineLevel="1" x14ac:dyDescent="0.2">
      <c r="A56" s="155"/>
      <c r="B56" s="162"/>
      <c r="C56" s="194" t="s">
        <v>209</v>
      </c>
      <c r="D56" s="166"/>
      <c r="E56" s="170">
        <v>26.407499999999999</v>
      </c>
      <c r="F56" s="173"/>
      <c r="G56" s="173"/>
      <c r="H56" s="173"/>
      <c r="I56" s="173"/>
      <c r="J56" s="173"/>
      <c r="K56" s="173"/>
      <c r="L56" s="173"/>
      <c r="M56" s="173"/>
      <c r="N56" s="164"/>
      <c r="O56" s="164"/>
      <c r="P56" s="164"/>
      <c r="Q56" s="164"/>
      <c r="R56" s="164"/>
      <c r="S56" s="164"/>
      <c r="T56" s="165"/>
      <c r="U56" s="164"/>
      <c r="V56" s="154"/>
      <c r="W56" s="154"/>
      <c r="X56" s="154"/>
      <c r="Y56" s="154"/>
      <c r="Z56" s="154"/>
      <c r="AA56" s="154"/>
      <c r="AB56" s="154"/>
      <c r="AC56" s="154"/>
      <c r="AD56" s="154"/>
      <c r="AE56" s="154" t="s">
        <v>140</v>
      </c>
      <c r="AF56" s="154">
        <v>0</v>
      </c>
      <c r="AG56" s="154"/>
      <c r="AH56" s="154"/>
      <c r="AI56" s="154"/>
      <c r="AJ56" s="154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</row>
    <row r="57" spans="1:60" outlineLevel="1" x14ac:dyDescent="0.2">
      <c r="A57" s="155"/>
      <c r="B57" s="162"/>
      <c r="C57" s="194" t="s">
        <v>210</v>
      </c>
      <c r="D57" s="166"/>
      <c r="E57" s="170">
        <v>6.8</v>
      </c>
      <c r="F57" s="173"/>
      <c r="G57" s="173"/>
      <c r="H57" s="173"/>
      <c r="I57" s="173"/>
      <c r="J57" s="173"/>
      <c r="K57" s="173"/>
      <c r="L57" s="173"/>
      <c r="M57" s="173"/>
      <c r="N57" s="164"/>
      <c r="O57" s="164"/>
      <c r="P57" s="164"/>
      <c r="Q57" s="164"/>
      <c r="R57" s="164"/>
      <c r="S57" s="164"/>
      <c r="T57" s="165"/>
      <c r="U57" s="164"/>
      <c r="V57" s="154"/>
      <c r="W57" s="154"/>
      <c r="X57" s="154"/>
      <c r="Y57" s="154"/>
      <c r="Z57" s="154"/>
      <c r="AA57" s="154"/>
      <c r="AB57" s="154"/>
      <c r="AC57" s="154"/>
      <c r="AD57" s="154"/>
      <c r="AE57" s="154" t="s">
        <v>140</v>
      </c>
      <c r="AF57" s="154">
        <v>0</v>
      </c>
      <c r="AG57" s="154"/>
      <c r="AH57" s="154"/>
      <c r="AI57" s="154"/>
      <c r="AJ57" s="154"/>
      <c r="AK57" s="154"/>
      <c r="AL57" s="154"/>
      <c r="AM57" s="154"/>
      <c r="AN57" s="154"/>
      <c r="AO57" s="154"/>
      <c r="AP57" s="154"/>
      <c r="AQ57" s="154"/>
      <c r="AR57" s="154"/>
      <c r="AS57" s="154"/>
      <c r="AT57" s="154"/>
      <c r="AU57" s="154"/>
      <c r="AV57" s="154"/>
      <c r="AW57" s="154"/>
      <c r="AX57" s="154"/>
      <c r="AY57" s="154"/>
      <c r="AZ57" s="154"/>
      <c r="BA57" s="154"/>
      <c r="BB57" s="154"/>
      <c r="BC57" s="154"/>
      <c r="BD57" s="154"/>
      <c r="BE57" s="154"/>
      <c r="BF57" s="154"/>
      <c r="BG57" s="154"/>
      <c r="BH57" s="154"/>
    </row>
    <row r="58" spans="1:60" outlineLevel="1" x14ac:dyDescent="0.2">
      <c r="A58" s="155"/>
      <c r="B58" s="162"/>
      <c r="C58" s="194" t="s">
        <v>211</v>
      </c>
      <c r="D58" s="166"/>
      <c r="E58" s="170">
        <v>18.375</v>
      </c>
      <c r="F58" s="173"/>
      <c r="G58" s="173"/>
      <c r="H58" s="173"/>
      <c r="I58" s="173"/>
      <c r="J58" s="173"/>
      <c r="K58" s="173"/>
      <c r="L58" s="173"/>
      <c r="M58" s="173"/>
      <c r="N58" s="164"/>
      <c r="O58" s="164"/>
      <c r="P58" s="164"/>
      <c r="Q58" s="164"/>
      <c r="R58" s="164"/>
      <c r="S58" s="164"/>
      <c r="T58" s="165"/>
      <c r="U58" s="164"/>
      <c r="V58" s="154"/>
      <c r="W58" s="154"/>
      <c r="X58" s="154"/>
      <c r="Y58" s="154"/>
      <c r="Z58" s="154"/>
      <c r="AA58" s="154"/>
      <c r="AB58" s="154"/>
      <c r="AC58" s="154"/>
      <c r="AD58" s="154"/>
      <c r="AE58" s="154" t="s">
        <v>140</v>
      </c>
      <c r="AF58" s="154">
        <v>0</v>
      </c>
      <c r="AG58" s="154"/>
      <c r="AH58" s="154"/>
      <c r="AI58" s="154"/>
      <c r="AJ58" s="154"/>
      <c r="AK58" s="154"/>
      <c r="AL58" s="154"/>
      <c r="AM58" s="154"/>
      <c r="AN58" s="154"/>
      <c r="AO58" s="154"/>
      <c r="AP58" s="154"/>
      <c r="AQ58" s="154"/>
      <c r="AR58" s="154"/>
      <c r="AS58" s="154"/>
      <c r="AT58" s="154"/>
      <c r="AU58" s="154"/>
      <c r="AV58" s="154"/>
      <c r="AW58" s="154"/>
      <c r="AX58" s="154"/>
      <c r="AY58" s="154"/>
      <c r="AZ58" s="154"/>
      <c r="BA58" s="154"/>
      <c r="BB58" s="154"/>
      <c r="BC58" s="154"/>
      <c r="BD58" s="154"/>
      <c r="BE58" s="154"/>
      <c r="BF58" s="154"/>
      <c r="BG58" s="154"/>
      <c r="BH58" s="154"/>
    </row>
    <row r="59" spans="1:60" outlineLevel="1" x14ac:dyDescent="0.2">
      <c r="A59" s="155"/>
      <c r="B59" s="162"/>
      <c r="C59" s="194" t="s">
        <v>212</v>
      </c>
      <c r="D59" s="166"/>
      <c r="E59" s="170">
        <v>7.5</v>
      </c>
      <c r="F59" s="173"/>
      <c r="G59" s="173"/>
      <c r="H59" s="173"/>
      <c r="I59" s="173"/>
      <c r="J59" s="173"/>
      <c r="K59" s="173"/>
      <c r="L59" s="173"/>
      <c r="M59" s="173"/>
      <c r="N59" s="164"/>
      <c r="O59" s="164"/>
      <c r="P59" s="164"/>
      <c r="Q59" s="164"/>
      <c r="R59" s="164"/>
      <c r="S59" s="164"/>
      <c r="T59" s="165"/>
      <c r="U59" s="164"/>
      <c r="V59" s="154"/>
      <c r="W59" s="154"/>
      <c r="X59" s="154"/>
      <c r="Y59" s="154"/>
      <c r="Z59" s="154"/>
      <c r="AA59" s="154"/>
      <c r="AB59" s="154"/>
      <c r="AC59" s="154"/>
      <c r="AD59" s="154"/>
      <c r="AE59" s="154" t="s">
        <v>140</v>
      </c>
      <c r="AF59" s="154">
        <v>0</v>
      </c>
      <c r="AG59" s="154"/>
      <c r="AH59" s="154"/>
      <c r="AI59" s="154"/>
      <c r="AJ59" s="154"/>
      <c r="AK59" s="154"/>
      <c r="AL59" s="154"/>
      <c r="AM59" s="154"/>
      <c r="AN59" s="154"/>
      <c r="AO59" s="154"/>
      <c r="AP59" s="154"/>
      <c r="AQ59" s="154"/>
      <c r="AR59" s="154"/>
      <c r="AS59" s="154"/>
      <c r="AT59" s="154"/>
      <c r="AU59" s="154"/>
      <c r="AV59" s="154"/>
      <c r="AW59" s="154"/>
      <c r="AX59" s="154"/>
      <c r="AY59" s="154"/>
      <c r="AZ59" s="154"/>
      <c r="BA59" s="154"/>
      <c r="BB59" s="154"/>
      <c r="BC59" s="154"/>
      <c r="BD59" s="154"/>
      <c r="BE59" s="154"/>
      <c r="BF59" s="154"/>
      <c r="BG59" s="154"/>
      <c r="BH59" s="154"/>
    </row>
    <row r="60" spans="1:60" outlineLevel="1" x14ac:dyDescent="0.2">
      <c r="A60" s="155"/>
      <c r="B60" s="162"/>
      <c r="C60" s="194" t="s">
        <v>213</v>
      </c>
      <c r="D60" s="166"/>
      <c r="E60" s="170">
        <v>13.025</v>
      </c>
      <c r="F60" s="173"/>
      <c r="G60" s="173"/>
      <c r="H60" s="173"/>
      <c r="I60" s="173"/>
      <c r="J60" s="173"/>
      <c r="K60" s="173"/>
      <c r="L60" s="173"/>
      <c r="M60" s="173"/>
      <c r="N60" s="164"/>
      <c r="O60" s="164"/>
      <c r="P60" s="164"/>
      <c r="Q60" s="164"/>
      <c r="R60" s="164"/>
      <c r="S60" s="164"/>
      <c r="T60" s="165"/>
      <c r="U60" s="164"/>
      <c r="V60" s="154"/>
      <c r="W60" s="154"/>
      <c r="X60" s="154"/>
      <c r="Y60" s="154"/>
      <c r="Z60" s="154"/>
      <c r="AA60" s="154"/>
      <c r="AB60" s="154"/>
      <c r="AC60" s="154"/>
      <c r="AD60" s="154"/>
      <c r="AE60" s="154" t="s">
        <v>140</v>
      </c>
      <c r="AF60" s="154">
        <v>0</v>
      </c>
      <c r="AG60" s="154"/>
      <c r="AH60" s="154"/>
      <c r="AI60" s="154"/>
      <c r="AJ60" s="154"/>
      <c r="AK60" s="154"/>
      <c r="AL60" s="154"/>
      <c r="AM60" s="154"/>
      <c r="AN60" s="154"/>
      <c r="AO60" s="154"/>
      <c r="AP60" s="154"/>
      <c r="AQ60" s="154"/>
      <c r="AR60" s="154"/>
      <c r="AS60" s="154"/>
      <c r="AT60" s="154"/>
      <c r="AU60" s="154"/>
      <c r="AV60" s="154"/>
      <c r="AW60" s="154"/>
      <c r="AX60" s="154"/>
      <c r="AY60" s="154"/>
      <c r="AZ60" s="154"/>
      <c r="BA60" s="154"/>
      <c r="BB60" s="154"/>
      <c r="BC60" s="154"/>
      <c r="BD60" s="154"/>
      <c r="BE60" s="154"/>
      <c r="BF60" s="154"/>
      <c r="BG60" s="154"/>
      <c r="BH60" s="154"/>
    </row>
    <row r="61" spans="1:60" outlineLevel="1" x14ac:dyDescent="0.2">
      <c r="A61" s="155"/>
      <c r="B61" s="162"/>
      <c r="C61" s="194" t="s">
        <v>214</v>
      </c>
      <c r="D61" s="166"/>
      <c r="E61" s="170">
        <v>7</v>
      </c>
      <c r="F61" s="173"/>
      <c r="G61" s="173"/>
      <c r="H61" s="173"/>
      <c r="I61" s="173"/>
      <c r="J61" s="173"/>
      <c r="K61" s="173"/>
      <c r="L61" s="173"/>
      <c r="M61" s="173"/>
      <c r="N61" s="164"/>
      <c r="O61" s="164"/>
      <c r="P61" s="164"/>
      <c r="Q61" s="164"/>
      <c r="R61" s="164"/>
      <c r="S61" s="164"/>
      <c r="T61" s="165"/>
      <c r="U61" s="164"/>
      <c r="V61" s="154"/>
      <c r="W61" s="154"/>
      <c r="X61" s="154"/>
      <c r="Y61" s="154"/>
      <c r="Z61" s="154"/>
      <c r="AA61" s="154"/>
      <c r="AB61" s="154"/>
      <c r="AC61" s="154"/>
      <c r="AD61" s="154"/>
      <c r="AE61" s="154" t="s">
        <v>140</v>
      </c>
      <c r="AF61" s="154">
        <v>0</v>
      </c>
      <c r="AG61" s="154"/>
      <c r="AH61" s="154"/>
      <c r="AI61" s="154"/>
      <c r="AJ61" s="154"/>
      <c r="AK61" s="154"/>
      <c r="AL61" s="154"/>
      <c r="AM61" s="154"/>
      <c r="AN61" s="154"/>
      <c r="AO61" s="154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4"/>
      <c r="BA61" s="154"/>
      <c r="BB61" s="154"/>
      <c r="BC61" s="154"/>
      <c r="BD61" s="154"/>
      <c r="BE61" s="154"/>
      <c r="BF61" s="154"/>
      <c r="BG61" s="154"/>
      <c r="BH61" s="154"/>
    </row>
    <row r="62" spans="1:60" outlineLevel="1" x14ac:dyDescent="0.2">
      <c r="A62" s="155"/>
      <c r="B62" s="162"/>
      <c r="C62" s="194" t="s">
        <v>215</v>
      </c>
      <c r="D62" s="166"/>
      <c r="E62" s="170">
        <v>17.149999999999999</v>
      </c>
      <c r="F62" s="173"/>
      <c r="G62" s="173"/>
      <c r="H62" s="173"/>
      <c r="I62" s="173"/>
      <c r="J62" s="173"/>
      <c r="K62" s="173"/>
      <c r="L62" s="173"/>
      <c r="M62" s="173"/>
      <c r="N62" s="164"/>
      <c r="O62" s="164"/>
      <c r="P62" s="164"/>
      <c r="Q62" s="164"/>
      <c r="R62" s="164"/>
      <c r="S62" s="164"/>
      <c r="T62" s="165"/>
      <c r="U62" s="164"/>
      <c r="V62" s="154"/>
      <c r="W62" s="154"/>
      <c r="X62" s="154"/>
      <c r="Y62" s="154"/>
      <c r="Z62" s="154"/>
      <c r="AA62" s="154"/>
      <c r="AB62" s="154"/>
      <c r="AC62" s="154"/>
      <c r="AD62" s="154"/>
      <c r="AE62" s="154" t="s">
        <v>140</v>
      </c>
      <c r="AF62" s="154">
        <v>0</v>
      </c>
      <c r="AG62" s="154"/>
      <c r="AH62" s="154"/>
      <c r="AI62" s="154"/>
      <c r="AJ62" s="154"/>
      <c r="AK62" s="154"/>
      <c r="AL62" s="154"/>
      <c r="AM62" s="154"/>
      <c r="AN62" s="154"/>
      <c r="AO62" s="154"/>
      <c r="AP62" s="154"/>
      <c r="AQ62" s="154"/>
      <c r="AR62" s="154"/>
      <c r="AS62" s="154"/>
      <c r="AT62" s="154"/>
      <c r="AU62" s="154"/>
      <c r="AV62" s="154"/>
      <c r="AW62" s="154"/>
      <c r="AX62" s="154"/>
      <c r="AY62" s="154"/>
      <c r="AZ62" s="154"/>
      <c r="BA62" s="154"/>
      <c r="BB62" s="154"/>
      <c r="BC62" s="154"/>
      <c r="BD62" s="154"/>
      <c r="BE62" s="154"/>
      <c r="BF62" s="154"/>
      <c r="BG62" s="154"/>
      <c r="BH62" s="154"/>
    </row>
    <row r="63" spans="1:60" outlineLevel="1" x14ac:dyDescent="0.2">
      <c r="A63" s="155"/>
      <c r="B63" s="162"/>
      <c r="C63" s="194" t="s">
        <v>216</v>
      </c>
      <c r="D63" s="166"/>
      <c r="E63" s="170">
        <v>11.875</v>
      </c>
      <c r="F63" s="173"/>
      <c r="G63" s="173"/>
      <c r="H63" s="173"/>
      <c r="I63" s="173"/>
      <c r="J63" s="173"/>
      <c r="K63" s="173"/>
      <c r="L63" s="173"/>
      <c r="M63" s="173"/>
      <c r="N63" s="164"/>
      <c r="O63" s="164"/>
      <c r="P63" s="164"/>
      <c r="Q63" s="164"/>
      <c r="R63" s="164"/>
      <c r="S63" s="164"/>
      <c r="T63" s="165"/>
      <c r="U63" s="164"/>
      <c r="V63" s="154"/>
      <c r="W63" s="154"/>
      <c r="X63" s="154"/>
      <c r="Y63" s="154"/>
      <c r="Z63" s="154"/>
      <c r="AA63" s="154"/>
      <c r="AB63" s="154"/>
      <c r="AC63" s="154"/>
      <c r="AD63" s="154"/>
      <c r="AE63" s="154" t="s">
        <v>140</v>
      </c>
      <c r="AF63" s="154">
        <v>0</v>
      </c>
      <c r="AG63" s="154"/>
      <c r="AH63" s="154"/>
      <c r="AI63" s="154"/>
      <c r="AJ63" s="154"/>
      <c r="AK63" s="154"/>
      <c r="AL63" s="154"/>
      <c r="AM63" s="154"/>
      <c r="AN63" s="154"/>
      <c r="AO63" s="154"/>
      <c r="AP63" s="154"/>
      <c r="AQ63" s="154"/>
      <c r="AR63" s="154"/>
      <c r="AS63" s="154"/>
      <c r="AT63" s="154"/>
      <c r="AU63" s="154"/>
      <c r="AV63" s="154"/>
      <c r="AW63" s="154"/>
      <c r="AX63" s="154"/>
      <c r="AY63" s="154"/>
      <c r="AZ63" s="154"/>
      <c r="BA63" s="154"/>
      <c r="BB63" s="154"/>
      <c r="BC63" s="154"/>
      <c r="BD63" s="154"/>
      <c r="BE63" s="154"/>
      <c r="BF63" s="154"/>
      <c r="BG63" s="154"/>
      <c r="BH63" s="154"/>
    </row>
    <row r="64" spans="1:60" outlineLevel="1" x14ac:dyDescent="0.2">
      <c r="A64" s="155"/>
      <c r="B64" s="162"/>
      <c r="C64" s="194" t="s">
        <v>217</v>
      </c>
      <c r="D64" s="166"/>
      <c r="E64" s="170">
        <v>27.6</v>
      </c>
      <c r="F64" s="173"/>
      <c r="G64" s="173"/>
      <c r="H64" s="173"/>
      <c r="I64" s="173"/>
      <c r="J64" s="173"/>
      <c r="K64" s="173"/>
      <c r="L64" s="173"/>
      <c r="M64" s="173"/>
      <c r="N64" s="164"/>
      <c r="O64" s="164"/>
      <c r="P64" s="164"/>
      <c r="Q64" s="164"/>
      <c r="R64" s="164"/>
      <c r="S64" s="164"/>
      <c r="T64" s="165"/>
      <c r="U64" s="164"/>
      <c r="V64" s="154"/>
      <c r="W64" s="154"/>
      <c r="X64" s="154"/>
      <c r="Y64" s="154"/>
      <c r="Z64" s="154"/>
      <c r="AA64" s="154"/>
      <c r="AB64" s="154"/>
      <c r="AC64" s="154"/>
      <c r="AD64" s="154"/>
      <c r="AE64" s="154" t="s">
        <v>140</v>
      </c>
      <c r="AF64" s="154">
        <v>0</v>
      </c>
      <c r="AG64" s="154"/>
      <c r="AH64" s="154"/>
      <c r="AI64" s="154"/>
      <c r="AJ64" s="154"/>
      <c r="AK64" s="154"/>
      <c r="AL64" s="154"/>
      <c r="AM64" s="154"/>
      <c r="AN64" s="154"/>
      <c r="AO64" s="154"/>
      <c r="AP64" s="154"/>
      <c r="AQ64" s="154"/>
      <c r="AR64" s="154"/>
      <c r="AS64" s="154"/>
      <c r="AT64" s="154"/>
      <c r="AU64" s="154"/>
      <c r="AV64" s="154"/>
      <c r="AW64" s="154"/>
      <c r="AX64" s="154"/>
      <c r="AY64" s="154"/>
      <c r="AZ64" s="154"/>
      <c r="BA64" s="154"/>
      <c r="BB64" s="154"/>
      <c r="BC64" s="154"/>
      <c r="BD64" s="154"/>
      <c r="BE64" s="154"/>
      <c r="BF64" s="154"/>
      <c r="BG64" s="154"/>
      <c r="BH64" s="154"/>
    </row>
    <row r="65" spans="1:60" ht="22.5" outlineLevel="1" x14ac:dyDescent="0.2">
      <c r="A65" s="155">
        <v>23</v>
      </c>
      <c r="B65" s="162" t="s">
        <v>218</v>
      </c>
      <c r="C65" s="193" t="s">
        <v>219</v>
      </c>
      <c r="D65" s="164" t="s">
        <v>149</v>
      </c>
      <c r="E65" s="169">
        <v>32.6</v>
      </c>
      <c r="F65" s="172"/>
      <c r="G65" s="173">
        <f>ROUND(E65*F65,2)</f>
        <v>0</v>
      </c>
      <c r="H65" s="172"/>
      <c r="I65" s="173">
        <f>ROUND(E65*H65,2)</f>
        <v>0</v>
      </c>
      <c r="J65" s="172"/>
      <c r="K65" s="173">
        <f>ROUND(E65*J65,2)</f>
        <v>0</v>
      </c>
      <c r="L65" s="173">
        <v>15</v>
      </c>
      <c r="M65" s="173">
        <f>G65*(1+L65/100)</f>
        <v>0</v>
      </c>
      <c r="N65" s="164">
        <v>1.363E-2</v>
      </c>
      <c r="O65" s="164">
        <f>ROUND(E65*N65,5)</f>
        <v>0.44434000000000001</v>
      </c>
      <c r="P65" s="164">
        <v>0</v>
      </c>
      <c r="Q65" s="164">
        <f>ROUND(E65*P65,5)</f>
        <v>0</v>
      </c>
      <c r="R65" s="164"/>
      <c r="S65" s="164"/>
      <c r="T65" s="165">
        <v>0.69</v>
      </c>
      <c r="U65" s="164">
        <f>ROUND(E65*T65,2)</f>
        <v>22.49</v>
      </c>
      <c r="V65" s="154"/>
      <c r="W65" s="154"/>
      <c r="X65" s="154"/>
      <c r="Y65" s="154"/>
      <c r="Z65" s="154"/>
      <c r="AA65" s="154"/>
      <c r="AB65" s="154"/>
      <c r="AC65" s="154"/>
      <c r="AD65" s="154"/>
      <c r="AE65" s="154" t="s">
        <v>146</v>
      </c>
      <c r="AF65" s="154"/>
      <c r="AG65" s="154"/>
      <c r="AH65" s="154"/>
      <c r="AI65" s="154"/>
      <c r="AJ65" s="154"/>
      <c r="AK65" s="154"/>
      <c r="AL65" s="154"/>
      <c r="AM65" s="154"/>
      <c r="AN65" s="154"/>
      <c r="AO65" s="154"/>
      <c r="AP65" s="154"/>
      <c r="AQ65" s="154"/>
      <c r="AR65" s="154"/>
      <c r="AS65" s="154"/>
      <c r="AT65" s="154"/>
      <c r="AU65" s="154"/>
      <c r="AV65" s="154"/>
      <c r="AW65" s="154"/>
      <c r="AX65" s="154"/>
      <c r="AY65" s="154"/>
      <c r="AZ65" s="154"/>
      <c r="BA65" s="154"/>
      <c r="BB65" s="154"/>
      <c r="BC65" s="154"/>
      <c r="BD65" s="154"/>
      <c r="BE65" s="154"/>
      <c r="BF65" s="154"/>
      <c r="BG65" s="154"/>
      <c r="BH65" s="154"/>
    </row>
    <row r="66" spans="1:60" outlineLevel="1" x14ac:dyDescent="0.2">
      <c r="A66" s="155"/>
      <c r="B66" s="162"/>
      <c r="C66" s="194" t="s">
        <v>220</v>
      </c>
      <c r="D66" s="166"/>
      <c r="E66" s="170">
        <v>27.2</v>
      </c>
      <c r="F66" s="173"/>
      <c r="G66" s="173"/>
      <c r="H66" s="173"/>
      <c r="I66" s="173"/>
      <c r="J66" s="173"/>
      <c r="K66" s="173"/>
      <c r="L66" s="173"/>
      <c r="M66" s="173"/>
      <c r="N66" s="164"/>
      <c r="O66" s="164"/>
      <c r="P66" s="164"/>
      <c r="Q66" s="164"/>
      <c r="R66" s="164"/>
      <c r="S66" s="164"/>
      <c r="T66" s="165"/>
      <c r="U66" s="164"/>
      <c r="V66" s="154"/>
      <c r="W66" s="154"/>
      <c r="X66" s="154"/>
      <c r="Y66" s="154"/>
      <c r="Z66" s="154"/>
      <c r="AA66" s="154"/>
      <c r="AB66" s="154"/>
      <c r="AC66" s="154"/>
      <c r="AD66" s="154"/>
      <c r="AE66" s="154" t="s">
        <v>140</v>
      </c>
      <c r="AF66" s="154">
        <v>0</v>
      </c>
      <c r="AG66" s="154"/>
      <c r="AH66" s="154"/>
      <c r="AI66" s="154"/>
      <c r="AJ66" s="154"/>
      <c r="AK66" s="154"/>
      <c r="AL66" s="154"/>
      <c r="AM66" s="154"/>
      <c r="AN66" s="154"/>
      <c r="AO66" s="154"/>
      <c r="AP66" s="154"/>
      <c r="AQ66" s="154"/>
      <c r="AR66" s="154"/>
      <c r="AS66" s="154"/>
      <c r="AT66" s="154"/>
      <c r="AU66" s="154"/>
      <c r="AV66" s="154"/>
      <c r="AW66" s="154"/>
      <c r="AX66" s="154"/>
      <c r="AY66" s="154"/>
      <c r="AZ66" s="154"/>
      <c r="BA66" s="154"/>
      <c r="BB66" s="154"/>
      <c r="BC66" s="154"/>
      <c r="BD66" s="154"/>
      <c r="BE66" s="154"/>
      <c r="BF66" s="154"/>
      <c r="BG66" s="154"/>
      <c r="BH66" s="154"/>
    </row>
    <row r="67" spans="1:60" outlineLevel="1" x14ac:dyDescent="0.2">
      <c r="A67" s="155"/>
      <c r="B67" s="162"/>
      <c r="C67" s="194" t="s">
        <v>221</v>
      </c>
      <c r="D67" s="166"/>
      <c r="E67" s="170">
        <v>5.4</v>
      </c>
      <c r="F67" s="173"/>
      <c r="G67" s="173"/>
      <c r="H67" s="173"/>
      <c r="I67" s="173"/>
      <c r="J67" s="173"/>
      <c r="K67" s="173"/>
      <c r="L67" s="173"/>
      <c r="M67" s="173"/>
      <c r="N67" s="164"/>
      <c r="O67" s="164"/>
      <c r="P67" s="164"/>
      <c r="Q67" s="164"/>
      <c r="R67" s="164"/>
      <c r="S67" s="164"/>
      <c r="T67" s="165"/>
      <c r="U67" s="164"/>
      <c r="V67" s="154"/>
      <c r="W67" s="154"/>
      <c r="X67" s="154"/>
      <c r="Y67" s="154"/>
      <c r="Z67" s="154"/>
      <c r="AA67" s="154"/>
      <c r="AB67" s="154"/>
      <c r="AC67" s="154"/>
      <c r="AD67" s="154"/>
      <c r="AE67" s="154" t="s">
        <v>140</v>
      </c>
      <c r="AF67" s="154">
        <v>0</v>
      </c>
      <c r="AG67" s="154"/>
      <c r="AH67" s="154"/>
      <c r="AI67" s="154"/>
      <c r="AJ67" s="154"/>
      <c r="AK67" s="154"/>
      <c r="AL67" s="154"/>
      <c r="AM67" s="154"/>
      <c r="AN67" s="154"/>
      <c r="AO67" s="154"/>
      <c r="AP67" s="154"/>
      <c r="AQ67" s="154"/>
      <c r="AR67" s="154"/>
      <c r="AS67" s="154"/>
      <c r="AT67" s="154"/>
      <c r="AU67" s="154"/>
      <c r="AV67" s="154"/>
      <c r="AW67" s="154"/>
      <c r="AX67" s="154"/>
      <c r="AY67" s="154"/>
      <c r="AZ67" s="154"/>
      <c r="BA67" s="154"/>
      <c r="BB67" s="154"/>
      <c r="BC67" s="154"/>
      <c r="BD67" s="154"/>
      <c r="BE67" s="154"/>
      <c r="BF67" s="154"/>
      <c r="BG67" s="154"/>
      <c r="BH67" s="154"/>
    </row>
    <row r="68" spans="1:60" outlineLevel="1" x14ac:dyDescent="0.2">
      <c r="A68" s="155">
        <v>24</v>
      </c>
      <c r="B68" s="162" t="s">
        <v>222</v>
      </c>
      <c r="C68" s="193" t="s">
        <v>223</v>
      </c>
      <c r="D68" s="164" t="s">
        <v>157</v>
      </c>
      <c r="E68" s="169">
        <v>12</v>
      </c>
      <c r="F68" s="172"/>
      <c r="G68" s="173">
        <f>ROUND(E68*F68,2)</f>
        <v>0</v>
      </c>
      <c r="H68" s="172"/>
      <c r="I68" s="173">
        <f>ROUND(E68*H68,2)</f>
        <v>0</v>
      </c>
      <c r="J68" s="172"/>
      <c r="K68" s="173">
        <f>ROUND(E68*J68,2)</f>
        <v>0</v>
      </c>
      <c r="L68" s="173">
        <v>15</v>
      </c>
      <c r="M68" s="173">
        <f>G68*(1+L68/100)</f>
        <v>0</v>
      </c>
      <c r="N68" s="164">
        <v>5.6899999999999997E-3</v>
      </c>
      <c r="O68" s="164">
        <f>ROUND(E68*N68,5)</f>
        <v>6.8279999999999993E-2</v>
      </c>
      <c r="P68" s="164">
        <v>0</v>
      </c>
      <c r="Q68" s="164">
        <f>ROUND(E68*P68,5)</f>
        <v>0</v>
      </c>
      <c r="R68" s="164"/>
      <c r="S68" s="164"/>
      <c r="T68" s="165">
        <v>0.66</v>
      </c>
      <c r="U68" s="164">
        <f>ROUND(E68*T68,2)</f>
        <v>7.92</v>
      </c>
      <c r="V68" s="154"/>
      <c r="W68" s="154"/>
      <c r="X68" s="154"/>
      <c r="Y68" s="154"/>
      <c r="Z68" s="154"/>
      <c r="AA68" s="154"/>
      <c r="AB68" s="154"/>
      <c r="AC68" s="154"/>
      <c r="AD68" s="154"/>
      <c r="AE68" s="154" t="s">
        <v>146</v>
      </c>
      <c r="AF68" s="154"/>
      <c r="AG68" s="154"/>
      <c r="AH68" s="154"/>
      <c r="AI68" s="154"/>
      <c r="AJ68" s="154"/>
      <c r="AK68" s="154"/>
      <c r="AL68" s="154"/>
      <c r="AM68" s="154"/>
      <c r="AN68" s="154"/>
      <c r="AO68" s="154"/>
      <c r="AP68" s="154"/>
      <c r="AQ68" s="154"/>
      <c r="AR68" s="154"/>
      <c r="AS68" s="154"/>
      <c r="AT68" s="154"/>
      <c r="AU68" s="154"/>
      <c r="AV68" s="154"/>
      <c r="AW68" s="154"/>
      <c r="AX68" s="154"/>
      <c r="AY68" s="154"/>
      <c r="AZ68" s="154"/>
      <c r="BA68" s="154"/>
      <c r="BB68" s="154"/>
      <c r="BC68" s="154"/>
      <c r="BD68" s="154"/>
      <c r="BE68" s="154"/>
      <c r="BF68" s="154"/>
      <c r="BG68" s="154"/>
      <c r="BH68" s="154"/>
    </row>
    <row r="69" spans="1:60" outlineLevel="1" x14ac:dyDescent="0.2">
      <c r="A69" s="155">
        <v>25</v>
      </c>
      <c r="B69" s="162" t="s">
        <v>224</v>
      </c>
      <c r="C69" s="193" t="s">
        <v>225</v>
      </c>
      <c r="D69" s="164" t="s">
        <v>157</v>
      </c>
      <c r="E69" s="169">
        <v>7</v>
      </c>
      <c r="F69" s="172"/>
      <c r="G69" s="173">
        <f>ROUND(E69*F69,2)</f>
        <v>0</v>
      </c>
      <c r="H69" s="172"/>
      <c r="I69" s="173">
        <f>ROUND(E69*H69,2)</f>
        <v>0</v>
      </c>
      <c r="J69" s="172"/>
      <c r="K69" s="173">
        <f>ROUND(E69*J69,2)</f>
        <v>0</v>
      </c>
      <c r="L69" s="173">
        <v>15</v>
      </c>
      <c r="M69" s="173">
        <f>G69*(1+L69/100)</f>
        <v>0</v>
      </c>
      <c r="N69" s="164">
        <v>6.3200000000000001E-3</v>
      </c>
      <c r="O69" s="164">
        <f>ROUND(E69*N69,5)</f>
        <v>4.4240000000000002E-2</v>
      </c>
      <c r="P69" s="164">
        <v>0</v>
      </c>
      <c r="Q69" s="164">
        <f>ROUND(E69*P69,5)</f>
        <v>0</v>
      </c>
      <c r="R69" s="164"/>
      <c r="S69" s="164"/>
      <c r="T69" s="165">
        <v>0.95699999999999996</v>
      </c>
      <c r="U69" s="164">
        <f>ROUND(E69*T69,2)</f>
        <v>6.7</v>
      </c>
      <c r="V69" s="154"/>
      <c r="W69" s="154"/>
      <c r="X69" s="154"/>
      <c r="Y69" s="154"/>
      <c r="Z69" s="154"/>
      <c r="AA69" s="154"/>
      <c r="AB69" s="154"/>
      <c r="AC69" s="154"/>
      <c r="AD69" s="154"/>
      <c r="AE69" s="154" t="s">
        <v>146</v>
      </c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</row>
    <row r="70" spans="1:60" ht="22.5" outlineLevel="1" x14ac:dyDescent="0.2">
      <c r="A70" s="155">
        <v>26</v>
      </c>
      <c r="B70" s="162" t="s">
        <v>226</v>
      </c>
      <c r="C70" s="193" t="s">
        <v>227</v>
      </c>
      <c r="D70" s="164" t="s">
        <v>157</v>
      </c>
      <c r="E70" s="169">
        <v>10</v>
      </c>
      <c r="F70" s="172"/>
      <c r="G70" s="173">
        <f>ROUND(E70*F70,2)</f>
        <v>0</v>
      </c>
      <c r="H70" s="172"/>
      <c r="I70" s="173">
        <f>ROUND(E70*H70,2)</f>
        <v>0</v>
      </c>
      <c r="J70" s="172"/>
      <c r="K70" s="173">
        <f>ROUND(E70*J70,2)</f>
        <v>0</v>
      </c>
      <c r="L70" s="173">
        <v>15</v>
      </c>
      <c r="M70" s="173">
        <f>G70*(1+L70/100)</f>
        <v>0</v>
      </c>
      <c r="N70" s="164">
        <v>3.32E-3</v>
      </c>
      <c r="O70" s="164">
        <f>ROUND(E70*N70,5)</f>
        <v>3.32E-2</v>
      </c>
      <c r="P70" s="164">
        <v>0</v>
      </c>
      <c r="Q70" s="164">
        <f>ROUND(E70*P70,5)</f>
        <v>0</v>
      </c>
      <c r="R70" s="164"/>
      <c r="S70" s="164"/>
      <c r="T70" s="165">
        <v>0.36</v>
      </c>
      <c r="U70" s="164">
        <f>ROUND(E70*T70,2)</f>
        <v>3.6</v>
      </c>
      <c r="V70" s="154"/>
      <c r="W70" s="154"/>
      <c r="X70" s="154"/>
      <c r="Y70" s="154"/>
      <c r="Z70" s="154"/>
      <c r="AA70" s="154"/>
      <c r="AB70" s="154"/>
      <c r="AC70" s="154"/>
      <c r="AD70" s="154"/>
      <c r="AE70" s="154" t="s">
        <v>146</v>
      </c>
      <c r="AF70" s="154"/>
      <c r="AG70" s="154"/>
      <c r="AH70" s="154"/>
      <c r="AI70" s="154"/>
      <c r="AJ70" s="154"/>
      <c r="AK70" s="154"/>
      <c r="AL70" s="154"/>
      <c r="AM70" s="154"/>
      <c r="AN70" s="154"/>
      <c r="AO70" s="154"/>
      <c r="AP70" s="154"/>
      <c r="AQ70" s="154"/>
      <c r="AR70" s="154"/>
      <c r="AS70" s="154"/>
      <c r="AT70" s="154"/>
      <c r="AU70" s="154"/>
      <c r="AV70" s="154"/>
      <c r="AW70" s="154"/>
      <c r="AX70" s="154"/>
      <c r="AY70" s="154"/>
      <c r="AZ70" s="154"/>
      <c r="BA70" s="154"/>
      <c r="BB70" s="154"/>
      <c r="BC70" s="154"/>
      <c r="BD70" s="154"/>
      <c r="BE70" s="154"/>
      <c r="BF70" s="154"/>
      <c r="BG70" s="154"/>
      <c r="BH70" s="154"/>
    </row>
    <row r="71" spans="1:60" outlineLevel="1" x14ac:dyDescent="0.2">
      <c r="A71" s="155"/>
      <c r="B71" s="162"/>
      <c r="C71" s="253" t="s">
        <v>228</v>
      </c>
      <c r="D71" s="254"/>
      <c r="E71" s="255"/>
      <c r="F71" s="256"/>
      <c r="G71" s="257"/>
      <c r="H71" s="173"/>
      <c r="I71" s="173"/>
      <c r="J71" s="173"/>
      <c r="K71" s="173"/>
      <c r="L71" s="173"/>
      <c r="M71" s="173"/>
      <c r="N71" s="164"/>
      <c r="O71" s="164"/>
      <c r="P71" s="164"/>
      <c r="Q71" s="164"/>
      <c r="R71" s="164"/>
      <c r="S71" s="164"/>
      <c r="T71" s="165"/>
      <c r="U71" s="164"/>
      <c r="V71" s="154"/>
      <c r="W71" s="154"/>
      <c r="X71" s="154"/>
      <c r="Y71" s="154"/>
      <c r="Z71" s="154"/>
      <c r="AA71" s="154"/>
      <c r="AB71" s="154"/>
      <c r="AC71" s="154"/>
      <c r="AD71" s="154"/>
      <c r="AE71" s="154" t="s">
        <v>229</v>
      </c>
      <c r="AF71" s="154"/>
      <c r="AG71" s="154"/>
      <c r="AH71" s="154"/>
      <c r="AI71" s="154"/>
      <c r="AJ71" s="154"/>
      <c r="AK71" s="154"/>
      <c r="AL71" s="154"/>
      <c r="AM71" s="154"/>
      <c r="AN71" s="154"/>
      <c r="AO71" s="154"/>
      <c r="AP71" s="154"/>
      <c r="AQ71" s="154"/>
      <c r="AR71" s="154"/>
      <c r="AS71" s="154"/>
      <c r="AT71" s="154"/>
      <c r="AU71" s="154"/>
      <c r="AV71" s="154"/>
      <c r="AW71" s="154"/>
      <c r="AX71" s="154"/>
      <c r="AY71" s="154"/>
      <c r="AZ71" s="154"/>
      <c r="BA71" s="157" t="str">
        <f>C71</f>
        <v>Včetně dřezu a WC mísy</v>
      </c>
      <c r="BB71" s="154"/>
      <c r="BC71" s="154"/>
      <c r="BD71" s="154"/>
      <c r="BE71" s="154"/>
      <c r="BF71" s="154"/>
      <c r="BG71" s="154"/>
      <c r="BH71" s="154"/>
    </row>
    <row r="72" spans="1:60" x14ac:dyDescent="0.2">
      <c r="A72" s="156" t="s">
        <v>133</v>
      </c>
      <c r="B72" s="163" t="s">
        <v>59</v>
      </c>
      <c r="C72" s="195" t="s">
        <v>60</v>
      </c>
      <c r="D72" s="167"/>
      <c r="E72" s="171"/>
      <c r="F72" s="174"/>
      <c r="G72" s="174">
        <f>SUMIF(AE73:AE91,"&lt;&gt;NOR",G73:G91)</f>
        <v>0</v>
      </c>
      <c r="H72" s="174"/>
      <c r="I72" s="174">
        <f>SUM(I73:I91)</f>
        <v>0</v>
      </c>
      <c r="J72" s="174"/>
      <c r="K72" s="174">
        <f>SUM(K73:K91)</f>
        <v>0</v>
      </c>
      <c r="L72" s="174"/>
      <c r="M72" s="174">
        <f>SUM(M73:M91)</f>
        <v>0</v>
      </c>
      <c r="N72" s="167"/>
      <c r="O72" s="167">
        <f>SUM(O73:O91)</f>
        <v>126.11993999999999</v>
      </c>
      <c r="P72" s="167"/>
      <c r="Q72" s="167">
        <f>SUM(Q73:Q91)</f>
        <v>0</v>
      </c>
      <c r="R72" s="167"/>
      <c r="S72" s="167"/>
      <c r="T72" s="168"/>
      <c r="U72" s="167">
        <f>SUM(U73:U91)</f>
        <v>656.86999999999989</v>
      </c>
      <c r="AE72" t="s">
        <v>134</v>
      </c>
    </row>
    <row r="73" spans="1:60" ht="22.5" outlineLevel="1" x14ac:dyDescent="0.2">
      <c r="A73" s="155">
        <v>27</v>
      </c>
      <c r="B73" s="162" t="s">
        <v>230</v>
      </c>
      <c r="C73" s="193" t="s">
        <v>231</v>
      </c>
      <c r="D73" s="164" t="s">
        <v>137</v>
      </c>
      <c r="E73" s="169">
        <v>42.212000000000003</v>
      </c>
      <c r="F73" s="172"/>
      <c r="G73" s="173">
        <f>ROUND(E73*F73,2)</f>
        <v>0</v>
      </c>
      <c r="H73" s="172"/>
      <c r="I73" s="173">
        <f>ROUND(E73*H73,2)</f>
        <v>0</v>
      </c>
      <c r="J73" s="172"/>
      <c r="K73" s="173">
        <f>ROUND(E73*J73,2)</f>
        <v>0</v>
      </c>
      <c r="L73" s="173">
        <v>15</v>
      </c>
      <c r="M73" s="173">
        <f>G73*(1+L73/100)</f>
        <v>0</v>
      </c>
      <c r="N73" s="164">
        <v>2.5251399999999999</v>
      </c>
      <c r="O73" s="164">
        <f>ROUND(E73*N73,5)</f>
        <v>106.59121</v>
      </c>
      <c r="P73" s="164">
        <v>0</v>
      </c>
      <c r="Q73" s="164">
        <f>ROUND(E73*P73,5)</f>
        <v>0</v>
      </c>
      <c r="R73" s="164"/>
      <c r="S73" s="164"/>
      <c r="T73" s="165">
        <v>0.98699999999999999</v>
      </c>
      <c r="U73" s="164">
        <f>ROUND(E73*T73,2)</f>
        <v>41.66</v>
      </c>
      <c r="V73" s="154"/>
      <c r="W73" s="154"/>
      <c r="X73" s="154"/>
      <c r="Y73" s="154"/>
      <c r="Z73" s="154"/>
      <c r="AA73" s="154"/>
      <c r="AB73" s="154"/>
      <c r="AC73" s="154"/>
      <c r="AD73" s="154"/>
      <c r="AE73" s="154" t="s">
        <v>146</v>
      </c>
      <c r="AF73" s="154"/>
      <c r="AG73" s="154"/>
      <c r="AH73" s="154"/>
      <c r="AI73" s="154"/>
      <c r="AJ73" s="154"/>
      <c r="AK73" s="154"/>
      <c r="AL73" s="154"/>
      <c r="AM73" s="154"/>
      <c r="AN73" s="154"/>
      <c r="AO73" s="154"/>
      <c r="AP73" s="154"/>
      <c r="AQ73" s="154"/>
      <c r="AR73" s="154"/>
      <c r="AS73" s="154"/>
      <c r="AT73" s="154"/>
      <c r="AU73" s="154"/>
      <c r="AV73" s="154"/>
      <c r="AW73" s="154"/>
      <c r="AX73" s="154"/>
      <c r="AY73" s="154"/>
      <c r="AZ73" s="154"/>
      <c r="BA73" s="154"/>
      <c r="BB73" s="154"/>
      <c r="BC73" s="154"/>
      <c r="BD73" s="154"/>
      <c r="BE73" s="154"/>
      <c r="BF73" s="154"/>
      <c r="BG73" s="154"/>
      <c r="BH73" s="154"/>
    </row>
    <row r="74" spans="1:60" outlineLevel="1" x14ac:dyDescent="0.2">
      <c r="A74" s="155"/>
      <c r="B74" s="162"/>
      <c r="C74" s="194" t="s">
        <v>232</v>
      </c>
      <c r="D74" s="166"/>
      <c r="E74" s="170">
        <v>42.212000000000003</v>
      </c>
      <c r="F74" s="173"/>
      <c r="G74" s="173"/>
      <c r="H74" s="173"/>
      <c r="I74" s="173"/>
      <c r="J74" s="173"/>
      <c r="K74" s="173"/>
      <c r="L74" s="173"/>
      <c r="M74" s="173"/>
      <c r="N74" s="164"/>
      <c r="O74" s="164"/>
      <c r="P74" s="164"/>
      <c r="Q74" s="164"/>
      <c r="R74" s="164"/>
      <c r="S74" s="164"/>
      <c r="T74" s="165"/>
      <c r="U74" s="164"/>
      <c r="V74" s="154"/>
      <c r="W74" s="154"/>
      <c r="X74" s="154"/>
      <c r="Y74" s="154"/>
      <c r="Z74" s="154"/>
      <c r="AA74" s="154"/>
      <c r="AB74" s="154"/>
      <c r="AC74" s="154"/>
      <c r="AD74" s="154"/>
      <c r="AE74" s="154" t="s">
        <v>140</v>
      </c>
      <c r="AF74" s="154">
        <v>0</v>
      </c>
      <c r="AG74" s="154"/>
      <c r="AH74" s="154"/>
      <c r="AI74" s="154"/>
      <c r="AJ74" s="154"/>
      <c r="AK74" s="154"/>
      <c r="AL74" s="154"/>
      <c r="AM74" s="154"/>
      <c r="AN74" s="154"/>
      <c r="AO74" s="154"/>
      <c r="AP74" s="154"/>
      <c r="AQ74" s="154"/>
      <c r="AR74" s="154"/>
      <c r="AS74" s="154"/>
      <c r="AT74" s="154"/>
      <c r="AU74" s="154"/>
      <c r="AV74" s="154"/>
      <c r="AW74" s="154"/>
      <c r="AX74" s="154"/>
      <c r="AY74" s="154"/>
      <c r="AZ74" s="154"/>
      <c r="BA74" s="154"/>
      <c r="BB74" s="154"/>
      <c r="BC74" s="154"/>
      <c r="BD74" s="154"/>
      <c r="BE74" s="154"/>
      <c r="BF74" s="154"/>
      <c r="BG74" s="154"/>
      <c r="BH74" s="154"/>
    </row>
    <row r="75" spans="1:60" outlineLevel="1" x14ac:dyDescent="0.2">
      <c r="A75" s="155">
        <v>28</v>
      </c>
      <c r="B75" s="162" t="s">
        <v>233</v>
      </c>
      <c r="C75" s="193" t="s">
        <v>234</v>
      </c>
      <c r="D75" s="164" t="s">
        <v>235</v>
      </c>
      <c r="E75" s="169">
        <v>78.3</v>
      </c>
      <c r="F75" s="172"/>
      <c r="G75" s="173">
        <f>ROUND(E75*F75,2)</f>
        <v>0</v>
      </c>
      <c r="H75" s="172"/>
      <c r="I75" s="173">
        <f>ROUND(E75*H75,2)</f>
        <v>0</v>
      </c>
      <c r="J75" s="172"/>
      <c r="K75" s="173">
        <f>ROUND(E75*J75,2)</f>
        <v>0</v>
      </c>
      <c r="L75" s="173">
        <v>15</v>
      </c>
      <c r="M75" s="173">
        <f>G75*(1+L75/100)</f>
        <v>0</v>
      </c>
      <c r="N75" s="164">
        <v>3.0470000000000001E-2</v>
      </c>
      <c r="O75" s="164">
        <f>ROUND(E75*N75,5)</f>
        <v>2.3858000000000001</v>
      </c>
      <c r="P75" s="164">
        <v>0</v>
      </c>
      <c r="Q75" s="164">
        <f>ROUND(E75*P75,5)</f>
        <v>0</v>
      </c>
      <c r="R75" s="164"/>
      <c r="S75" s="164"/>
      <c r="T75" s="165">
        <v>0.87</v>
      </c>
      <c r="U75" s="164">
        <f>ROUND(E75*T75,2)</f>
        <v>68.12</v>
      </c>
      <c r="V75" s="154"/>
      <c r="W75" s="154"/>
      <c r="X75" s="154"/>
      <c r="Y75" s="154"/>
      <c r="Z75" s="154"/>
      <c r="AA75" s="154"/>
      <c r="AB75" s="154"/>
      <c r="AC75" s="154"/>
      <c r="AD75" s="154"/>
      <c r="AE75" s="154" t="s">
        <v>146</v>
      </c>
      <c r="AF75" s="154"/>
      <c r="AG75" s="154"/>
      <c r="AH75" s="154"/>
      <c r="AI75" s="154"/>
      <c r="AJ75" s="154"/>
      <c r="AK75" s="154"/>
      <c r="AL75" s="154"/>
      <c r="AM75" s="154"/>
      <c r="AN75" s="154"/>
      <c r="AO75" s="154"/>
      <c r="AP75" s="154"/>
      <c r="AQ75" s="154"/>
      <c r="AR75" s="154"/>
      <c r="AS75" s="154"/>
      <c r="AT75" s="154"/>
      <c r="AU75" s="154"/>
      <c r="AV75" s="154"/>
      <c r="AW75" s="154"/>
      <c r="AX75" s="154"/>
      <c r="AY75" s="154"/>
      <c r="AZ75" s="154"/>
      <c r="BA75" s="154"/>
      <c r="BB75" s="154"/>
      <c r="BC75" s="154"/>
      <c r="BD75" s="154"/>
      <c r="BE75" s="154"/>
      <c r="BF75" s="154"/>
      <c r="BG75" s="154"/>
      <c r="BH75" s="154"/>
    </row>
    <row r="76" spans="1:60" outlineLevel="1" x14ac:dyDescent="0.2">
      <c r="A76" s="155"/>
      <c r="B76" s="162"/>
      <c r="C76" s="194" t="s">
        <v>236</v>
      </c>
      <c r="D76" s="166"/>
      <c r="E76" s="170">
        <v>78.3</v>
      </c>
      <c r="F76" s="173"/>
      <c r="G76" s="173"/>
      <c r="H76" s="173"/>
      <c r="I76" s="173"/>
      <c r="J76" s="173"/>
      <c r="K76" s="173"/>
      <c r="L76" s="173"/>
      <c r="M76" s="173"/>
      <c r="N76" s="164"/>
      <c r="O76" s="164"/>
      <c r="P76" s="164"/>
      <c r="Q76" s="164"/>
      <c r="R76" s="164"/>
      <c r="S76" s="164"/>
      <c r="T76" s="165"/>
      <c r="U76" s="164"/>
      <c r="V76" s="154"/>
      <c r="W76" s="154"/>
      <c r="X76" s="154"/>
      <c r="Y76" s="154"/>
      <c r="Z76" s="154"/>
      <c r="AA76" s="154"/>
      <c r="AB76" s="154"/>
      <c r="AC76" s="154"/>
      <c r="AD76" s="154"/>
      <c r="AE76" s="154" t="s">
        <v>140</v>
      </c>
      <c r="AF76" s="154">
        <v>0</v>
      </c>
      <c r="AG76" s="154"/>
      <c r="AH76" s="154"/>
      <c r="AI76" s="154"/>
      <c r="AJ76" s="154"/>
      <c r="AK76" s="154"/>
      <c r="AL76" s="154"/>
      <c r="AM76" s="154"/>
      <c r="AN76" s="154"/>
      <c r="AO76" s="154"/>
      <c r="AP76" s="154"/>
      <c r="AQ76" s="154"/>
      <c r="AR76" s="154"/>
      <c r="AS76" s="154"/>
      <c r="AT76" s="154"/>
      <c r="AU76" s="154"/>
      <c r="AV76" s="154"/>
      <c r="AW76" s="154"/>
      <c r="AX76" s="154"/>
      <c r="AY76" s="154"/>
      <c r="AZ76" s="154"/>
      <c r="BA76" s="154"/>
      <c r="BB76" s="154"/>
      <c r="BC76" s="154"/>
      <c r="BD76" s="154"/>
      <c r="BE76" s="154"/>
      <c r="BF76" s="154"/>
      <c r="BG76" s="154"/>
      <c r="BH76" s="154"/>
    </row>
    <row r="77" spans="1:60" outlineLevel="1" x14ac:dyDescent="0.2">
      <c r="A77" s="155">
        <v>29</v>
      </c>
      <c r="B77" s="162" t="s">
        <v>237</v>
      </c>
      <c r="C77" s="193" t="s">
        <v>238</v>
      </c>
      <c r="D77" s="164" t="s">
        <v>235</v>
      </c>
      <c r="E77" s="169">
        <v>78.3</v>
      </c>
      <c r="F77" s="172"/>
      <c r="G77" s="173">
        <f>ROUND(E77*F77,2)</f>
        <v>0</v>
      </c>
      <c r="H77" s="172"/>
      <c r="I77" s="173">
        <f>ROUND(E77*H77,2)</f>
        <v>0</v>
      </c>
      <c r="J77" s="172"/>
      <c r="K77" s="173">
        <f>ROUND(E77*J77,2)</f>
        <v>0</v>
      </c>
      <c r="L77" s="173">
        <v>15</v>
      </c>
      <c r="M77" s="173">
        <f>G77*(1+L77/100)</f>
        <v>0</v>
      </c>
      <c r="N77" s="164">
        <v>0</v>
      </c>
      <c r="O77" s="164">
        <f>ROUND(E77*N77,5)</f>
        <v>0</v>
      </c>
      <c r="P77" s="164">
        <v>0</v>
      </c>
      <c r="Q77" s="164">
        <f>ROUND(E77*P77,5)</f>
        <v>0</v>
      </c>
      <c r="R77" s="164"/>
      <c r="S77" s="164"/>
      <c r="T77" s="165">
        <v>0.23200000000000001</v>
      </c>
      <c r="U77" s="164">
        <f>ROUND(E77*T77,2)</f>
        <v>18.170000000000002</v>
      </c>
      <c r="V77" s="154"/>
      <c r="W77" s="154"/>
      <c r="X77" s="154"/>
      <c r="Y77" s="154"/>
      <c r="Z77" s="154"/>
      <c r="AA77" s="154"/>
      <c r="AB77" s="154"/>
      <c r="AC77" s="154"/>
      <c r="AD77" s="154"/>
      <c r="AE77" s="154" t="s">
        <v>146</v>
      </c>
      <c r="AF77" s="154"/>
      <c r="AG77" s="154"/>
      <c r="AH77" s="154"/>
      <c r="AI77" s="154"/>
      <c r="AJ77" s="154"/>
      <c r="AK77" s="154"/>
      <c r="AL77" s="154"/>
      <c r="AM77" s="154"/>
      <c r="AN77" s="154"/>
      <c r="AO77" s="154"/>
      <c r="AP77" s="154"/>
      <c r="AQ77" s="154"/>
      <c r="AR77" s="154"/>
      <c r="AS77" s="154"/>
      <c r="AT77" s="154"/>
      <c r="AU77" s="154"/>
      <c r="AV77" s="154"/>
      <c r="AW77" s="154"/>
      <c r="AX77" s="154"/>
      <c r="AY77" s="154"/>
      <c r="AZ77" s="154"/>
      <c r="BA77" s="154"/>
      <c r="BB77" s="154"/>
      <c r="BC77" s="154"/>
      <c r="BD77" s="154"/>
      <c r="BE77" s="154"/>
      <c r="BF77" s="154"/>
      <c r="BG77" s="154"/>
      <c r="BH77" s="154"/>
    </row>
    <row r="78" spans="1:60" ht="22.5" outlineLevel="1" x14ac:dyDescent="0.2">
      <c r="A78" s="155">
        <v>30</v>
      </c>
      <c r="B78" s="162" t="s">
        <v>239</v>
      </c>
      <c r="C78" s="193" t="s">
        <v>240</v>
      </c>
      <c r="D78" s="164" t="s">
        <v>241</v>
      </c>
      <c r="E78" s="169">
        <v>3.4127999999999998</v>
      </c>
      <c r="F78" s="172"/>
      <c r="G78" s="173">
        <f>ROUND(E78*F78,2)</f>
        <v>0</v>
      </c>
      <c r="H78" s="172"/>
      <c r="I78" s="173">
        <f>ROUND(E78*H78,2)</f>
        <v>0</v>
      </c>
      <c r="J78" s="172"/>
      <c r="K78" s="173">
        <f>ROUND(E78*J78,2)</f>
        <v>0</v>
      </c>
      <c r="L78" s="173">
        <v>15</v>
      </c>
      <c r="M78" s="173">
        <f>G78*(1+L78/100)</f>
        <v>0</v>
      </c>
      <c r="N78" s="164">
        <v>1.0543800000000001</v>
      </c>
      <c r="O78" s="164">
        <f>ROUND(E78*N78,5)</f>
        <v>3.5983900000000002</v>
      </c>
      <c r="P78" s="164">
        <v>0</v>
      </c>
      <c r="Q78" s="164">
        <f>ROUND(E78*P78,5)</f>
        <v>0</v>
      </c>
      <c r="R78" s="164"/>
      <c r="S78" s="164"/>
      <c r="T78" s="165">
        <v>15.211</v>
      </c>
      <c r="U78" s="164">
        <f>ROUND(E78*T78,2)</f>
        <v>51.91</v>
      </c>
      <c r="V78" s="154"/>
      <c r="W78" s="154"/>
      <c r="X78" s="154"/>
      <c r="Y78" s="154"/>
      <c r="Z78" s="154"/>
      <c r="AA78" s="154"/>
      <c r="AB78" s="154"/>
      <c r="AC78" s="154"/>
      <c r="AD78" s="154"/>
      <c r="AE78" s="154" t="s">
        <v>146</v>
      </c>
      <c r="AF78" s="154"/>
      <c r="AG78" s="154"/>
      <c r="AH78" s="154"/>
      <c r="AI78" s="154"/>
      <c r="AJ78" s="154"/>
      <c r="AK78" s="154"/>
      <c r="AL78" s="154"/>
      <c r="AM78" s="154"/>
      <c r="AN78" s="154"/>
      <c r="AO78" s="154"/>
      <c r="AP78" s="154"/>
      <c r="AQ78" s="154"/>
      <c r="AR78" s="154"/>
      <c r="AS78" s="154"/>
      <c r="AT78" s="154"/>
      <c r="AU78" s="154"/>
      <c r="AV78" s="154"/>
      <c r="AW78" s="154"/>
      <c r="AX78" s="154"/>
      <c r="AY78" s="154"/>
      <c r="AZ78" s="154"/>
      <c r="BA78" s="154"/>
      <c r="BB78" s="154"/>
      <c r="BC78" s="154"/>
      <c r="BD78" s="154"/>
      <c r="BE78" s="154"/>
      <c r="BF78" s="154"/>
      <c r="BG78" s="154"/>
      <c r="BH78" s="154"/>
    </row>
    <row r="79" spans="1:60" outlineLevel="1" x14ac:dyDescent="0.2">
      <c r="A79" s="155"/>
      <c r="B79" s="162"/>
      <c r="C79" s="194" t="s">
        <v>242</v>
      </c>
      <c r="D79" s="166"/>
      <c r="E79" s="170">
        <v>3.4127999999999998</v>
      </c>
      <c r="F79" s="173"/>
      <c r="G79" s="173"/>
      <c r="H79" s="173"/>
      <c r="I79" s="173"/>
      <c r="J79" s="173"/>
      <c r="K79" s="173"/>
      <c r="L79" s="173"/>
      <c r="M79" s="173"/>
      <c r="N79" s="164"/>
      <c r="O79" s="164"/>
      <c r="P79" s="164"/>
      <c r="Q79" s="164"/>
      <c r="R79" s="164"/>
      <c r="S79" s="164"/>
      <c r="T79" s="165"/>
      <c r="U79" s="164"/>
      <c r="V79" s="154"/>
      <c r="W79" s="154"/>
      <c r="X79" s="154"/>
      <c r="Y79" s="154"/>
      <c r="Z79" s="154"/>
      <c r="AA79" s="154"/>
      <c r="AB79" s="154"/>
      <c r="AC79" s="154"/>
      <c r="AD79" s="154"/>
      <c r="AE79" s="154" t="s">
        <v>140</v>
      </c>
      <c r="AF79" s="154">
        <v>0</v>
      </c>
      <c r="AG79" s="154"/>
      <c r="AH79" s="154"/>
      <c r="AI79" s="154"/>
      <c r="AJ79" s="154"/>
      <c r="AK79" s="154"/>
      <c r="AL79" s="154"/>
      <c r="AM79" s="154"/>
      <c r="AN79" s="154"/>
      <c r="AO79" s="154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4"/>
      <c r="BA79" s="154"/>
      <c r="BB79" s="154"/>
      <c r="BC79" s="154"/>
      <c r="BD79" s="154"/>
      <c r="BE79" s="154"/>
      <c r="BF79" s="154"/>
      <c r="BG79" s="154"/>
      <c r="BH79" s="154"/>
    </row>
    <row r="80" spans="1:60" ht="22.5" outlineLevel="1" x14ac:dyDescent="0.2">
      <c r="A80" s="155">
        <v>31</v>
      </c>
      <c r="B80" s="162" t="s">
        <v>243</v>
      </c>
      <c r="C80" s="193" t="s">
        <v>244</v>
      </c>
      <c r="D80" s="164" t="s">
        <v>241</v>
      </c>
      <c r="E80" s="169">
        <v>2.5152000000000001</v>
      </c>
      <c r="F80" s="172"/>
      <c r="G80" s="173">
        <f>ROUND(E80*F80,2)</f>
        <v>0</v>
      </c>
      <c r="H80" s="172"/>
      <c r="I80" s="173">
        <f>ROUND(E80*H80,2)</f>
        <v>0</v>
      </c>
      <c r="J80" s="172"/>
      <c r="K80" s="173">
        <f>ROUND(E80*J80,2)</f>
        <v>0</v>
      </c>
      <c r="L80" s="173">
        <v>15</v>
      </c>
      <c r="M80" s="173">
        <f>G80*(1+L80/100)</f>
        <v>0</v>
      </c>
      <c r="N80" s="164">
        <v>1.09663</v>
      </c>
      <c r="O80" s="164">
        <f>ROUND(E80*N80,5)</f>
        <v>2.7582399999999998</v>
      </c>
      <c r="P80" s="164">
        <v>0</v>
      </c>
      <c r="Q80" s="164">
        <f>ROUND(E80*P80,5)</f>
        <v>0</v>
      </c>
      <c r="R80" s="164"/>
      <c r="S80" s="164"/>
      <c r="T80" s="165">
        <v>16.582999999999998</v>
      </c>
      <c r="U80" s="164">
        <f>ROUND(E80*T80,2)</f>
        <v>41.71</v>
      </c>
      <c r="V80" s="154"/>
      <c r="W80" s="154"/>
      <c r="X80" s="154"/>
      <c r="Y80" s="154"/>
      <c r="Z80" s="154"/>
      <c r="AA80" s="154"/>
      <c r="AB80" s="154"/>
      <c r="AC80" s="154"/>
      <c r="AD80" s="154"/>
      <c r="AE80" s="154" t="s">
        <v>146</v>
      </c>
      <c r="AF80" s="154"/>
      <c r="AG80" s="154"/>
      <c r="AH80" s="154"/>
      <c r="AI80" s="154"/>
      <c r="AJ80" s="154"/>
      <c r="AK80" s="154"/>
      <c r="AL80" s="154"/>
      <c r="AM80" s="154"/>
      <c r="AN80" s="154"/>
      <c r="AO80" s="154"/>
      <c r="AP80" s="154"/>
      <c r="AQ80" s="154"/>
      <c r="AR80" s="154"/>
      <c r="AS80" s="154"/>
      <c r="AT80" s="154"/>
      <c r="AU80" s="154"/>
      <c r="AV80" s="154"/>
      <c r="AW80" s="154"/>
      <c r="AX80" s="154"/>
      <c r="AY80" s="154"/>
      <c r="AZ80" s="154"/>
      <c r="BA80" s="154"/>
      <c r="BB80" s="154"/>
      <c r="BC80" s="154"/>
      <c r="BD80" s="154"/>
      <c r="BE80" s="154"/>
      <c r="BF80" s="154"/>
      <c r="BG80" s="154"/>
      <c r="BH80" s="154"/>
    </row>
    <row r="81" spans="1:60" outlineLevel="1" x14ac:dyDescent="0.2">
      <c r="A81" s="155"/>
      <c r="B81" s="162"/>
      <c r="C81" s="194" t="s">
        <v>245</v>
      </c>
      <c r="D81" s="166"/>
      <c r="E81" s="170">
        <v>2.5152000000000001</v>
      </c>
      <c r="F81" s="173"/>
      <c r="G81" s="173"/>
      <c r="H81" s="173"/>
      <c r="I81" s="173"/>
      <c r="J81" s="173"/>
      <c r="K81" s="173"/>
      <c r="L81" s="173"/>
      <c r="M81" s="173"/>
      <c r="N81" s="164"/>
      <c r="O81" s="164"/>
      <c r="P81" s="164"/>
      <c r="Q81" s="164"/>
      <c r="R81" s="164"/>
      <c r="S81" s="164"/>
      <c r="T81" s="165"/>
      <c r="U81" s="164"/>
      <c r="V81" s="154"/>
      <c r="W81" s="154"/>
      <c r="X81" s="154"/>
      <c r="Y81" s="154"/>
      <c r="Z81" s="154"/>
      <c r="AA81" s="154"/>
      <c r="AB81" s="154"/>
      <c r="AC81" s="154"/>
      <c r="AD81" s="154"/>
      <c r="AE81" s="154" t="s">
        <v>140</v>
      </c>
      <c r="AF81" s="154">
        <v>0</v>
      </c>
      <c r="AG81" s="154"/>
      <c r="AH81" s="154"/>
      <c r="AI81" s="154"/>
      <c r="AJ81" s="154"/>
      <c r="AK81" s="154"/>
      <c r="AL81" s="154"/>
      <c r="AM81" s="154"/>
      <c r="AN81" s="154"/>
      <c r="AO81" s="154"/>
      <c r="AP81" s="154"/>
      <c r="AQ81" s="154"/>
      <c r="AR81" s="154"/>
      <c r="AS81" s="154"/>
      <c r="AT81" s="154"/>
      <c r="AU81" s="154"/>
      <c r="AV81" s="154"/>
      <c r="AW81" s="154"/>
      <c r="AX81" s="154"/>
      <c r="AY81" s="154"/>
      <c r="AZ81" s="154"/>
      <c r="BA81" s="154"/>
      <c r="BB81" s="154"/>
      <c r="BC81" s="154"/>
      <c r="BD81" s="154"/>
      <c r="BE81" s="154"/>
      <c r="BF81" s="154"/>
      <c r="BG81" s="154"/>
      <c r="BH81" s="154"/>
    </row>
    <row r="82" spans="1:60" ht="22.5" outlineLevel="1" x14ac:dyDescent="0.2">
      <c r="A82" s="155">
        <v>32</v>
      </c>
      <c r="B82" s="162" t="s">
        <v>246</v>
      </c>
      <c r="C82" s="193" t="s">
        <v>247</v>
      </c>
      <c r="D82" s="164" t="s">
        <v>157</v>
      </c>
      <c r="E82" s="169">
        <v>12</v>
      </c>
      <c r="F82" s="172"/>
      <c r="G82" s="173">
        <f>ROUND(E82*F82,2)</f>
        <v>0</v>
      </c>
      <c r="H82" s="172"/>
      <c r="I82" s="173">
        <f>ROUND(E82*H82,2)</f>
        <v>0</v>
      </c>
      <c r="J82" s="172"/>
      <c r="K82" s="173">
        <f>ROUND(E82*J82,2)</f>
        <v>0</v>
      </c>
      <c r="L82" s="173">
        <v>15</v>
      </c>
      <c r="M82" s="173">
        <f>G82*(1+L82/100)</f>
        <v>0</v>
      </c>
      <c r="N82" s="164">
        <v>6.2010000000000003E-2</v>
      </c>
      <c r="O82" s="164">
        <f>ROUND(E82*N82,5)</f>
        <v>0.74412</v>
      </c>
      <c r="P82" s="164">
        <v>0</v>
      </c>
      <c r="Q82" s="164">
        <f>ROUND(E82*P82,5)</f>
        <v>0</v>
      </c>
      <c r="R82" s="164"/>
      <c r="S82" s="164"/>
      <c r="T82" s="165">
        <v>0.28999999999999998</v>
      </c>
      <c r="U82" s="164">
        <f>ROUND(E82*T82,2)</f>
        <v>3.48</v>
      </c>
      <c r="V82" s="154"/>
      <c r="W82" s="154"/>
      <c r="X82" s="154"/>
      <c r="Y82" s="154"/>
      <c r="Z82" s="154"/>
      <c r="AA82" s="154"/>
      <c r="AB82" s="154"/>
      <c r="AC82" s="154"/>
      <c r="AD82" s="154"/>
      <c r="AE82" s="154" t="s">
        <v>146</v>
      </c>
      <c r="AF82" s="154"/>
      <c r="AG82" s="154"/>
      <c r="AH82" s="154"/>
      <c r="AI82" s="154"/>
      <c r="AJ82" s="154"/>
      <c r="AK82" s="154"/>
      <c r="AL82" s="154"/>
      <c r="AM82" s="154"/>
      <c r="AN82" s="154"/>
      <c r="AO82" s="154"/>
      <c r="AP82" s="154"/>
      <c r="AQ82" s="154"/>
      <c r="AR82" s="154"/>
      <c r="AS82" s="154"/>
      <c r="AT82" s="154"/>
      <c r="AU82" s="154"/>
      <c r="AV82" s="154"/>
      <c r="AW82" s="154"/>
      <c r="AX82" s="154"/>
      <c r="AY82" s="154"/>
      <c r="AZ82" s="154"/>
      <c r="BA82" s="154"/>
      <c r="BB82" s="154"/>
      <c r="BC82" s="154"/>
      <c r="BD82" s="154"/>
      <c r="BE82" s="154"/>
      <c r="BF82" s="154"/>
      <c r="BG82" s="154"/>
      <c r="BH82" s="154"/>
    </row>
    <row r="83" spans="1:60" outlineLevel="1" x14ac:dyDescent="0.2">
      <c r="A83" s="155">
        <v>33</v>
      </c>
      <c r="B83" s="162" t="s">
        <v>248</v>
      </c>
      <c r="C83" s="193" t="s">
        <v>249</v>
      </c>
      <c r="D83" s="164" t="s">
        <v>149</v>
      </c>
      <c r="E83" s="169">
        <v>271.47500000000002</v>
      </c>
      <c r="F83" s="172"/>
      <c r="G83" s="173">
        <f>ROUND(E83*F83,2)</f>
        <v>0</v>
      </c>
      <c r="H83" s="172"/>
      <c r="I83" s="173">
        <f>ROUND(E83*H83,2)</f>
        <v>0</v>
      </c>
      <c r="J83" s="172"/>
      <c r="K83" s="173">
        <f>ROUND(E83*J83,2)</f>
        <v>0</v>
      </c>
      <c r="L83" s="173">
        <v>15</v>
      </c>
      <c r="M83" s="173">
        <f>G83*(1+L83/100)</f>
        <v>0</v>
      </c>
      <c r="N83" s="164">
        <v>2.511E-2</v>
      </c>
      <c r="O83" s="164">
        <f>ROUND(E83*N83,5)</f>
        <v>6.8167400000000002</v>
      </c>
      <c r="P83" s="164">
        <v>0</v>
      </c>
      <c r="Q83" s="164">
        <f>ROUND(E83*P83,5)</f>
        <v>0</v>
      </c>
      <c r="R83" s="164"/>
      <c r="S83" s="164"/>
      <c r="T83" s="165">
        <v>1.1299999999999999</v>
      </c>
      <c r="U83" s="164">
        <f>ROUND(E83*T83,2)</f>
        <v>306.77</v>
      </c>
      <c r="V83" s="154"/>
      <c r="W83" s="154"/>
      <c r="X83" s="154"/>
      <c r="Y83" s="154"/>
      <c r="Z83" s="154"/>
      <c r="AA83" s="154"/>
      <c r="AB83" s="154"/>
      <c r="AC83" s="154"/>
      <c r="AD83" s="154"/>
      <c r="AE83" s="154" t="s">
        <v>146</v>
      </c>
      <c r="AF83" s="154"/>
      <c r="AG83" s="154"/>
      <c r="AH83" s="154"/>
      <c r="AI83" s="154"/>
      <c r="AJ83" s="154"/>
      <c r="AK83" s="154"/>
      <c r="AL83" s="154"/>
      <c r="AM83" s="154"/>
      <c r="AN83" s="154"/>
      <c r="AO83" s="154"/>
      <c r="AP83" s="154"/>
      <c r="AQ83" s="154"/>
      <c r="AR83" s="154"/>
      <c r="AS83" s="154"/>
      <c r="AT83" s="154"/>
      <c r="AU83" s="154"/>
      <c r="AV83" s="154"/>
      <c r="AW83" s="154"/>
      <c r="AX83" s="154"/>
      <c r="AY83" s="154"/>
      <c r="AZ83" s="154"/>
      <c r="BA83" s="154"/>
      <c r="BB83" s="154"/>
      <c r="BC83" s="154"/>
      <c r="BD83" s="154"/>
      <c r="BE83" s="154"/>
      <c r="BF83" s="154"/>
      <c r="BG83" s="154"/>
      <c r="BH83" s="154"/>
    </row>
    <row r="84" spans="1:60" outlineLevel="1" x14ac:dyDescent="0.2">
      <c r="A84" s="155"/>
      <c r="B84" s="162"/>
      <c r="C84" s="253" t="s">
        <v>250</v>
      </c>
      <c r="D84" s="254"/>
      <c r="E84" s="255"/>
      <c r="F84" s="256"/>
      <c r="G84" s="257"/>
      <c r="H84" s="173"/>
      <c r="I84" s="173"/>
      <c r="J84" s="173"/>
      <c r="K84" s="173"/>
      <c r="L84" s="173"/>
      <c r="M84" s="173"/>
      <c r="N84" s="164"/>
      <c r="O84" s="164"/>
      <c r="P84" s="164"/>
      <c r="Q84" s="164"/>
      <c r="R84" s="164"/>
      <c r="S84" s="164"/>
      <c r="T84" s="165"/>
      <c r="U84" s="164"/>
      <c r="V84" s="154"/>
      <c r="W84" s="154"/>
      <c r="X84" s="154"/>
      <c r="Y84" s="154"/>
      <c r="Z84" s="154"/>
      <c r="AA84" s="154"/>
      <c r="AB84" s="154"/>
      <c r="AC84" s="154"/>
      <c r="AD84" s="154"/>
      <c r="AE84" s="154" t="s">
        <v>229</v>
      </c>
      <c r="AF84" s="154"/>
      <c r="AG84" s="154"/>
      <c r="AH84" s="154"/>
      <c r="AI84" s="154"/>
      <c r="AJ84" s="154"/>
      <c r="AK84" s="154"/>
      <c r="AL84" s="154"/>
      <c r="AM84" s="154"/>
      <c r="AN84" s="154"/>
      <c r="AO84" s="154"/>
      <c r="AP84" s="154"/>
      <c r="AQ84" s="154"/>
      <c r="AR84" s="154"/>
      <c r="AS84" s="154"/>
      <c r="AT84" s="154"/>
      <c r="AU84" s="154"/>
      <c r="AV84" s="154"/>
      <c r="AW84" s="154"/>
      <c r="AX84" s="154"/>
      <c r="AY84" s="154"/>
      <c r="AZ84" s="154"/>
      <c r="BA84" s="157" t="str">
        <f>C84</f>
        <v>Požární odolnost EI 30 DP2</v>
      </c>
      <c r="BB84" s="154"/>
      <c r="BC84" s="154"/>
      <c r="BD84" s="154"/>
      <c r="BE84" s="154"/>
      <c r="BF84" s="154"/>
      <c r="BG84" s="154"/>
      <c r="BH84" s="154"/>
    </row>
    <row r="85" spans="1:60" outlineLevel="1" x14ac:dyDescent="0.2">
      <c r="A85" s="155"/>
      <c r="B85" s="162"/>
      <c r="C85" s="194" t="s">
        <v>251</v>
      </c>
      <c r="D85" s="166"/>
      <c r="E85" s="170">
        <v>254.15</v>
      </c>
      <c r="F85" s="173"/>
      <c r="G85" s="173"/>
      <c r="H85" s="173"/>
      <c r="I85" s="173"/>
      <c r="J85" s="173"/>
      <c r="K85" s="173"/>
      <c r="L85" s="173"/>
      <c r="M85" s="173"/>
      <c r="N85" s="164"/>
      <c r="O85" s="164"/>
      <c r="P85" s="164"/>
      <c r="Q85" s="164"/>
      <c r="R85" s="164"/>
      <c r="S85" s="164"/>
      <c r="T85" s="165"/>
      <c r="U85" s="164"/>
      <c r="V85" s="154"/>
      <c r="W85" s="154"/>
      <c r="X85" s="154"/>
      <c r="Y85" s="154"/>
      <c r="Z85" s="154"/>
      <c r="AA85" s="154"/>
      <c r="AB85" s="154"/>
      <c r="AC85" s="154"/>
      <c r="AD85" s="154"/>
      <c r="AE85" s="154" t="s">
        <v>140</v>
      </c>
      <c r="AF85" s="154">
        <v>0</v>
      </c>
      <c r="AG85" s="154"/>
      <c r="AH85" s="154"/>
      <c r="AI85" s="154"/>
      <c r="AJ85" s="154"/>
      <c r="AK85" s="154"/>
      <c r="AL85" s="154"/>
      <c r="AM85" s="154"/>
      <c r="AN85" s="154"/>
      <c r="AO85" s="154"/>
      <c r="AP85" s="154"/>
      <c r="AQ85" s="154"/>
      <c r="AR85" s="154"/>
      <c r="AS85" s="154"/>
      <c r="AT85" s="154"/>
      <c r="AU85" s="154"/>
      <c r="AV85" s="154"/>
      <c r="AW85" s="154"/>
      <c r="AX85" s="154"/>
      <c r="AY85" s="154"/>
      <c r="AZ85" s="154"/>
      <c r="BA85" s="154"/>
      <c r="BB85" s="154"/>
      <c r="BC85" s="154"/>
      <c r="BD85" s="154"/>
      <c r="BE85" s="154"/>
      <c r="BF85" s="154"/>
      <c r="BG85" s="154"/>
      <c r="BH85" s="154"/>
    </row>
    <row r="86" spans="1:60" outlineLevel="1" x14ac:dyDescent="0.2">
      <c r="A86" s="155"/>
      <c r="B86" s="162"/>
      <c r="C86" s="194" t="s">
        <v>252</v>
      </c>
      <c r="D86" s="166"/>
      <c r="E86" s="170">
        <v>17.324999999999999</v>
      </c>
      <c r="F86" s="173"/>
      <c r="G86" s="173"/>
      <c r="H86" s="173"/>
      <c r="I86" s="173"/>
      <c r="J86" s="173"/>
      <c r="K86" s="173"/>
      <c r="L86" s="173"/>
      <c r="M86" s="173"/>
      <c r="N86" s="164"/>
      <c r="O86" s="164"/>
      <c r="P86" s="164"/>
      <c r="Q86" s="164"/>
      <c r="R86" s="164"/>
      <c r="S86" s="164"/>
      <c r="T86" s="165"/>
      <c r="U86" s="164"/>
      <c r="V86" s="154"/>
      <c r="W86" s="154"/>
      <c r="X86" s="154"/>
      <c r="Y86" s="154"/>
      <c r="Z86" s="154"/>
      <c r="AA86" s="154"/>
      <c r="AB86" s="154"/>
      <c r="AC86" s="154"/>
      <c r="AD86" s="154"/>
      <c r="AE86" s="154" t="s">
        <v>140</v>
      </c>
      <c r="AF86" s="154">
        <v>0</v>
      </c>
      <c r="AG86" s="154"/>
      <c r="AH86" s="154"/>
      <c r="AI86" s="154"/>
      <c r="AJ86" s="154"/>
      <c r="AK86" s="154"/>
      <c r="AL86" s="154"/>
      <c r="AM86" s="154"/>
      <c r="AN86" s="154"/>
      <c r="AO86" s="154"/>
      <c r="AP86" s="154"/>
      <c r="AQ86" s="154"/>
      <c r="AR86" s="154"/>
      <c r="AS86" s="154"/>
      <c r="AT86" s="154"/>
      <c r="AU86" s="154"/>
      <c r="AV86" s="154"/>
      <c r="AW86" s="154"/>
      <c r="AX86" s="154"/>
      <c r="AY86" s="154"/>
      <c r="AZ86" s="154"/>
      <c r="BA86" s="154"/>
      <c r="BB86" s="154"/>
      <c r="BC86" s="154"/>
      <c r="BD86" s="154"/>
      <c r="BE86" s="154"/>
      <c r="BF86" s="154"/>
      <c r="BG86" s="154"/>
      <c r="BH86" s="154"/>
    </row>
    <row r="87" spans="1:60" ht="22.5" outlineLevel="1" x14ac:dyDescent="0.2">
      <c r="A87" s="155">
        <v>34</v>
      </c>
      <c r="B87" s="162" t="s">
        <v>253</v>
      </c>
      <c r="C87" s="193" t="s">
        <v>254</v>
      </c>
      <c r="D87" s="164" t="s">
        <v>157</v>
      </c>
      <c r="E87" s="169">
        <v>8</v>
      </c>
      <c r="F87" s="172"/>
      <c r="G87" s="173">
        <f>ROUND(E87*F87,2)</f>
        <v>0</v>
      </c>
      <c r="H87" s="172"/>
      <c r="I87" s="173">
        <f>ROUND(E87*H87,2)</f>
        <v>0</v>
      </c>
      <c r="J87" s="172"/>
      <c r="K87" s="173">
        <f>ROUND(E87*J87,2)</f>
        <v>0</v>
      </c>
      <c r="L87" s="173">
        <v>15</v>
      </c>
      <c r="M87" s="173">
        <f>G87*(1+L87/100)</f>
        <v>0</v>
      </c>
      <c r="N87" s="164">
        <v>1.668E-2</v>
      </c>
      <c r="O87" s="164">
        <f>ROUND(E87*N87,5)</f>
        <v>0.13344</v>
      </c>
      <c r="P87" s="164">
        <v>0</v>
      </c>
      <c r="Q87" s="164">
        <f>ROUND(E87*P87,5)</f>
        <v>0</v>
      </c>
      <c r="R87" s="164"/>
      <c r="S87" s="164"/>
      <c r="T87" s="165">
        <v>1.03</v>
      </c>
      <c r="U87" s="164">
        <f>ROUND(E87*T87,2)</f>
        <v>8.24</v>
      </c>
      <c r="V87" s="154"/>
      <c r="W87" s="154"/>
      <c r="X87" s="154"/>
      <c r="Y87" s="154"/>
      <c r="Z87" s="154"/>
      <c r="AA87" s="154"/>
      <c r="AB87" s="154"/>
      <c r="AC87" s="154"/>
      <c r="AD87" s="154"/>
      <c r="AE87" s="154" t="s">
        <v>146</v>
      </c>
      <c r="AF87" s="154"/>
      <c r="AG87" s="154"/>
      <c r="AH87" s="154"/>
      <c r="AI87" s="154"/>
      <c r="AJ87" s="154"/>
      <c r="AK87" s="154"/>
      <c r="AL87" s="154"/>
      <c r="AM87" s="154"/>
      <c r="AN87" s="154"/>
      <c r="AO87" s="154"/>
      <c r="AP87" s="154"/>
      <c r="AQ87" s="154"/>
      <c r="AR87" s="154"/>
      <c r="AS87" s="154"/>
      <c r="AT87" s="154"/>
      <c r="AU87" s="154"/>
      <c r="AV87" s="154"/>
      <c r="AW87" s="154"/>
      <c r="AX87" s="154"/>
      <c r="AY87" s="154"/>
      <c r="AZ87" s="154"/>
      <c r="BA87" s="154"/>
      <c r="BB87" s="154"/>
      <c r="BC87" s="154"/>
      <c r="BD87" s="154"/>
      <c r="BE87" s="154"/>
      <c r="BF87" s="154"/>
      <c r="BG87" s="154"/>
      <c r="BH87" s="154"/>
    </row>
    <row r="88" spans="1:60" outlineLevel="1" x14ac:dyDescent="0.2">
      <c r="A88" s="155">
        <v>35</v>
      </c>
      <c r="B88" s="162" t="s">
        <v>255</v>
      </c>
      <c r="C88" s="193" t="s">
        <v>256</v>
      </c>
      <c r="D88" s="164" t="s">
        <v>149</v>
      </c>
      <c r="E88" s="169">
        <v>93.15</v>
      </c>
      <c r="F88" s="172"/>
      <c r="G88" s="173">
        <f>ROUND(E88*F88,2)</f>
        <v>0</v>
      </c>
      <c r="H88" s="172"/>
      <c r="I88" s="173">
        <f>ROUND(E88*H88,2)</f>
        <v>0</v>
      </c>
      <c r="J88" s="172"/>
      <c r="K88" s="173">
        <f>ROUND(E88*J88,2)</f>
        <v>0</v>
      </c>
      <c r="L88" s="173">
        <v>15</v>
      </c>
      <c r="M88" s="173">
        <f>G88*(1+L88/100)</f>
        <v>0</v>
      </c>
      <c r="N88" s="164">
        <v>2.511E-2</v>
      </c>
      <c r="O88" s="164">
        <f>ROUND(E88*N88,5)</f>
        <v>2.339</v>
      </c>
      <c r="P88" s="164">
        <v>0</v>
      </c>
      <c r="Q88" s="164">
        <f>ROUND(E88*P88,5)</f>
        <v>0</v>
      </c>
      <c r="R88" s="164"/>
      <c r="S88" s="164"/>
      <c r="T88" s="165">
        <v>1.1299999999999999</v>
      </c>
      <c r="U88" s="164">
        <f>ROUND(E88*T88,2)</f>
        <v>105.26</v>
      </c>
      <c r="V88" s="154"/>
      <c r="W88" s="154"/>
      <c r="X88" s="154"/>
      <c r="Y88" s="154"/>
      <c r="Z88" s="154"/>
      <c r="AA88" s="154"/>
      <c r="AB88" s="154"/>
      <c r="AC88" s="154"/>
      <c r="AD88" s="154"/>
      <c r="AE88" s="154" t="s">
        <v>146</v>
      </c>
      <c r="AF88" s="154"/>
      <c r="AG88" s="154"/>
      <c r="AH88" s="154"/>
      <c r="AI88" s="154"/>
      <c r="AJ88" s="154"/>
      <c r="AK88" s="154"/>
      <c r="AL88" s="154"/>
      <c r="AM88" s="154"/>
      <c r="AN88" s="154"/>
      <c r="AO88" s="154"/>
      <c r="AP88" s="154"/>
      <c r="AQ88" s="154"/>
      <c r="AR88" s="154"/>
      <c r="AS88" s="154"/>
      <c r="AT88" s="154"/>
      <c r="AU88" s="154"/>
      <c r="AV88" s="154"/>
      <c r="AW88" s="154"/>
      <c r="AX88" s="154"/>
      <c r="AY88" s="154"/>
      <c r="AZ88" s="154"/>
      <c r="BA88" s="154"/>
      <c r="BB88" s="154"/>
      <c r="BC88" s="154"/>
      <c r="BD88" s="154"/>
      <c r="BE88" s="154"/>
      <c r="BF88" s="154"/>
      <c r="BG88" s="154"/>
      <c r="BH88" s="154"/>
    </row>
    <row r="89" spans="1:60" outlineLevel="1" x14ac:dyDescent="0.2">
      <c r="A89" s="155"/>
      <c r="B89" s="162"/>
      <c r="C89" s="253" t="s">
        <v>257</v>
      </c>
      <c r="D89" s="254"/>
      <c r="E89" s="255"/>
      <c r="F89" s="256"/>
      <c r="G89" s="257"/>
      <c r="H89" s="173"/>
      <c r="I89" s="173"/>
      <c r="J89" s="173"/>
      <c r="K89" s="173"/>
      <c r="L89" s="173"/>
      <c r="M89" s="173"/>
      <c r="N89" s="164"/>
      <c r="O89" s="164"/>
      <c r="P89" s="164"/>
      <c r="Q89" s="164"/>
      <c r="R89" s="164"/>
      <c r="S89" s="164"/>
      <c r="T89" s="165"/>
      <c r="U89" s="164"/>
      <c r="V89" s="154"/>
      <c r="W89" s="154"/>
      <c r="X89" s="154"/>
      <c r="Y89" s="154"/>
      <c r="Z89" s="154"/>
      <c r="AA89" s="154"/>
      <c r="AB89" s="154"/>
      <c r="AC89" s="154"/>
      <c r="AD89" s="154"/>
      <c r="AE89" s="154" t="s">
        <v>229</v>
      </c>
      <c r="AF89" s="154"/>
      <c r="AG89" s="154"/>
      <c r="AH89" s="154"/>
      <c r="AI89" s="154"/>
      <c r="AJ89" s="154"/>
      <c r="AK89" s="154"/>
      <c r="AL89" s="154"/>
      <c r="AM89" s="154"/>
      <c r="AN89" s="154"/>
      <c r="AO89" s="154"/>
      <c r="AP89" s="154"/>
      <c r="AQ89" s="154"/>
      <c r="AR89" s="154"/>
      <c r="AS89" s="154"/>
      <c r="AT89" s="154"/>
      <c r="AU89" s="154"/>
      <c r="AV89" s="154"/>
      <c r="AW89" s="154"/>
      <c r="AX89" s="154"/>
      <c r="AY89" s="154"/>
      <c r="AZ89" s="154"/>
      <c r="BA89" s="157" t="str">
        <f>C89</f>
        <v>Podhled s požárním atestem EI 45 DP1, tepelná izolace vložená - v samostatné části rozpočtu</v>
      </c>
      <c r="BB89" s="154"/>
      <c r="BC89" s="154"/>
      <c r="BD89" s="154"/>
      <c r="BE89" s="154"/>
      <c r="BF89" s="154"/>
      <c r="BG89" s="154"/>
      <c r="BH89" s="154"/>
    </row>
    <row r="90" spans="1:60" outlineLevel="1" x14ac:dyDescent="0.2">
      <c r="A90" s="155"/>
      <c r="B90" s="162"/>
      <c r="C90" s="194" t="s">
        <v>258</v>
      </c>
      <c r="D90" s="166"/>
      <c r="E90" s="170">
        <v>93.15</v>
      </c>
      <c r="F90" s="173"/>
      <c r="G90" s="173"/>
      <c r="H90" s="173"/>
      <c r="I90" s="173"/>
      <c r="J90" s="173"/>
      <c r="K90" s="173"/>
      <c r="L90" s="173"/>
      <c r="M90" s="173"/>
      <c r="N90" s="164"/>
      <c r="O90" s="164"/>
      <c r="P90" s="164"/>
      <c r="Q90" s="164"/>
      <c r="R90" s="164"/>
      <c r="S90" s="164"/>
      <c r="T90" s="165"/>
      <c r="U90" s="164"/>
      <c r="V90" s="154"/>
      <c r="W90" s="154"/>
      <c r="X90" s="154"/>
      <c r="Y90" s="154"/>
      <c r="Z90" s="154"/>
      <c r="AA90" s="154"/>
      <c r="AB90" s="154"/>
      <c r="AC90" s="154"/>
      <c r="AD90" s="154"/>
      <c r="AE90" s="154" t="s">
        <v>140</v>
      </c>
      <c r="AF90" s="154">
        <v>0</v>
      </c>
      <c r="AG90" s="154"/>
      <c r="AH90" s="154"/>
      <c r="AI90" s="154"/>
      <c r="AJ90" s="154"/>
      <c r="AK90" s="154"/>
      <c r="AL90" s="154"/>
      <c r="AM90" s="154"/>
      <c r="AN90" s="154"/>
      <c r="AO90" s="154"/>
      <c r="AP90" s="154"/>
      <c r="AQ90" s="154"/>
      <c r="AR90" s="154"/>
      <c r="AS90" s="154"/>
      <c r="AT90" s="154"/>
      <c r="AU90" s="154"/>
      <c r="AV90" s="154"/>
      <c r="AW90" s="154"/>
      <c r="AX90" s="154"/>
      <c r="AY90" s="154"/>
      <c r="AZ90" s="154"/>
      <c r="BA90" s="154"/>
      <c r="BB90" s="154"/>
      <c r="BC90" s="154"/>
      <c r="BD90" s="154"/>
      <c r="BE90" s="154"/>
      <c r="BF90" s="154"/>
      <c r="BG90" s="154"/>
      <c r="BH90" s="154"/>
    </row>
    <row r="91" spans="1:60" ht="22.5" outlineLevel="1" x14ac:dyDescent="0.2">
      <c r="A91" s="155">
        <v>36</v>
      </c>
      <c r="B91" s="162" t="s">
        <v>259</v>
      </c>
      <c r="C91" s="193" t="s">
        <v>260</v>
      </c>
      <c r="D91" s="164" t="s">
        <v>157</v>
      </c>
      <c r="E91" s="169">
        <v>15</v>
      </c>
      <c r="F91" s="172"/>
      <c r="G91" s="173">
        <f>ROUND(E91*F91,2)</f>
        <v>0</v>
      </c>
      <c r="H91" s="172"/>
      <c r="I91" s="173">
        <f>ROUND(E91*H91,2)</f>
        <v>0</v>
      </c>
      <c r="J91" s="172"/>
      <c r="K91" s="173">
        <f>ROUND(E91*J91,2)</f>
        <v>0</v>
      </c>
      <c r="L91" s="173">
        <v>15</v>
      </c>
      <c r="M91" s="173">
        <f>G91*(1+L91/100)</f>
        <v>0</v>
      </c>
      <c r="N91" s="164">
        <v>5.0200000000000002E-2</v>
      </c>
      <c r="O91" s="164">
        <f>ROUND(E91*N91,5)</f>
        <v>0.753</v>
      </c>
      <c r="P91" s="164">
        <v>0</v>
      </c>
      <c r="Q91" s="164">
        <f>ROUND(E91*P91,5)</f>
        <v>0</v>
      </c>
      <c r="R91" s="164"/>
      <c r="S91" s="164"/>
      <c r="T91" s="165">
        <v>0.77</v>
      </c>
      <c r="U91" s="164">
        <f>ROUND(E91*T91,2)</f>
        <v>11.55</v>
      </c>
      <c r="V91" s="154"/>
      <c r="W91" s="154"/>
      <c r="X91" s="154"/>
      <c r="Y91" s="154"/>
      <c r="Z91" s="154"/>
      <c r="AA91" s="154"/>
      <c r="AB91" s="154"/>
      <c r="AC91" s="154"/>
      <c r="AD91" s="154"/>
      <c r="AE91" s="154" t="s">
        <v>146</v>
      </c>
      <c r="AF91" s="154"/>
      <c r="AG91" s="154"/>
      <c r="AH91" s="154"/>
      <c r="AI91" s="154"/>
      <c r="AJ91" s="154"/>
      <c r="AK91" s="154"/>
      <c r="AL91" s="154"/>
      <c r="AM91" s="154"/>
      <c r="AN91" s="154"/>
      <c r="AO91" s="154"/>
      <c r="AP91" s="154"/>
      <c r="AQ91" s="154"/>
      <c r="AR91" s="154"/>
      <c r="AS91" s="154"/>
      <c r="AT91" s="154"/>
      <c r="AU91" s="154"/>
      <c r="AV91" s="154"/>
      <c r="AW91" s="154"/>
      <c r="AX91" s="154"/>
      <c r="AY91" s="154"/>
      <c r="AZ91" s="154"/>
      <c r="BA91" s="154"/>
      <c r="BB91" s="154"/>
      <c r="BC91" s="154"/>
      <c r="BD91" s="154"/>
      <c r="BE91" s="154"/>
      <c r="BF91" s="154"/>
      <c r="BG91" s="154"/>
      <c r="BH91" s="154"/>
    </row>
    <row r="92" spans="1:60" x14ac:dyDescent="0.2">
      <c r="A92" s="156" t="s">
        <v>133</v>
      </c>
      <c r="B92" s="163" t="s">
        <v>61</v>
      </c>
      <c r="C92" s="195" t="s">
        <v>62</v>
      </c>
      <c r="D92" s="167"/>
      <c r="E92" s="171"/>
      <c r="F92" s="174"/>
      <c r="G92" s="174">
        <f>SUMIF(AE93:AE129,"&lt;&gt;NOR",G93:G129)</f>
        <v>0</v>
      </c>
      <c r="H92" s="174"/>
      <c r="I92" s="174">
        <f>SUM(I93:I129)</f>
        <v>0</v>
      </c>
      <c r="J92" s="174"/>
      <c r="K92" s="174">
        <f>SUM(K93:K129)</f>
        <v>0</v>
      </c>
      <c r="L92" s="174"/>
      <c r="M92" s="174">
        <f>SUM(M93:M129)</f>
        <v>0</v>
      </c>
      <c r="N92" s="167"/>
      <c r="O92" s="167">
        <f>SUM(O93:O129)</f>
        <v>31.227969999999999</v>
      </c>
      <c r="P92" s="167"/>
      <c r="Q92" s="167">
        <f>SUM(Q93:Q129)</f>
        <v>0</v>
      </c>
      <c r="R92" s="167"/>
      <c r="S92" s="167"/>
      <c r="T92" s="168"/>
      <c r="U92" s="167">
        <f>SUM(U93:U129)</f>
        <v>842.18</v>
      </c>
      <c r="AE92" t="s">
        <v>134</v>
      </c>
    </row>
    <row r="93" spans="1:60" ht="22.5" outlineLevel="1" x14ac:dyDescent="0.2">
      <c r="A93" s="155">
        <v>37</v>
      </c>
      <c r="B93" s="162" t="s">
        <v>261</v>
      </c>
      <c r="C93" s="193" t="s">
        <v>262</v>
      </c>
      <c r="D93" s="164" t="s">
        <v>235</v>
      </c>
      <c r="E93" s="169">
        <v>120</v>
      </c>
      <c r="F93" s="172"/>
      <c r="G93" s="173">
        <f>ROUND(E93*F93,2)</f>
        <v>0</v>
      </c>
      <c r="H93" s="172"/>
      <c r="I93" s="173">
        <f>ROUND(E93*H93,2)</f>
        <v>0</v>
      </c>
      <c r="J93" s="172"/>
      <c r="K93" s="173">
        <f>ROUND(E93*J93,2)</f>
        <v>0</v>
      </c>
      <c r="L93" s="173">
        <v>15</v>
      </c>
      <c r="M93" s="173">
        <f>G93*(1+L93/100)</f>
        <v>0</v>
      </c>
      <c r="N93" s="164">
        <v>1.56E-3</v>
      </c>
      <c r="O93" s="164">
        <f>ROUND(E93*N93,5)</f>
        <v>0.18720000000000001</v>
      </c>
      <c r="P93" s="164">
        <v>0</v>
      </c>
      <c r="Q93" s="164">
        <f>ROUND(E93*P93,5)</f>
        <v>0</v>
      </c>
      <c r="R93" s="164"/>
      <c r="S93" s="164"/>
      <c r="T93" s="165">
        <v>0.21</v>
      </c>
      <c r="U93" s="164">
        <f>ROUND(E93*T93,2)</f>
        <v>25.2</v>
      </c>
      <c r="V93" s="154"/>
      <c r="W93" s="154"/>
      <c r="X93" s="154"/>
      <c r="Y93" s="154"/>
      <c r="Z93" s="154"/>
      <c r="AA93" s="154"/>
      <c r="AB93" s="154"/>
      <c r="AC93" s="154"/>
      <c r="AD93" s="154"/>
      <c r="AE93" s="154" t="s">
        <v>146</v>
      </c>
      <c r="AF93" s="154"/>
      <c r="AG93" s="154"/>
      <c r="AH93" s="154"/>
      <c r="AI93" s="154"/>
      <c r="AJ93" s="154"/>
      <c r="AK93" s="154"/>
      <c r="AL93" s="154"/>
      <c r="AM93" s="154"/>
      <c r="AN93" s="154"/>
      <c r="AO93" s="154"/>
      <c r="AP93" s="154"/>
      <c r="AQ93" s="154"/>
      <c r="AR93" s="154"/>
      <c r="AS93" s="154"/>
      <c r="AT93" s="154"/>
      <c r="AU93" s="154"/>
      <c r="AV93" s="154"/>
      <c r="AW93" s="154"/>
      <c r="AX93" s="154"/>
      <c r="AY93" s="154"/>
      <c r="AZ93" s="154"/>
      <c r="BA93" s="154"/>
      <c r="BB93" s="154"/>
      <c r="BC93" s="154"/>
      <c r="BD93" s="154"/>
      <c r="BE93" s="154"/>
      <c r="BF93" s="154"/>
      <c r="BG93" s="154"/>
      <c r="BH93" s="154"/>
    </row>
    <row r="94" spans="1:60" outlineLevel="1" x14ac:dyDescent="0.2">
      <c r="A94" s="155"/>
      <c r="B94" s="162"/>
      <c r="C94" s="194" t="s">
        <v>263</v>
      </c>
      <c r="D94" s="166"/>
      <c r="E94" s="170">
        <v>120</v>
      </c>
      <c r="F94" s="173"/>
      <c r="G94" s="173"/>
      <c r="H94" s="173"/>
      <c r="I94" s="173"/>
      <c r="J94" s="173"/>
      <c r="K94" s="173"/>
      <c r="L94" s="173"/>
      <c r="M94" s="173"/>
      <c r="N94" s="164"/>
      <c r="O94" s="164"/>
      <c r="P94" s="164"/>
      <c r="Q94" s="164"/>
      <c r="R94" s="164"/>
      <c r="S94" s="164"/>
      <c r="T94" s="165"/>
      <c r="U94" s="164"/>
      <c r="V94" s="154"/>
      <c r="W94" s="154"/>
      <c r="X94" s="154"/>
      <c r="Y94" s="154"/>
      <c r="Z94" s="154"/>
      <c r="AA94" s="154"/>
      <c r="AB94" s="154"/>
      <c r="AC94" s="154"/>
      <c r="AD94" s="154"/>
      <c r="AE94" s="154" t="s">
        <v>140</v>
      </c>
      <c r="AF94" s="154">
        <v>0</v>
      </c>
      <c r="AG94" s="154"/>
      <c r="AH94" s="154"/>
      <c r="AI94" s="154"/>
      <c r="AJ94" s="154"/>
      <c r="AK94" s="154"/>
      <c r="AL94" s="154"/>
      <c r="AM94" s="154"/>
      <c r="AN94" s="154"/>
      <c r="AO94" s="154"/>
      <c r="AP94" s="154"/>
      <c r="AQ94" s="154"/>
      <c r="AR94" s="154"/>
      <c r="AS94" s="154"/>
      <c r="AT94" s="154"/>
      <c r="AU94" s="154"/>
      <c r="AV94" s="154"/>
      <c r="AW94" s="154"/>
      <c r="AX94" s="154"/>
      <c r="AY94" s="154"/>
      <c r="AZ94" s="154"/>
      <c r="BA94" s="154"/>
      <c r="BB94" s="154"/>
      <c r="BC94" s="154"/>
      <c r="BD94" s="154"/>
      <c r="BE94" s="154"/>
      <c r="BF94" s="154"/>
      <c r="BG94" s="154"/>
      <c r="BH94" s="154"/>
    </row>
    <row r="95" spans="1:60" ht="22.5" outlineLevel="1" x14ac:dyDescent="0.2">
      <c r="A95" s="155">
        <v>38</v>
      </c>
      <c r="B95" s="162" t="s">
        <v>264</v>
      </c>
      <c r="C95" s="193" t="s">
        <v>265</v>
      </c>
      <c r="D95" s="164" t="s">
        <v>149</v>
      </c>
      <c r="E95" s="169">
        <v>18.399999999999999</v>
      </c>
      <c r="F95" s="172"/>
      <c r="G95" s="173">
        <f>ROUND(E95*F95,2)</f>
        <v>0</v>
      </c>
      <c r="H95" s="172"/>
      <c r="I95" s="173">
        <f>ROUND(E95*H95,2)</f>
        <v>0</v>
      </c>
      <c r="J95" s="172"/>
      <c r="K95" s="173">
        <f>ROUND(E95*J95,2)</f>
        <v>0</v>
      </c>
      <c r="L95" s="173">
        <v>15</v>
      </c>
      <c r="M95" s="173">
        <f>G95*(1+L95/100)</f>
        <v>0</v>
      </c>
      <c r="N95" s="164">
        <v>6.8000000000000005E-2</v>
      </c>
      <c r="O95" s="164">
        <f>ROUND(E95*N95,5)</f>
        <v>1.2512000000000001</v>
      </c>
      <c r="P95" s="164">
        <v>0</v>
      </c>
      <c r="Q95" s="164">
        <f>ROUND(E95*P95,5)</f>
        <v>0</v>
      </c>
      <c r="R95" s="164"/>
      <c r="S95" s="164"/>
      <c r="T95" s="165">
        <v>0.81945000000000001</v>
      </c>
      <c r="U95" s="164">
        <f>ROUND(E95*T95,2)</f>
        <v>15.08</v>
      </c>
      <c r="V95" s="154"/>
      <c r="W95" s="154"/>
      <c r="X95" s="154"/>
      <c r="Y95" s="154"/>
      <c r="Z95" s="154"/>
      <c r="AA95" s="154"/>
      <c r="AB95" s="154"/>
      <c r="AC95" s="154"/>
      <c r="AD95" s="154"/>
      <c r="AE95" s="154" t="s">
        <v>146</v>
      </c>
      <c r="AF95" s="154"/>
      <c r="AG95" s="154"/>
      <c r="AH95" s="154"/>
      <c r="AI95" s="154"/>
      <c r="AJ95" s="154"/>
      <c r="AK95" s="154"/>
      <c r="AL95" s="154"/>
      <c r="AM95" s="154"/>
      <c r="AN95" s="154"/>
      <c r="AO95" s="154"/>
      <c r="AP95" s="154"/>
      <c r="AQ95" s="154"/>
      <c r="AR95" s="154"/>
      <c r="AS95" s="154"/>
      <c r="AT95" s="154"/>
      <c r="AU95" s="154"/>
      <c r="AV95" s="154"/>
      <c r="AW95" s="154"/>
      <c r="AX95" s="154"/>
      <c r="AY95" s="154"/>
      <c r="AZ95" s="154"/>
      <c r="BA95" s="154"/>
      <c r="BB95" s="154"/>
      <c r="BC95" s="154"/>
      <c r="BD95" s="154"/>
      <c r="BE95" s="154"/>
      <c r="BF95" s="154"/>
      <c r="BG95" s="154"/>
      <c r="BH95" s="154"/>
    </row>
    <row r="96" spans="1:60" outlineLevel="1" x14ac:dyDescent="0.2">
      <c r="A96" s="155"/>
      <c r="B96" s="162"/>
      <c r="C96" s="253" t="s">
        <v>266</v>
      </c>
      <c r="D96" s="254"/>
      <c r="E96" s="255"/>
      <c r="F96" s="256"/>
      <c r="G96" s="257"/>
      <c r="H96" s="173"/>
      <c r="I96" s="173"/>
      <c r="J96" s="173"/>
      <c r="K96" s="173"/>
      <c r="L96" s="173"/>
      <c r="M96" s="173"/>
      <c r="N96" s="164"/>
      <c r="O96" s="164"/>
      <c r="P96" s="164"/>
      <c r="Q96" s="164"/>
      <c r="R96" s="164"/>
      <c r="S96" s="164"/>
      <c r="T96" s="165"/>
      <c r="U96" s="164"/>
      <c r="V96" s="154"/>
      <c r="W96" s="154"/>
      <c r="X96" s="154"/>
      <c r="Y96" s="154"/>
      <c r="Z96" s="154"/>
      <c r="AA96" s="154"/>
      <c r="AB96" s="154"/>
      <c r="AC96" s="154"/>
      <c r="AD96" s="154"/>
      <c r="AE96" s="154" t="s">
        <v>229</v>
      </c>
      <c r="AF96" s="154"/>
      <c r="AG96" s="154"/>
      <c r="AH96" s="154"/>
      <c r="AI96" s="154"/>
      <c r="AJ96" s="154"/>
      <c r="AK96" s="154"/>
      <c r="AL96" s="154"/>
      <c r="AM96" s="154"/>
      <c r="AN96" s="154"/>
      <c r="AO96" s="154"/>
      <c r="AP96" s="154"/>
      <c r="AQ96" s="154"/>
      <c r="AR96" s="154"/>
      <c r="AS96" s="154"/>
      <c r="AT96" s="154"/>
      <c r="AU96" s="154"/>
      <c r="AV96" s="154"/>
      <c r="AW96" s="154"/>
      <c r="AX96" s="154"/>
      <c r="AY96" s="154"/>
      <c r="AZ96" s="154"/>
      <c r="BA96" s="157" t="str">
        <f>C96</f>
        <v>Zapravení poškození omítky stropu (podhledu) po odstranění povalů stropu nad 2.NP</v>
      </c>
      <c r="BB96" s="154"/>
      <c r="BC96" s="154"/>
      <c r="BD96" s="154"/>
      <c r="BE96" s="154"/>
      <c r="BF96" s="154"/>
      <c r="BG96" s="154"/>
      <c r="BH96" s="154"/>
    </row>
    <row r="97" spans="1:60" outlineLevel="1" x14ac:dyDescent="0.2">
      <c r="A97" s="155"/>
      <c r="B97" s="162"/>
      <c r="C97" s="194" t="s">
        <v>267</v>
      </c>
      <c r="D97" s="166"/>
      <c r="E97" s="170">
        <v>18.399999999999999</v>
      </c>
      <c r="F97" s="173"/>
      <c r="G97" s="173"/>
      <c r="H97" s="173"/>
      <c r="I97" s="173"/>
      <c r="J97" s="173"/>
      <c r="K97" s="173"/>
      <c r="L97" s="173"/>
      <c r="M97" s="173"/>
      <c r="N97" s="164"/>
      <c r="O97" s="164"/>
      <c r="P97" s="164"/>
      <c r="Q97" s="164"/>
      <c r="R97" s="164"/>
      <c r="S97" s="164"/>
      <c r="T97" s="165"/>
      <c r="U97" s="164"/>
      <c r="V97" s="154"/>
      <c r="W97" s="154"/>
      <c r="X97" s="154"/>
      <c r="Y97" s="154"/>
      <c r="Z97" s="154"/>
      <c r="AA97" s="154"/>
      <c r="AB97" s="154"/>
      <c r="AC97" s="154"/>
      <c r="AD97" s="154"/>
      <c r="AE97" s="154" t="s">
        <v>140</v>
      </c>
      <c r="AF97" s="154">
        <v>0</v>
      </c>
      <c r="AG97" s="154"/>
      <c r="AH97" s="154"/>
      <c r="AI97" s="154"/>
      <c r="AJ97" s="154"/>
      <c r="AK97" s="154"/>
      <c r="AL97" s="154"/>
      <c r="AM97" s="154"/>
      <c r="AN97" s="154"/>
      <c r="AO97" s="154"/>
      <c r="AP97" s="154"/>
      <c r="AQ97" s="154"/>
      <c r="AR97" s="154"/>
      <c r="AS97" s="154"/>
      <c r="AT97" s="154"/>
      <c r="AU97" s="154"/>
      <c r="AV97" s="154"/>
      <c r="AW97" s="154"/>
      <c r="AX97" s="154"/>
      <c r="AY97" s="154"/>
      <c r="AZ97" s="154"/>
      <c r="BA97" s="154"/>
      <c r="BB97" s="154"/>
      <c r="BC97" s="154"/>
      <c r="BD97" s="154"/>
      <c r="BE97" s="154"/>
      <c r="BF97" s="154"/>
      <c r="BG97" s="154"/>
      <c r="BH97" s="154"/>
    </row>
    <row r="98" spans="1:60" outlineLevel="1" x14ac:dyDescent="0.2">
      <c r="A98" s="155">
        <v>39</v>
      </c>
      <c r="B98" s="162" t="s">
        <v>268</v>
      </c>
      <c r="C98" s="193" t="s">
        <v>269</v>
      </c>
      <c r="D98" s="164" t="s">
        <v>149</v>
      </c>
      <c r="E98" s="169">
        <v>304</v>
      </c>
      <c r="F98" s="172"/>
      <c r="G98" s="173">
        <f>ROUND(E98*F98,2)</f>
        <v>0</v>
      </c>
      <c r="H98" s="172"/>
      <c r="I98" s="173">
        <f>ROUND(E98*H98,2)</f>
        <v>0</v>
      </c>
      <c r="J98" s="172"/>
      <c r="K98" s="173">
        <f>ROUND(E98*J98,2)</f>
        <v>0</v>
      </c>
      <c r="L98" s="173">
        <v>15</v>
      </c>
      <c r="M98" s="173">
        <f>G98*(1+L98/100)</f>
        <v>0</v>
      </c>
      <c r="N98" s="164">
        <v>2.768E-2</v>
      </c>
      <c r="O98" s="164">
        <f>ROUND(E98*N98,5)</f>
        <v>8.4147200000000009</v>
      </c>
      <c r="P98" s="164">
        <v>0</v>
      </c>
      <c r="Q98" s="164">
        <f>ROUND(E98*P98,5)</f>
        <v>0</v>
      </c>
      <c r="R98" s="164"/>
      <c r="S98" s="164"/>
      <c r="T98" s="165">
        <v>0.50990000000000002</v>
      </c>
      <c r="U98" s="164">
        <f>ROUND(E98*T98,2)</f>
        <v>155.01</v>
      </c>
      <c r="V98" s="154"/>
      <c r="W98" s="154"/>
      <c r="X98" s="154"/>
      <c r="Y98" s="154"/>
      <c r="Z98" s="154"/>
      <c r="AA98" s="154"/>
      <c r="AB98" s="154"/>
      <c r="AC98" s="154"/>
      <c r="AD98" s="154"/>
      <c r="AE98" s="154" t="s">
        <v>146</v>
      </c>
      <c r="AF98" s="154"/>
      <c r="AG98" s="154"/>
      <c r="AH98" s="154"/>
      <c r="AI98" s="154"/>
      <c r="AJ98" s="154"/>
      <c r="AK98" s="154"/>
      <c r="AL98" s="154"/>
      <c r="AM98" s="154"/>
      <c r="AN98" s="154"/>
      <c r="AO98" s="154"/>
      <c r="AP98" s="154"/>
      <c r="AQ98" s="154"/>
      <c r="AR98" s="154"/>
      <c r="AS98" s="154"/>
      <c r="AT98" s="154"/>
      <c r="AU98" s="154"/>
      <c r="AV98" s="154"/>
      <c r="AW98" s="154"/>
      <c r="AX98" s="154"/>
      <c r="AY98" s="154"/>
      <c r="AZ98" s="154"/>
      <c r="BA98" s="154"/>
      <c r="BB98" s="154"/>
      <c r="BC98" s="154"/>
      <c r="BD98" s="154"/>
      <c r="BE98" s="154"/>
      <c r="BF98" s="154"/>
      <c r="BG98" s="154"/>
      <c r="BH98" s="154"/>
    </row>
    <row r="99" spans="1:60" outlineLevel="1" x14ac:dyDescent="0.2">
      <c r="A99" s="155"/>
      <c r="B99" s="162"/>
      <c r="C99" s="194" t="s">
        <v>270</v>
      </c>
      <c r="D99" s="166"/>
      <c r="E99" s="170">
        <v>89.4</v>
      </c>
      <c r="F99" s="173"/>
      <c r="G99" s="173"/>
      <c r="H99" s="173"/>
      <c r="I99" s="173"/>
      <c r="J99" s="173"/>
      <c r="K99" s="173"/>
      <c r="L99" s="173"/>
      <c r="M99" s="173"/>
      <c r="N99" s="164"/>
      <c r="O99" s="164"/>
      <c r="P99" s="164"/>
      <c r="Q99" s="164"/>
      <c r="R99" s="164"/>
      <c r="S99" s="164"/>
      <c r="T99" s="165"/>
      <c r="U99" s="164"/>
      <c r="V99" s="154"/>
      <c r="W99" s="154"/>
      <c r="X99" s="154"/>
      <c r="Y99" s="154"/>
      <c r="Z99" s="154"/>
      <c r="AA99" s="154"/>
      <c r="AB99" s="154"/>
      <c r="AC99" s="154"/>
      <c r="AD99" s="154"/>
      <c r="AE99" s="154" t="s">
        <v>140</v>
      </c>
      <c r="AF99" s="154">
        <v>0</v>
      </c>
      <c r="AG99" s="154"/>
      <c r="AH99" s="154"/>
      <c r="AI99" s="154"/>
      <c r="AJ99" s="154"/>
      <c r="AK99" s="154"/>
      <c r="AL99" s="154"/>
      <c r="AM99" s="154"/>
      <c r="AN99" s="154"/>
      <c r="AO99" s="154"/>
      <c r="AP99" s="154"/>
      <c r="AQ99" s="154"/>
      <c r="AR99" s="154"/>
      <c r="AS99" s="154"/>
      <c r="AT99" s="154"/>
      <c r="AU99" s="154"/>
      <c r="AV99" s="154"/>
      <c r="AW99" s="154"/>
      <c r="AX99" s="154"/>
      <c r="AY99" s="154"/>
      <c r="AZ99" s="154"/>
      <c r="BA99" s="154"/>
      <c r="BB99" s="154"/>
      <c r="BC99" s="154"/>
      <c r="BD99" s="154"/>
      <c r="BE99" s="154"/>
      <c r="BF99" s="154"/>
      <c r="BG99" s="154"/>
      <c r="BH99" s="154"/>
    </row>
    <row r="100" spans="1:60" outlineLevel="1" x14ac:dyDescent="0.2">
      <c r="A100" s="155"/>
      <c r="B100" s="162"/>
      <c r="C100" s="194" t="s">
        <v>271</v>
      </c>
      <c r="D100" s="166"/>
      <c r="E100" s="170">
        <v>214.6</v>
      </c>
      <c r="F100" s="173"/>
      <c r="G100" s="173"/>
      <c r="H100" s="173"/>
      <c r="I100" s="173"/>
      <c r="J100" s="173"/>
      <c r="K100" s="173"/>
      <c r="L100" s="173"/>
      <c r="M100" s="173"/>
      <c r="N100" s="164"/>
      <c r="O100" s="164"/>
      <c r="P100" s="164"/>
      <c r="Q100" s="164"/>
      <c r="R100" s="164"/>
      <c r="S100" s="164"/>
      <c r="T100" s="165"/>
      <c r="U100" s="164"/>
      <c r="V100" s="154"/>
      <c r="W100" s="154"/>
      <c r="X100" s="154"/>
      <c r="Y100" s="154"/>
      <c r="Z100" s="154"/>
      <c r="AA100" s="154"/>
      <c r="AB100" s="154"/>
      <c r="AC100" s="154"/>
      <c r="AD100" s="154"/>
      <c r="AE100" s="154" t="s">
        <v>140</v>
      </c>
      <c r="AF100" s="154">
        <v>0</v>
      </c>
      <c r="AG100" s="154"/>
      <c r="AH100" s="154"/>
      <c r="AI100" s="154"/>
      <c r="AJ100" s="154"/>
      <c r="AK100" s="154"/>
      <c r="AL100" s="154"/>
      <c r="AM100" s="154"/>
      <c r="AN100" s="154"/>
      <c r="AO100" s="154"/>
      <c r="AP100" s="154"/>
      <c r="AQ100" s="154"/>
      <c r="AR100" s="154"/>
      <c r="AS100" s="154"/>
      <c r="AT100" s="154"/>
      <c r="AU100" s="154"/>
      <c r="AV100" s="154"/>
      <c r="AW100" s="154"/>
      <c r="AX100" s="154"/>
      <c r="AY100" s="154"/>
      <c r="AZ100" s="154"/>
      <c r="BA100" s="154"/>
      <c r="BB100" s="154"/>
      <c r="BC100" s="154"/>
      <c r="BD100" s="154"/>
      <c r="BE100" s="154"/>
      <c r="BF100" s="154"/>
      <c r="BG100" s="154"/>
      <c r="BH100" s="154"/>
    </row>
    <row r="101" spans="1:60" outlineLevel="1" x14ac:dyDescent="0.2">
      <c r="A101" s="155">
        <v>40</v>
      </c>
      <c r="B101" s="162" t="s">
        <v>272</v>
      </c>
      <c r="C101" s="193" t="s">
        <v>273</v>
      </c>
      <c r="D101" s="164" t="s">
        <v>149</v>
      </c>
      <c r="E101" s="169">
        <v>223.60499999999999</v>
      </c>
      <c r="F101" s="172"/>
      <c r="G101" s="173">
        <f>ROUND(E101*F101,2)</f>
        <v>0</v>
      </c>
      <c r="H101" s="172"/>
      <c r="I101" s="173">
        <f>ROUND(E101*H101,2)</f>
        <v>0</v>
      </c>
      <c r="J101" s="172"/>
      <c r="K101" s="173">
        <f>ROUND(E101*J101,2)</f>
        <v>0</v>
      </c>
      <c r="L101" s="173">
        <v>15</v>
      </c>
      <c r="M101" s="173">
        <f>G101*(1+L101/100)</f>
        <v>0</v>
      </c>
      <c r="N101" s="164">
        <v>2.7980000000000001E-2</v>
      </c>
      <c r="O101" s="164">
        <f>ROUND(E101*N101,5)</f>
        <v>6.2564700000000002</v>
      </c>
      <c r="P101" s="164">
        <v>0</v>
      </c>
      <c r="Q101" s="164">
        <f>ROUND(E101*P101,5)</f>
        <v>0</v>
      </c>
      <c r="R101" s="164"/>
      <c r="S101" s="164"/>
      <c r="T101" s="165">
        <v>0.626</v>
      </c>
      <c r="U101" s="164">
        <f>ROUND(E101*T101,2)</f>
        <v>139.97999999999999</v>
      </c>
      <c r="V101" s="154"/>
      <c r="W101" s="154"/>
      <c r="X101" s="154"/>
      <c r="Y101" s="154"/>
      <c r="Z101" s="154"/>
      <c r="AA101" s="154"/>
      <c r="AB101" s="154"/>
      <c r="AC101" s="154"/>
      <c r="AD101" s="154"/>
      <c r="AE101" s="154" t="s">
        <v>146</v>
      </c>
      <c r="AF101" s="154"/>
      <c r="AG101" s="154"/>
      <c r="AH101" s="154"/>
      <c r="AI101" s="154"/>
      <c r="AJ101" s="154"/>
      <c r="AK101" s="154"/>
      <c r="AL101" s="154"/>
      <c r="AM101" s="154"/>
      <c r="AN101" s="154"/>
      <c r="AO101" s="154"/>
      <c r="AP101" s="154"/>
      <c r="AQ101" s="154"/>
      <c r="AR101" s="154"/>
      <c r="AS101" s="154"/>
      <c r="AT101" s="154"/>
      <c r="AU101" s="154"/>
      <c r="AV101" s="154"/>
      <c r="AW101" s="154"/>
      <c r="AX101" s="154"/>
      <c r="AY101" s="154"/>
      <c r="AZ101" s="154"/>
      <c r="BA101" s="154"/>
      <c r="BB101" s="154"/>
      <c r="BC101" s="154"/>
      <c r="BD101" s="154"/>
      <c r="BE101" s="154"/>
      <c r="BF101" s="154"/>
      <c r="BG101" s="154"/>
      <c r="BH101" s="154"/>
    </row>
    <row r="102" spans="1:60" outlineLevel="1" x14ac:dyDescent="0.2">
      <c r="A102" s="155"/>
      <c r="B102" s="162"/>
      <c r="C102" s="194" t="s">
        <v>274</v>
      </c>
      <c r="D102" s="166"/>
      <c r="E102" s="170">
        <v>43.895000000000003</v>
      </c>
      <c r="F102" s="173"/>
      <c r="G102" s="173"/>
      <c r="H102" s="173"/>
      <c r="I102" s="173"/>
      <c r="J102" s="173"/>
      <c r="K102" s="173"/>
      <c r="L102" s="173"/>
      <c r="M102" s="173"/>
      <c r="N102" s="164"/>
      <c r="O102" s="164"/>
      <c r="P102" s="164"/>
      <c r="Q102" s="164"/>
      <c r="R102" s="164"/>
      <c r="S102" s="164"/>
      <c r="T102" s="165"/>
      <c r="U102" s="164"/>
      <c r="V102" s="154"/>
      <c r="W102" s="154"/>
      <c r="X102" s="154"/>
      <c r="Y102" s="154"/>
      <c r="Z102" s="154"/>
      <c r="AA102" s="154"/>
      <c r="AB102" s="154"/>
      <c r="AC102" s="154"/>
      <c r="AD102" s="154"/>
      <c r="AE102" s="154" t="s">
        <v>140</v>
      </c>
      <c r="AF102" s="154">
        <v>0</v>
      </c>
      <c r="AG102" s="154"/>
      <c r="AH102" s="154"/>
      <c r="AI102" s="154"/>
      <c r="AJ102" s="154"/>
      <c r="AK102" s="154"/>
      <c r="AL102" s="154"/>
      <c r="AM102" s="154"/>
      <c r="AN102" s="154"/>
      <c r="AO102" s="154"/>
      <c r="AP102" s="154"/>
      <c r="AQ102" s="154"/>
      <c r="AR102" s="154"/>
      <c r="AS102" s="154"/>
      <c r="AT102" s="154"/>
      <c r="AU102" s="154"/>
      <c r="AV102" s="154"/>
      <c r="AW102" s="154"/>
      <c r="AX102" s="154"/>
      <c r="AY102" s="154"/>
      <c r="AZ102" s="154"/>
      <c r="BA102" s="154"/>
      <c r="BB102" s="154"/>
      <c r="BC102" s="154"/>
      <c r="BD102" s="154"/>
      <c r="BE102" s="154"/>
      <c r="BF102" s="154"/>
      <c r="BG102" s="154"/>
      <c r="BH102" s="154"/>
    </row>
    <row r="103" spans="1:60" outlineLevel="1" x14ac:dyDescent="0.2">
      <c r="A103" s="155"/>
      <c r="B103" s="162"/>
      <c r="C103" s="194" t="s">
        <v>275</v>
      </c>
      <c r="D103" s="166"/>
      <c r="E103" s="170">
        <v>55.06</v>
      </c>
      <c r="F103" s="173"/>
      <c r="G103" s="173"/>
      <c r="H103" s="173"/>
      <c r="I103" s="173"/>
      <c r="J103" s="173"/>
      <c r="K103" s="173"/>
      <c r="L103" s="173"/>
      <c r="M103" s="173"/>
      <c r="N103" s="164"/>
      <c r="O103" s="164"/>
      <c r="P103" s="164"/>
      <c r="Q103" s="164"/>
      <c r="R103" s="164"/>
      <c r="S103" s="164"/>
      <c r="T103" s="165"/>
      <c r="U103" s="164"/>
      <c r="V103" s="154"/>
      <c r="W103" s="154"/>
      <c r="X103" s="154"/>
      <c r="Y103" s="154"/>
      <c r="Z103" s="154"/>
      <c r="AA103" s="154"/>
      <c r="AB103" s="154"/>
      <c r="AC103" s="154"/>
      <c r="AD103" s="154"/>
      <c r="AE103" s="154" t="s">
        <v>140</v>
      </c>
      <c r="AF103" s="154">
        <v>0</v>
      </c>
      <c r="AG103" s="154"/>
      <c r="AH103" s="154"/>
      <c r="AI103" s="154"/>
      <c r="AJ103" s="154"/>
      <c r="AK103" s="154"/>
      <c r="AL103" s="154"/>
      <c r="AM103" s="154"/>
      <c r="AN103" s="154"/>
      <c r="AO103" s="154"/>
      <c r="AP103" s="154"/>
      <c r="AQ103" s="154"/>
      <c r="AR103" s="154"/>
      <c r="AS103" s="154"/>
      <c r="AT103" s="154"/>
      <c r="AU103" s="154"/>
      <c r="AV103" s="154"/>
      <c r="AW103" s="154"/>
      <c r="AX103" s="154"/>
      <c r="AY103" s="154"/>
      <c r="AZ103" s="154"/>
      <c r="BA103" s="154"/>
      <c r="BB103" s="154"/>
      <c r="BC103" s="154"/>
      <c r="BD103" s="154"/>
      <c r="BE103" s="154"/>
      <c r="BF103" s="154"/>
      <c r="BG103" s="154"/>
      <c r="BH103" s="154"/>
    </row>
    <row r="104" spans="1:60" outlineLevel="1" x14ac:dyDescent="0.2">
      <c r="A104" s="155"/>
      <c r="B104" s="162"/>
      <c r="C104" s="194" t="s">
        <v>276</v>
      </c>
      <c r="D104" s="166"/>
      <c r="E104" s="170">
        <v>17.2</v>
      </c>
      <c r="F104" s="173"/>
      <c r="G104" s="173"/>
      <c r="H104" s="173"/>
      <c r="I104" s="173"/>
      <c r="J104" s="173"/>
      <c r="K104" s="173"/>
      <c r="L104" s="173"/>
      <c r="M104" s="173"/>
      <c r="N104" s="164"/>
      <c r="O104" s="164"/>
      <c r="P104" s="164"/>
      <c r="Q104" s="164"/>
      <c r="R104" s="164"/>
      <c r="S104" s="164"/>
      <c r="T104" s="165"/>
      <c r="U104" s="164"/>
      <c r="V104" s="154"/>
      <c r="W104" s="154"/>
      <c r="X104" s="154"/>
      <c r="Y104" s="154"/>
      <c r="Z104" s="154"/>
      <c r="AA104" s="154"/>
      <c r="AB104" s="154"/>
      <c r="AC104" s="154"/>
      <c r="AD104" s="154"/>
      <c r="AE104" s="154" t="s">
        <v>140</v>
      </c>
      <c r="AF104" s="154">
        <v>0</v>
      </c>
      <c r="AG104" s="154"/>
      <c r="AH104" s="154"/>
      <c r="AI104" s="154"/>
      <c r="AJ104" s="154"/>
      <c r="AK104" s="154"/>
      <c r="AL104" s="154"/>
      <c r="AM104" s="154"/>
      <c r="AN104" s="154"/>
      <c r="AO104" s="154"/>
      <c r="AP104" s="154"/>
      <c r="AQ104" s="154"/>
      <c r="AR104" s="154"/>
      <c r="AS104" s="154"/>
      <c r="AT104" s="154"/>
      <c r="AU104" s="154"/>
      <c r="AV104" s="154"/>
      <c r="AW104" s="154"/>
      <c r="AX104" s="154"/>
      <c r="AY104" s="154"/>
      <c r="AZ104" s="154"/>
      <c r="BA104" s="154"/>
      <c r="BB104" s="154"/>
      <c r="BC104" s="154"/>
      <c r="BD104" s="154"/>
      <c r="BE104" s="154"/>
      <c r="BF104" s="154"/>
      <c r="BG104" s="154"/>
      <c r="BH104" s="154"/>
    </row>
    <row r="105" spans="1:60" outlineLevel="1" x14ac:dyDescent="0.2">
      <c r="A105" s="155"/>
      <c r="B105" s="162"/>
      <c r="C105" s="194" t="s">
        <v>277</v>
      </c>
      <c r="D105" s="166"/>
      <c r="E105" s="170">
        <v>45.414999999999999</v>
      </c>
      <c r="F105" s="173"/>
      <c r="G105" s="173"/>
      <c r="H105" s="173"/>
      <c r="I105" s="173"/>
      <c r="J105" s="173"/>
      <c r="K105" s="173"/>
      <c r="L105" s="173"/>
      <c r="M105" s="173"/>
      <c r="N105" s="164"/>
      <c r="O105" s="164"/>
      <c r="P105" s="164"/>
      <c r="Q105" s="164"/>
      <c r="R105" s="164"/>
      <c r="S105" s="164"/>
      <c r="T105" s="165"/>
      <c r="U105" s="164"/>
      <c r="V105" s="154"/>
      <c r="W105" s="154"/>
      <c r="X105" s="154"/>
      <c r="Y105" s="154"/>
      <c r="Z105" s="154"/>
      <c r="AA105" s="154"/>
      <c r="AB105" s="154"/>
      <c r="AC105" s="154"/>
      <c r="AD105" s="154"/>
      <c r="AE105" s="154" t="s">
        <v>140</v>
      </c>
      <c r="AF105" s="154">
        <v>0</v>
      </c>
      <c r="AG105" s="154"/>
      <c r="AH105" s="154"/>
      <c r="AI105" s="154"/>
      <c r="AJ105" s="154"/>
      <c r="AK105" s="154"/>
      <c r="AL105" s="154"/>
      <c r="AM105" s="154"/>
      <c r="AN105" s="154"/>
      <c r="AO105" s="154"/>
      <c r="AP105" s="154"/>
      <c r="AQ105" s="154"/>
      <c r="AR105" s="154"/>
      <c r="AS105" s="154"/>
      <c r="AT105" s="154"/>
      <c r="AU105" s="154"/>
      <c r="AV105" s="154"/>
      <c r="AW105" s="154"/>
      <c r="AX105" s="154"/>
      <c r="AY105" s="154"/>
      <c r="AZ105" s="154"/>
      <c r="BA105" s="154"/>
      <c r="BB105" s="154"/>
      <c r="BC105" s="154"/>
      <c r="BD105" s="154"/>
      <c r="BE105" s="154"/>
      <c r="BF105" s="154"/>
      <c r="BG105" s="154"/>
      <c r="BH105" s="154"/>
    </row>
    <row r="106" spans="1:60" outlineLevel="1" x14ac:dyDescent="0.2">
      <c r="A106" s="155"/>
      <c r="B106" s="162"/>
      <c r="C106" s="194" t="s">
        <v>278</v>
      </c>
      <c r="D106" s="166"/>
      <c r="E106" s="170">
        <v>30.815000000000001</v>
      </c>
      <c r="F106" s="173"/>
      <c r="G106" s="173"/>
      <c r="H106" s="173"/>
      <c r="I106" s="173"/>
      <c r="J106" s="173"/>
      <c r="K106" s="173"/>
      <c r="L106" s="173"/>
      <c r="M106" s="173"/>
      <c r="N106" s="164"/>
      <c r="O106" s="164"/>
      <c r="P106" s="164"/>
      <c r="Q106" s="164"/>
      <c r="R106" s="164"/>
      <c r="S106" s="164"/>
      <c r="T106" s="165"/>
      <c r="U106" s="164"/>
      <c r="V106" s="154"/>
      <c r="W106" s="154"/>
      <c r="X106" s="154"/>
      <c r="Y106" s="154"/>
      <c r="Z106" s="154"/>
      <c r="AA106" s="154"/>
      <c r="AB106" s="154"/>
      <c r="AC106" s="154"/>
      <c r="AD106" s="154"/>
      <c r="AE106" s="154" t="s">
        <v>140</v>
      </c>
      <c r="AF106" s="154">
        <v>0</v>
      </c>
      <c r="AG106" s="154"/>
      <c r="AH106" s="154"/>
      <c r="AI106" s="154"/>
      <c r="AJ106" s="154"/>
      <c r="AK106" s="154"/>
      <c r="AL106" s="154"/>
      <c r="AM106" s="154"/>
      <c r="AN106" s="154"/>
      <c r="AO106" s="154"/>
      <c r="AP106" s="154"/>
      <c r="AQ106" s="154"/>
      <c r="AR106" s="154"/>
      <c r="AS106" s="154"/>
      <c r="AT106" s="154"/>
      <c r="AU106" s="154"/>
      <c r="AV106" s="154"/>
      <c r="AW106" s="154"/>
      <c r="AX106" s="154"/>
      <c r="AY106" s="154"/>
      <c r="AZ106" s="154"/>
      <c r="BA106" s="154"/>
      <c r="BB106" s="154"/>
      <c r="BC106" s="154"/>
      <c r="BD106" s="154"/>
      <c r="BE106" s="154"/>
      <c r="BF106" s="154"/>
      <c r="BG106" s="154"/>
      <c r="BH106" s="154"/>
    </row>
    <row r="107" spans="1:60" outlineLevel="1" x14ac:dyDescent="0.2">
      <c r="A107" s="155"/>
      <c r="B107" s="162"/>
      <c r="C107" s="194" t="s">
        <v>279</v>
      </c>
      <c r="D107" s="166"/>
      <c r="E107" s="170">
        <v>31.22</v>
      </c>
      <c r="F107" s="173"/>
      <c r="G107" s="173"/>
      <c r="H107" s="173"/>
      <c r="I107" s="173"/>
      <c r="J107" s="173"/>
      <c r="K107" s="173"/>
      <c r="L107" s="173"/>
      <c r="M107" s="173"/>
      <c r="N107" s="164"/>
      <c r="O107" s="164"/>
      <c r="P107" s="164"/>
      <c r="Q107" s="164"/>
      <c r="R107" s="164"/>
      <c r="S107" s="164"/>
      <c r="T107" s="165"/>
      <c r="U107" s="164"/>
      <c r="V107" s="154"/>
      <c r="W107" s="154"/>
      <c r="X107" s="154"/>
      <c r="Y107" s="154"/>
      <c r="Z107" s="154"/>
      <c r="AA107" s="154"/>
      <c r="AB107" s="154"/>
      <c r="AC107" s="154"/>
      <c r="AD107" s="154"/>
      <c r="AE107" s="154" t="s">
        <v>140</v>
      </c>
      <c r="AF107" s="154">
        <v>0</v>
      </c>
      <c r="AG107" s="154"/>
      <c r="AH107" s="154"/>
      <c r="AI107" s="154"/>
      <c r="AJ107" s="154"/>
      <c r="AK107" s="154"/>
      <c r="AL107" s="154"/>
      <c r="AM107" s="154"/>
      <c r="AN107" s="154"/>
      <c r="AO107" s="154"/>
      <c r="AP107" s="154"/>
      <c r="AQ107" s="154"/>
      <c r="AR107" s="154"/>
      <c r="AS107" s="154"/>
      <c r="AT107" s="154"/>
      <c r="AU107" s="154"/>
      <c r="AV107" s="154"/>
      <c r="AW107" s="154"/>
      <c r="AX107" s="154"/>
      <c r="AY107" s="154"/>
      <c r="AZ107" s="154"/>
      <c r="BA107" s="154"/>
      <c r="BB107" s="154"/>
      <c r="BC107" s="154"/>
      <c r="BD107" s="154"/>
      <c r="BE107" s="154"/>
      <c r="BF107" s="154"/>
      <c r="BG107" s="154"/>
      <c r="BH107" s="154"/>
    </row>
    <row r="108" spans="1:60" ht="22.5" outlineLevel="1" x14ac:dyDescent="0.2">
      <c r="A108" s="155">
        <v>41</v>
      </c>
      <c r="B108" s="162" t="s">
        <v>280</v>
      </c>
      <c r="C108" s="193" t="s">
        <v>281</v>
      </c>
      <c r="D108" s="164" t="s">
        <v>235</v>
      </c>
      <c r="E108" s="169">
        <v>86.15</v>
      </c>
      <c r="F108" s="172"/>
      <c r="G108" s="173">
        <f>ROUND(E108*F108,2)</f>
        <v>0</v>
      </c>
      <c r="H108" s="172"/>
      <c r="I108" s="173">
        <f>ROUND(E108*H108,2)</f>
        <v>0</v>
      </c>
      <c r="J108" s="172"/>
      <c r="K108" s="173">
        <f>ROUND(E108*J108,2)</f>
        <v>0</v>
      </c>
      <c r="L108" s="173">
        <v>15</v>
      </c>
      <c r="M108" s="173">
        <f>G108*(1+L108/100)</f>
        <v>0</v>
      </c>
      <c r="N108" s="164">
        <v>1.56E-3</v>
      </c>
      <c r="O108" s="164">
        <f>ROUND(E108*N108,5)</f>
        <v>0.13439000000000001</v>
      </c>
      <c r="P108" s="164">
        <v>0</v>
      </c>
      <c r="Q108" s="164">
        <f>ROUND(E108*P108,5)</f>
        <v>0</v>
      </c>
      <c r="R108" s="164"/>
      <c r="S108" s="164"/>
      <c r="T108" s="165">
        <v>0.12</v>
      </c>
      <c r="U108" s="164">
        <f>ROUND(E108*T108,2)</f>
        <v>10.34</v>
      </c>
      <c r="V108" s="154"/>
      <c r="W108" s="154"/>
      <c r="X108" s="154"/>
      <c r="Y108" s="154"/>
      <c r="Z108" s="154"/>
      <c r="AA108" s="154"/>
      <c r="AB108" s="154"/>
      <c r="AC108" s="154"/>
      <c r="AD108" s="154"/>
      <c r="AE108" s="154" t="s">
        <v>146</v>
      </c>
      <c r="AF108" s="154"/>
      <c r="AG108" s="154"/>
      <c r="AH108" s="154"/>
      <c r="AI108" s="154"/>
      <c r="AJ108" s="154"/>
      <c r="AK108" s="154"/>
      <c r="AL108" s="154"/>
      <c r="AM108" s="154"/>
      <c r="AN108" s="154"/>
      <c r="AO108" s="154"/>
      <c r="AP108" s="154"/>
      <c r="AQ108" s="154"/>
      <c r="AR108" s="154"/>
      <c r="AS108" s="154"/>
      <c r="AT108" s="154"/>
      <c r="AU108" s="154"/>
      <c r="AV108" s="154"/>
      <c r="AW108" s="154"/>
      <c r="AX108" s="154"/>
      <c r="AY108" s="154"/>
      <c r="AZ108" s="154"/>
      <c r="BA108" s="154"/>
      <c r="BB108" s="154"/>
      <c r="BC108" s="154"/>
      <c r="BD108" s="154"/>
      <c r="BE108" s="154"/>
      <c r="BF108" s="154"/>
      <c r="BG108" s="154"/>
      <c r="BH108" s="154"/>
    </row>
    <row r="109" spans="1:60" outlineLevel="1" x14ac:dyDescent="0.2">
      <c r="A109" s="155"/>
      <c r="B109" s="162"/>
      <c r="C109" s="194" t="s">
        <v>282</v>
      </c>
      <c r="D109" s="166"/>
      <c r="E109" s="170">
        <v>21.6</v>
      </c>
      <c r="F109" s="173"/>
      <c r="G109" s="173"/>
      <c r="H109" s="173"/>
      <c r="I109" s="173"/>
      <c r="J109" s="173"/>
      <c r="K109" s="173"/>
      <c r="L109" s="173"/>
      <c r="M109" s="173"/>
      <c r="N109" s="164"/>
      <c r="O109" s="164"/>
      <c r="P109" s="164"/>
      <c r="Q109" s="164"/>
      <c r="R109" s="164"/>
      <c r="S109" s="164"/>
      <c r="T109" s="165"/>
      <c r="U109" s="164"/>
      <c r="V109" s="154"/>
      <c r="W109" s="154"/>
      <c r="X109" s="154"/>
      <c r="Y109" s="154"/>
      <c r="Z109" s="154"/>
      <c r="AA109" s="154"/>
      <c r="AB109" s="154"/>
      <c r="AC109" s="154"/>
      <c r="AD109" s="154"/>
      <c r="AE109" s="154" t="s">
        <v>140</v>
      </c>
      <c r="AF109" s="154">
        <v>0</v>
      </c>
      <c r="AG109" s="154"/>
      <c r="AH109" s="154"/>
      <c r="AI109" s="154"/>
      <c r="AJ109" s="154"/>
      <c r="AK109" s="154"/>
      <c r="AL109" s="154"/>
      <c r="AM109" s="154"/>
      <c r="AN109" s="154"/>
      <c r="AO109" s="154"/>
      <c r="AP109" s="154"/>
      <c r="AQ109" s="154"/>
      <c r="AR109" s="154"/>
      <c r="AS109" s="154"/>
      <c r="AT109" s="154"/>
      <c r="AU109" s="154"/>
      <c r="AV109" s="154"/>
      <c r="AW109" s="154"/>
      <c r="AX109" s="154"/>
      <c r="AY109" s="154"/>
      <c r="AZ109" s="154"/>
      <c r="BA109" s="154"/>
      <c r="BB109" s="154"/>
      <c r="BC109" s="154"/>
      <c r="BD109" s="154"/>
      <c r="BE109" s="154"/>
      <c r="BF109" s="154"/>
      <c r="BG109" s="154"/>
      <c r="BH109" s="154"/>
    </row>
    <row r="110" spans="1:60" outlineLevel="1" x14ac:dyDescent="0.2">
      <c r="A110" s="155"/>
      <c r="B110" s="162"/>
      <c r="C110" s="194" t="s">
        <v>283</v>
      </c>
      <c r="D110" s="166"/>
      <c r="E110" s="170">
        <v>54.15</v>
      </c>
      <c r="F110" s="173"/>
      <c r="G110" s="173"/>
      <c r="H110" s="173"/>
      <c r="I110" s="173"/>
      <c r="J110" s="173"/>
      <c r="K110" s="173"/>
      <c r="L110" s="173"/>
      <c r="M110" s="173"/>
      <c r="N110" s="164"/>
      <c r="O110" s="164"/>
      <c r="P110" s="164"/>
      <c r="Q110" s="164"/>
      <c r="R110" s="164"/>
      <c r="S110" s="164"/>
      <c r="T110" s="165"/>
      <c r="U110" s="164"/>
      <c r="V110" s="154"/>
      <c r="W110" s="154"/>
      <c r="X110" s="154"/>
      <c r="Y110" s="154"/>
      <c r="Z110" s="154"/>
      <c r="AA110" s="154"/>
      <c r="AB110" s="154"/>
      <c r="AC110" s="154"/>
      <c r="AD110" s="154"/>
      <c r="AE110" s="154" t="s">
        <v>140</v>
      </c>
      <c r="AF110" s="154">
        <v>0</v>
      </c>
      <c r="AG110" s="154"/>
      <c r="AH110" s="154"/>
      <c r="AI110" s="154"/>
      <c r="AJ110" s="154"/>
      <c r="AK110" s="154"/>
      <c r="AL110" s="154"/>
      <c r="AM110" s="154"/>
      <c r="AN110" s="154"/>
      <c r="AO110" s="154"/>
      <c r="AP110" s="154"/>
      <c r="AQ110" s="154"/>
      <c r="AR110" s="154"/>
      <c r="AS110" s="154"/>
      <c r="AT110" s="154"/>
      <c r="AU110" s="154"/>
      <c r="AV110" s="154"/>
      <c r="AW110" s="154"/>
      <c r="AX110" s="154"/>
      <c r="AY110" s="154"/>
      <c r="AZ110" s="154"/>
      <c r="BA110" s="154"/>
      <c r="BB110" s="154"/>
      <c r="BC110" s="154"/>
      <c r="BD110" s="154"/>
      <c r="BE110" s="154"/>
      <c r="BF110" s="154"/>
      <c r="BG110" s="154"/>
      <c r="BH110" s="154"/>
    </row>
    <row r="111" spans="1:60" outlineLevel="1" x14ac:dyDescent="0.2">
      <c r="A111" s="155"/>
      <c r="B111" s="162"/>
      <c r="C111" s="194" t="s">
        <v>284</v>
      </c>
      <c r="D111" s="166"/>
      <c r="E111" s="170">
        <v>10.4</v>
      </c>
      <c r="F111" s="173"/>
      <c r="G111" s="173"/>
      <c r="H111" s="173"/>
      <c r="I111" s="173"/>
      <c r="J111" s="173"/>
      <c r="K111" s="173"/>
      <c r="L111" s="173"/>
      <c r="M111" s="173"/>
      <c r="N111" s="164"/>
      <c r="O111" s="164"/>
      <c r="P111" s="164"/>
      <c r="Q111" s="164"/>
      <c r="R111" s="164"/>
      <c r="S111" s="164"/>
      <c r="T111" s="165"/>
      <c r="U111" s="164"/>
      <c r="V111" s="154"/>
      <c r="W111" s="154"/>
      <c r="X111" s="154"/>
      <c r="Y111" s="154"/>
      <c r="Z111" s="154"/>
      <c r="AA111" s="154"/>
      <c r="AB111" s="154"/>
      <c r="AC111" s="154"/>
      <c r="AD111" s="154"/>
      <c r="AE111" s="154" t="s">
        <v>140</v>
      </c>
      <c r="AF111" s="154">
        <v>0</v>
      </c>
      <c r="AG111" s="154"/>
      <c r="AH111" s="154"/>
      <c r="AI111" s="154"/>
      <c r="AJ111" s="154"/>
      <c r="AK111" s="154"/>
      <c r="AL111" s="154"/>
      <c r="AM111" s="154"/>
      <c r="AN111" s="154"/>
      <c r="AO111" s="154"/>
      <c r="AP111" s="154"/>
      <c r="AQ111" s="154"/>
      <c r="AR111" s="154"/>
      <c r="AS111" s="154"/>
      <c r="AT111" s="154"/>
      <c r="AU111" s="154"/>
      <c r="AV111" s="154"/>
      <c r="AW111" s="154"/>
      <c r="AX111" s="154"/>
      <c r="AY111" s="154"/>
      <c r="AZ111" s="154"/>
      <c r="BA111" s="154"/>
      <c r="BB111" s="154"/>
      <c r="BC111" s="154"/>
      <c r="BD111" s="154"/>
      <c r="BE111" s="154"/>
      <c r="BF111" s="154"/>
      <c r="BG111" s="154"/>
      <c r="BH111" s="154"/>
    </row>
    <row r="112" spans="1:60" ht="22.5" outlineLevel="1" x14ac:dyDescent="0.2">
      <c r="A112" s="155">
        <v>42</v>
      </c>
      <c r="B112" s="162" t="s">
        <v>285</v>
      </c>
      <c r="C112" s="193" t="s">
        <v>286</v>
      </c>
      <c r="D112" s="164" t="s">
        <v>235</v>
      </c>
      <c r="E112" s="169">
        <v>38</v>
      </c>
      <c r="F112" s="172"/>
      <c r="G112" s="173">
        <f>ROUND(E112*F112,2)</f>
        <v>0</v>
      </c>
      <c r="H112" s="172"/>
      <c r="I112" s="173">
        <f>ROUND(E112*H112,2)</f>
        <v>0</v>
      </c>
      <c r="J112" s="172"/>
      <c r="K112" s="173">
        <f>ROUND(E112*J112,2)</f>
        <v>0</v>
      </c>
      <c r="L112" s="173">
        <v>15</v>
      </c>
      <c r="M112" s="173">
        <f>G112*(1+L112/100)</f>
        <v>0</v>
      </c>
      <c r="N112" s="164">
        <v>4.3299999999999996E-3</v>
      </c>
      <c r="O112" s="164">
        <f>ROUND(E112*N112,5)</f>
        <v>0.16453999999999999</v>
      </c>
      <c r="P112" s="164">
        <v>0</v>
      </c>
      <c r="Q112" s="164">
        <f>ROUND(E112*P112,5)</f>
        <v>0</v>
      </c>
      <c r="R112" s="164"/>
      <c r="S112" s="164"/>
      <c r="T112" s="165">
        <v>0.152</v>
      </c>
      <c r="U112" s="164">
        <f>ROUND(E112*T112,2)</f>
        <v>5.78</v>
      </c>
      <c r="V112" s="154"/>
      <c r="W112" s="154"/>
      <c r="X112" s="154"/>
      <c r="Y112" s="154"/>
      <c r="Z112" s="154"/>
      <c r="AA112" s="154"/>
      <c r="AB112" s="154"/>
      <c r="AC112" s="154"/>
      <c r="AD112" s="154"/>
      <c r="AE112" s="154" t="s">
        <v>146</v>
      </c>
      <c r="AF112" s="154"/>
      <c r="AG112" s="154"/>
      <c r="AH112" s="154"/>
      <c r="AI112" s="154"/>
      <c r="AJ112" s="154"/>
      <c r="AK112" s="154"/>
      <c r="AL112" s="154"/>
      <c r="AM112" s="154"/>
      <c r="AN112" s="154"/>
      <c r="AO112" s="154"/>
      <c r="AP112" s="154"/>
      <c r="AQ112" s="154"/>
      <c r="AR112" s="154"/>
      <c r="AS112" s="154"/>
      <c r="AT112" s="154"/>
      <c r="AU112" s="154"/>
      <c r="AV112" s="154"/>
      <c r="AW112" s="154"/>
      <c r="AX112" s="154"/>
      <c r="AY112" s="154"/>
      <c r="AZ112" s="154"/>
      <c r="BA112" s="154"/>
      <c r="BB112" s="154"/>
      <c r="BC112" s="154"/>
      <c r="BD112" s="154"/>
      <c r="BE112" s="154"/>
      <c r="BF112" s="154"/>
      <c r="BG112" s="154"/>
      <c r="BH112" s="154"/>
    </row>
    <row r="113" spans="1:60" ht="22.5" outlineLevel="1" x14ac:dyDescent="0.2">
      <c r="A113" s="155">
        <v>43</v>
      </c>
      <c r="B113" s="162" t="s">
        <v>287</v>
      </c>
      <c r="C113" s="193" t="s">
        <v>288</v>
      </c>
      <c r="D113" s="164" t="s">
        <v>235</v>
      </c>
      <c r="E113" s="169">
        <v>33.450000000000003</v>
      </c>
      <c r="F113" s="172"/>
      <c r="G113" s="173">
        <f>ROUND(E113*F113,2)</f>
        <v>0</v>
      </c>
      <c r="H113" s="172"/>
      <c r="I113" s="173">
        <f>ROUND(E113*H113,2)</f>
        <v>0</v>
      </c>
      <c r="J113" s="172"/>
      <c r="K113" s="173">
        <f>ROUND(E113*J113,2)</f>
        <v>0</v>
      </c>
      <c r="L113" s="173">
        <v>15</v>
      </c>
      <c r="M113" s="173">
        <f>G113*(1+L113/100)</f>
        <v>0</v>
      </c>
      <c r="N113" s="164">
        <v>3.8980000000000001E-2</v>
      </c>
      <c r="O113" s="164">
        <f>ROUND(E113*N113,5)</f>
        <v>1.3038799999999999</v>
      </c>
      <c r="P113" s="164">
        <v>0</v>
      </c>
      <c r="Q113" s="164">
        <f>ROUND(E113*P113,5)</f>
        <v>0</v>
      </c>
      <c r="R113" s="164"/>
      <c r="S113" s="164"/>
      <c r="T113" s="165">
        <v>0.29299999999999998</v>
      </c>
      <c r="U113" s="164">
        <f>ROUND(E113*T113,2)</f>
        <v>9.8000000000000007</v>
      </c>
      <c r="V113" s="154"/>
      <c r="W113" s="154"/>
      <c r="X113" s="154"/>
      <c r="Y113" s="154"/>
      <c r="Z113" s="154"/>
      <c r="AA113" s="154"/>
      <c r="AB113" s="154"/>
      <c r="AC113" s="154"/>
      <c r="AD113" s="154"/>
      <c r="AE113" s="154" t="s">
        <v>146</v>
      </c>
      <c r="AF113" s="154"/>
      <c r="AG113" s="154"/>
      <c r="AH113" s="154"/>
      <c r="AI113" s="154"/>
      <c r="AJ113" s="154"/>
      <c r="AK113" s="154"/>
      <c r="AL113" s="154"/>
      <c r="AM113" s="154"/>
      <c r="AN113" s="154"/>
      <c r="AO113" s="154"/>
      <c r="AP113" s="154"/>
      <c r="AQ113" s="154"/>
      <c r="AR113" s="154"/>
      <c r="AS113" s="154"/>
      <c r="AT113" s="154"/>
      <c r="AU113" s="154"/>
      <c r="AV113" s="154"/>
      <c r="AW113" s="154"/>
      <c r="AX113" s="154"/>
      <c r="AY113" s="154"/>
      <c r="AZ113" s="154"/>
      <c r="BA113" s="154"/>
      <c r="BB113" s="154"/>
      <c r="BC113" s="154"/>
      <c r="BD113" s="154"/>
      <c r="BE113" s="154"/>
      <c r="BF113" s="154"/>
      <c r="BG113" s="154"/>
      <c r="BH113" s="154"/>
    </row>
    <row r="114" spans="1:60" outlineLevel="1" x14ac:dyDescent="0.2">
      <c r="A114" s="155"/>
      <c r="B114" s="162"/>
      <c r="C114" s="194" t="s">
        <v>289</v>
      </c>
      <c r="D114" s="166"/>
      <c r="E114" s="170">
        <v>13.5</v>
      </c>
      <c r="F114" s="173"/>
      <c r="G114" s="173"/>
      <c r="H114" s="173"/>
      <c r="I114" s="173"/>
      <c r="J114" s="173"/>
      <c r="K114" s="173"/>
      <c r="L114" s="173"/>
      <c r="M114" s="173"/>
      <c r="N114" s="164"/>
      <c r="O114" s="164"/>
      <c r="P114" s="164"/>
      <c r="Q114" s="164"/>
      <c r="R114" s="164"/>
      <c r="S114" s="164"/>
      <c r="T114" s="165"/>
      <c r="U114" s="164"/>
      <c r="V114" s="154"/>
      <c r="W114" s="154"/>
      <c r="X114" s="154"/>
      <c r="Y114" s="154"/>
      <c r="Z114" s="154"/>
      <c r="AA114" s="154"/>
      <c r="AB114" s="154"/>
      <c r="AC114" s="154"/>
      <c r="AD114" s="154"/>
      <c r="AE114" s="154" t="s">
        <v>140</v>
      </c>
      <c r="AF114" s="154">
        <v>0</v>
      </c>
      <c r="AG114" s="154"/>
      <c r="AH114" s="154"/>
      <c r="AI114" s="154"/>
      <c r="AJ114" s="154"/>
      <c r="AK114" s="154"/>
      <c r="AL114" s="154"/>
      <c r="AM114" s="154"/>
      <c r="AN114" s="154"/>
      <c r="AO114" s="154"/>
      <c r="AP114" s="154"/>
      <c r="AQ114" s="154"/>
      <c r="AR114" s="154"/>
      <c r="AS114" s="154"/>
      <c r="AT114" s="154"/>
      <c r="AU114" s="154"/>
      <c r="AV114" s="154"/>
      <c r="AW114" s="154"/>
      <c r="AX114" s="154"/>
      <c r="AY114" s="154"/>
      <c r="AZ114" s="154"/>
      <c r="BA114" s="154"/>
      <c r="BB114" s="154"/>
      <c r="BC114" s="154"/>
      <c r="BD114" s="154"/>
      <c r="BE114" s="154"/>
      <c r="BF114" s="154"/>
      <c r="BG114" s="154"/>
      <c r="BH114" s="154"/>
    </row>
    <row r="115" spans="1:60" outlineLevel="1" x14ac:dyDescent="0.2">
      <c r="A115" s="155"/>
      <c r="B115" s="162"/>
      <c r="C115" s="194" t="s">
        <v>290</v>
      </c>
      <c r="D115" s="166"/>
      <c r="E115" s="170">
        <v>19.95</v>
      </c>
      <c r="F115" s="173"/>
      <c r="G115" s="173"/>
      <c r="H115" s="173"/>
      <c r="I115" s="173"/>
      <c r="J115" s="173"/>
      <c r="K115" s="173"/>
      <c r="L115" s="173"/>
      <c r="M115" s="173"/>
      <c r="N115" s="164"/>
      <c r="O115" s="164"/>
      <c r="P115" s="164"/>
      <c r="Q115" s="164"/>
      <c r="R115" s="164"/>
      <c r="S115" s="164"/>
      <c r="T115" s="165"/>
      <c r="U115" s="164"/>
      <c r="V115" s="154"/>
      <c r="W115" s="154"/>
      <c r="X115" s="154"/>
      <c r="Y115" s="154"/>
      <c r="Z115" s="154"/>
      <c r="AA115" s="154"/>
      <c r="AB115" s="154"/>
      <c r="AC115" s="154"/>
      <c r="AD115" s="154"/>
      <c r="AE115" s="154" t="s">
        <v>140</v>
      </c>
      <c r="AF115" s="154">
        <v>0</v>
      </c>
      <c r="AG115" s="154"/>
      <c r="AH115" s="154"/>
      <c r="AI115" s="154"/>
      <c r="AJ115" s="154"/>
      <c r="AK115" s="154"/>
      <c r="AL115" s="154"/>
      <c r="AM115" s="154"/>
      <c r="AN115" s="154"/>
      <c r="AO115" s="154"/>
      <c r="AP115" s="154"/>
      <c r="AQ115" s="154"/>
      <c r="AR115" s="154"/>
      <c r="AS115" s="154"/>
      <c r="AT115" s="154"/>
      <c r="AU115" s="154"/>
      <c r="AV115" s="154"/>
      <c r="AW115" s="154"/>
      <c r="AX115" s="154"/>
      <c r="AY115" s="154"/>
      <c r="AZ115" s="154"/>
      <c r="BA115" s="154"/>
      <c r="BB115" s="154"/>
      <c r="BC115" s="154"/>
      <c r="BD115" s="154"/>
      <c r="BE115" s="154"/>
      <c r="BF115" s="154"/>
      <c r="BG115" s="154"/>
      <c r="BH115" s="154"/>
    </row>
    <row r="116" spans="1:60" ht="22.5" outlineLevel="1" x14ac:dyDescent="0.2">
      <c r="A116" s="155">
        <v>44</v>
      </c>
      <c r="B116" s="162" t="s">
        <v>291</v>
      </c>
      <c r="C116" s="193" t="s">
        <v>292</v>
      </c>
      <c r="D116" s="164" t="s">
        <v>235</v>
      </c>
      <c r="E116" s="169">
        <v>12.4</v>
      </c>
      <c r="F116" s="172"/>
      <c r="G116" s="173">
        <f>ROUND(E116*F116,2)</f>
        <v>0</v>
      </c>
      <c r="H116" s="172"/>
      <c r="I116" s="173">
        <f>ROUND(E116*H116,2)</f>
        <v>0</v>
      </c>
      <c r="J116" s="172"/>
      <c r="K116" s="173">
        <f>ROUND(E116*J116,2)</f>
        <v>0</v>
      </c>
      <c r="L116" s="173">
        <v>15</v>
      </c>
      <c r="M116" s="173">
        <f>G116*(1+L116/100)</f>
        <v>0</v>
      </c>
      <c r="N116" s="164">
        <v>3.465E-2</v>
      </c>
      <c r="O116" s="164">
        <f>ROUND(E116*N116,5)</f>
        <v>0.42965999999999999</v>
      </c>
      <c r="P116" s="164">
        <v>0</v>
      </c>
      <c r="Q116" s="164">
        <f>ROUND(E116*P116,5)</f>
        <v>0</v>
      </c>
      <c r="R116" s="164"/>
      <c r="S116" s="164"/>
      <c r="T116" s="165">
        <v>0.29799999999999999</v>
      </c>
      <c r="U116" s="164">
        <f>ROUND(E116*T116,2)</f>
        <v>3.7</v>
      </c>
      <c r="V116" s="154"/>
      <c r="W116" s="154"/>
      <c r="X116" s="154"/>
      <c r="Y116" s="154"/>
      <c r="Z116" s="154"/>
      <c r="AA116" s="154"/>
      <c r="AB116" s="154"/>
      <c r="AC116" s="154"/>
      <c r="AD116" s="154"/>
      <c r="AE116" s="154" t="s">
        <v>146</v>
      </c>
      <c r="AF116" s="154"/>
      <c r="AG116" s="154"/>
      <c r="AH116" s="154"/>
      <c r="AI116" s="154"/>
      <c r="AJ116" s="154"/>
      <c r="AK116" s="154"/>
      <c r="AL116" s="154"/>
      <c r="AM116" s="154"/>
      <c r="AN116" s="154"/>
      <c r="AO116" s="154"/>
      <c r="AP116" s="154"/>
      <c r="AQ116" s="154"/>
      <c r="AR116" s="154"/>
      <c r="AS116" s="154"/>
      <c r="AT116" s="154"/>
      <c r="AU116" s="154"/>
      <c r="AV116" s="154"/>
      <c r="AW116" s="154"/>
      <c r="AX116" s="154"/>
      <c r="AY116" s="154"/>
      <c r="AZ116" s="154"/>
      <c r="BA116" s="154"/>
      <c r="BB116" s="154"/>
      <c r="BC116" s="154"/>
      <c r="BD116" s="154"/>
      <c r="BE116" s="154"/>
      <c r="BF116" s="154"/>
      <c r="BG116" s="154"/>
      <c r="BH116" s="154"/>
    </row>
    <row r="117" spans="1:60" outlineLevel="1" x14ac:dyDescent="0.2">
      <c r="A117" s="155"/>
      <c r="B117" s="162"/>
      <c r="C117" s="194" t="s">
        <v>293</v>
      </c>
      <c r="D117" s="166"/>
      <c r="E117" s="170">
        <v>12.4</v>
      </c>
      <c r="F117" s="173"/>
      <c r="G117" s="173"/>
      <c r="H117" s="173"/>
      <c r="I117" s="173"/>
      <c r="J117" s="173"/>
      <c r="K117" s="173"/>
      <c r="L117" s="173"/>
      <c r="M117" s="173"/>
      <c r="N117" s="164"/>
      <c r="O117" s="164"/>
      <c r="P117" s="164"/>
      <c r="Q117" s="164"/>
      <c r="R117" s="164"/>
      <c r="S117" s="164"/>
      <c r="T117" s="165"/>
      <c r="U117" s="164"/>
      <c r="V117" s="154"/>
      <c r="W117" s="154"/>
      <c r="X117" s="154"/>
      <c r="Y117" s="154"/>
      <c r="Z117" s="154"/>
      <c r="AA117" s="154"/>
      <c r="AB117" s="154"/>
      <c r="AC117" s="154"/>
      <c r="AD117" s="154"/>
      <c r="AE117" s="154" t="s">
        <v>140</v>
      </c>
      <c r="AF117" s="154">
        <v>0</v>
      </c>
      <c r="AG117" s="154"/>
      <c r="AH117" s="154"/>
      <c r="AI117" s="154"/>
      <c r="AJ117" s="154"/>
      <c r="AK117" s="154"/>
      <c r="AL117" s="154"/>
      <c r="AM117" s="154"/>
      <c r="AN117" s="154"/>
      <c r="AO117" s="154"/>
      <c r="AP117" s="154"/>
      <c r="AQ117" s="154"/>
      <c r="AR117" s="154"/>
      <c r="AS117" s="154"/>
      <c r="AT117" s="154"/>
      <c r="AU117" s="154"/>
      <c r="AV117" s="154"/>
      <c r="AW117" s="154"/>
      <c r="AX117" s="154"/>
      <c r="AY117" s="154"/>
      <c r="AZ117" s="154"/>
      <c r="BA117" s="154"/>
      <c r="BB117" s="154"/>
      <c r="BC117" s="154"/>
      <c r="BD117" s="154"/>
      <c r="BE117" s="154"/>
      <c r="BF117" s="154"/>
      <c r="BG117" s="154"/>
      <c r="BH117" s="154"/>
    </row>
    <row r="118" spans="1:60" ht="22.5" outlineLevel="1" x14ac:dyDescent="0.2">
      <c r="A118" s="155">
        <v>45</v>
      </c>
      <c r="B118" s="162" t="s">
        <v>294</v>
      </c>
      <c r="C118" s="193" t="s">
        <v>295</v>
      </c>
      <c r="D118" s="164" t="s">
        <v>235</v>
      </c>
      <c r="E118" s="169">
        <v>500.4</v>
      </c>
      <c r="F118" s="172"/>
      <c r="G118" s="173">
        <f>ROUND(E118*F118,2)</f>
        <v>0</v>
      </c>
      <c r="H118" s="172"/>
      <c r="I118" s="173">
        <f>ROUND(E118*H118,2)</f>
        <v>0</v>
      </c>
      <c r="J118" s="172"/>
      <c r="K118" s="173">
        <f>ROUND(E118*J118,2)</f>
        <v>0</v>
      </c>
      <c r="L118" s="173">
        <v>15</v>
      </c>
      <c r="M118" s="173">
        <f>G118*(1+L118/100)</f>
        <v>0</v>
      </c>
      <c r="N118" s="164">
        <v>2.3800000000000002E-3</v>
      </c>
      <c r="O118" s="164">
        <f>ROUND(E118*N118,5)</f>
        <v>1.19095</v>
      </c>
      <c r="P118" s="164">
        <v>0</v>
      </c>
      <c r="Q118" s="164">
        <f>ROUND(E118*P118,5)</f>
        <v>0</v>
      </c>
      <c r="R118" s="164"/>
      <c r="S118" s="164"/>
      <c r="T118" s="165">
        <v>0.18232999999999999</v>
      </c>
      <c r="U118" s="164">
        <f>ROUND(E118*T118,2)</f>
        <v>91.24</v>
      </c>
      <c r="V118" s="154"/>
      <c r="W118" s="154"/>
      <c r="X118" s="154"/>
      <c r="Y118" s="154"/>
      <c r="Z118" s="154"/>
      <c r="AA118" s="154"/>
      <c r="AB118" s="154"/>
      <c r="AC118" s="154"/>
      <c r="AD118" s="154"/>
      <c r="AE118" s="154" t="s">
        <v>146</v>
      </c>
      <c r="AF118" s="154"/>
      <c r="AG118" s="154"/>
      <c r="AH118" s="154"/>
      <c r="AI118" s="154"/>
      <c r="AJ118" s="154"/>
      <c r="AK118" s="154"/>
      <c r="AL118" s="154"/>
      <c r="AM118" s="154"/>
      <c r="AN118" s="154"/>
      <c r="AO118" s="154"/>
      <c r="AP118" s="154"/>
      <c r="AQ118" s="154"/>
      <c r="AR118" s="154"/>
      <c r="AS118" s="154"/>
      <c r="AT118" s="154"/>
      <c r="AU118" s="154"/>
      <c r="AV118" s="154"/>
      <c r="AW118" s="154"/>
      <c r="AX118" s="154"/>
      <c r="AY118" s="154"/>
      <c r="AZ118" s="154"/>
      <c r="BA118" s="154"/>
      <c r="BB118" s="154"/>
      <c r="BC118" s="154"/>
      <c r="BD118" s="154"/>
      <c r="BE118" s="154"/>
      <c r="BF118" s="154"/>
      <c r="BG118" s="154"/>
      <c r="BH118" s="154"/>
    </row>
    <row r="119" spans="1:60" outlineLevel="1" x14ac:dyDescent="0.2">
      <c r="A119" s="155"/>
      <c r="B119" s="162"/>
      <c r="C119" s="194" t="s">
        <v>296</v>
      </c>
      <c r="D119" s="166"/>
      <c r="E119" s="170">
        <v>21.6</v>
      </c>
      <c r="F119" s="173"/>
      <c r="G119" s="173"/>
      <c r="H119" s="173"/>
      <c r="I119" s="173"/>
      <c r="J119" s="173"/>
      <c r="K119" s="173"/>
      <c r="L119" s="173"/>
      <c r="M119" s="173"/>
      <c r="N119" s="164"/>
      <c r="O119" s="164"/>
      <c r="P119" s="164"/>
      <c r="Q119" s="164"/>
      <c r="R119" s="164"/>
      <c r="S119" s="164"/>
      <c r="T119" s="165"/>
      <c r="U119" s="164"/>
      <c r="V119" s="154"/>
      <c r="W119" s="154"/>
      <c r="X119" s="154"/>
      <c r="Y119" s="154"/>
      <c r="Z119" s="154"/>
      <c r="AA119" s="154"/>
      <c r="AB119" s="154"/>
      <c r="AC119" s="154"/>
      <c r="AD119" s="154"/>
      <c r="AE119" s="154" t="s">
        <v>140</v>
      </c>
      <c r="AF119" s="154">
        <v>0</v>
      </c>
      <c r="AG119" s="154"/>
      <c r="AH119" s="154"/>
      <c r="AI119" s="154"/>
      <c r="AJ119" s="154"/>
      <c r="AK119" s="154"/>
      <c r="AL119" s="154"/>
      <c r="AM119" s="154"/>
      <c r="AN119" s="154"/>
      <c r="AO119" s="154"/>
      <c r="AP119" s="154"/>
      <c r="AQ119" s="154"/>
      <c r="AR119" s="154"/>
      <c r="AS119" s="154"/>
      <c r="AT119" s="154"/>
      <c r="AU119" s="154"/>
      <c r="AV119" s="154"/>
      <c r="AW119" s="154"/>
      <c r="AX119" s="154"/>
      <c r="AY119" s="154"/>
      <c r="AZ119" s="154"/>
      <c r="BA119" s="154"/>
      <c r="BB119" s="154"/>
      <c r="BC119" s="154"/>
      <c r="BD119" s="154"/>
      <c r="BE119" s="154"/>
      <c r="BF119" s="154"/>
      <c r="BG119" s="154"/>
      <c r="BH119" s="154"/>
    </row>
    <row r="120" spans="1:60" outlineLevel="1" x14ac:dyDescent="0.2">
      <c r="A120" s="155"/>
      <c r="B120" s="162"/>
      <c r="C120" s="194" t="s">
        <v>297</v>
      </c>
      <c r="D120" s="166"/>
      <c r="E120" s="170">
        <v>38.4</v>
      </c>
      <c r="F120" s="173"/>
      <c r="G120" s="173"/>
      <c r="H120" s="173"/>
      <c r="I120" s="173"/>
      <c r="J120" s="173"/>
      <c r="K120" s="173"/>
      <c r="L120" s="173"/>
      <c r="M120" s="173"/>
      <c r="N120" s="164"/>
      <c r="O120" s="164"/>
      <c r="P120" s="164"/>
      <c r="Q120" s="164"/>
      <c r="R120" s="164"/>
      <c r="S120" s="164"/>
      <c r="T120" s="165"/>
      <c r="U120" s="164"/>
      <c r="V120" s="154"/>
      <c r="W120" s="154"/>
      <c r="X120" s="154"/>
      <c r="Y120" s="154"/>
      <c r="Z120" s="154"/>
      <c r="AA120" s="154"/>
      <c r="AB120" s="154"/>
      <c r="AC120" s="154"/>
      <c r="AD120" s="154"/>
      <c r="AE120" s="154" t="s">
        <v>140</v>
      </c>
      <c r="AF120" s="154">
        <v>0</v>
      </c>
      <c r="AG120" s="154"/>
      <c r="AH120" s="154"/>
      <c r="AI120" s="154"/>
      <c r="AJ120" s="154"/>
      <c r="AK120" s="154"/>
      <c r="AL120" s="154"/>
      <c r="AM120" s="154"/>
      <c r="AN120" s="154"/>
      <c r="AO120" s="154"/>
      <c r="AP120" s="154"/>
      <c r="AQ120" s="154"/>
      <c r="AR120" s="154"/>
      <c r="AS120" s="154"/>
      <c r="AT120" s="154"/>
      <c r="AU120" s="154"/>
      <c r="AV120" s="154"/>
      <c r="AW120" s="154"/>
      <c r="AX120" s="154"/>
      <c r="AY120" s="154"/>
      <c r="AZ120" s="154"/>
      <c r="BA120" s="154"/>
      <c r="BB120" s="154"/>
      <c r="BC120" s="154"/>
      <c r="BD120" s="154"/>
      <c r="BE120" s="154"/>
      <c r="BF120" s="154"/>
      <c r="BG120" s="154"/>
      <c r="BH120" s="154"/>
    </row>
    <row r="121" spans="1:60" outlineLevel="1" x14ac:dyDescent="0.2">
      <c r="A121" s="155"/>
      <c r="B121" s="162"/>
      <c r="C121" s="194" t="s">
        <v>298</v>
      </c>
      <c r="D121" s="166"/>
      <c r="E121" s="170">
        <v>36</v>
      </c>
      <c r="F121" s="173"/>
      <c r="G121" s="173"/>
      <c r="H121" s="173"/>
      <c r="I121" s="173"/>
      <c r="J121" s="173"/>
      <c r="K121" s="173"/>
      <c r="L121" s="173"/>
      <c r="M121" s="173"/>
      <c r="N121" s="164"/>
      <c r="O121" s="164"/>
      <c r="P121" s="164"/>
      <c r="Q121" s="164"/>
      <c r="R121" s="164"/>
      <c r="S121" s="164"/>
      <c r="T121" s="165"/>
      <c r="U121" s="16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 t="s">
        <v>140</v>
      </c>
      <c r="AF121" s="154">
        <v>0</v>
      </c>
      <c r="AG121" s="154"/>
      <c r="AH121" s="154"/>
      <c r="AI121" s="154"/>
      <c r="AJ121" s="154"/>
      <c r="AK121" s="154"/>
      <c r="AL121" s="154"/>
      <c r="AM121" s="154"/>
      <c r="AN121" s="154"/>
      <c r="AO121" s="154"/>
      <c r="AP121" s="154"/>
      <c r="AQ121" s="154"/>
      <c r="AR121" s="154"/>
      <c r="AS121" s="154"/>
      <c r="AT121" s="154"/>
      <c r="AU121" s="154"/>
      <c r="AV121" s="154"/>
      <c r="AW121" s="154"/>
      <c r="AX121" s="154"/>
      <c r="AY121" s="154"/>
      <c r="AZ121" s="154"/>
      <c r="BA121" s="154"/>
      <c r="BB121" s="154"/>
      <c r="BC121" s="154"/>
      <c r="BD121" s="154"/>
      <c r="BE121" s="154"/>
      <c r="BF121" s="154"/>
      <c r="BG121" s="154"/>
      <c r="BH121" s="154"/>
    </row>
    <row r="122" spans="1:60" outlineLevel="1" x14ac:dyDescent="0.2">
      <c r="A122" s="155"/>
      <c r="B122" s="162"/>
      <c r="C122" s="194" t="s">
        <v>299</v>
      </c>
      <c r="D122" s="166"/>
      <c r="E122" s="170">
        <v>21.6</v>
      </c>
      <c r="F122" s="173"/>
      <c r="G122" s="173"/>
      <c r="H122" s="173"/>
      <c r="I122" s="173"/>
      <c r="J122" s="173"/>
      <c r="K122" s="173"/>
      <c r="L122" s="173"/>
      <c r="M122" s="173"/>
      <c r="N122" s="164"/>
      <c r="O122" s="164"/>
      <c r="P122" s="164"/>
      <c r="Q122" s="164"/>
      <c r="R122" s="164"/>
      <c r="S122" s="164"/>
      <c r="T122" s="165"/>
      <c r="U122" s="164"/>
      <c r="V122" s="154"/>
      <c r="W122" s="154"/>
      <c r="X122" s="154"/>
      <c r="Y122" s="154"/>
      <c r="Z122" s="154"/>
      <c r="AA122" s="154"/>
      <c r="AB122" s="154"/>
      <c r="AC122" s="154"/>
      <c r="AD122" s="154"/>
      <c r="AE122" s="154" t="s">
        <v>140</v>
      </c>
      <c r="AF122" s="154">
        <v>0</v>
      </c>
      <c r="AG122" s="154"/>
      <c r="AH122" s="154"/>
      <c r="AI122" s="154"/>
      <c r="AJ122" s="154"/>
      <c r="AK122" s="154"/>
      <c r="AL122" s="154"/>
      <c r="AM122" s="154"/>
      <c r="AN122" s="154"/>
      <c r="AO122" s="154"/>
      <c r="AP122" s="154"/>
      <c r="AQ122" s="154"/>
      <c r="AR122" s="154"/>
      <c r="AS122" s="154"/>
      <c r="AT122" s="154"/>
      <c r="AU122" s="154"/>
      <c r="AV122" s="154"/>
      <c r="AW122" s="154"/>
      <c r="AX122" s="154"/>
      <c r="AY122" s="154"/>
      <c r="AZ122" s="154"/>
      <c r="BA122" s="154"/>
      <c r="BB122" s="154"/>
      <c r="BC122" s="154"/>
      <c r="BD122" s="154"/>
      <c r="BE122" s="154"/>
      <c r="BF122" s="154"/>
      <c r="BG122" s="154"/>
      <c r="BH122" s="154"/>
    </row>
    <row r="123" spans="1:60" outlineLevel="1" x14ac:dyDescent="0.2">
      <c r="A123" s="155"/>
      <c r="B123" s="162"/>
      <c r="C123" s="194" t="s">
        <v>300</v>
      </c>
      <c r="D123" s="166"/>
      <c r="E123" s="170">
        <v>10</v>
      </c>
      <c r="F123" s="173"/>
      <c r="G123" s="173"/>
      <c r="H123" s="173"/>
      <c r="I123" s="173"/>
      <c r="J123" s="173"/>
      <c r="K123" s="173"/>
      <c r="L123" s="173"/>
      <c r="M123" s="173"/>
      <c r="N123" s="164"/>
      <c r="O123" s="164"/>
      <c r="P123" s="164"/>
      <c r="Q123" s="164"/>
      <c r="R123" s="164"/>
      <c r="S123" s="164"/>
      <c r="T123" s="165"/>
      <c r="U123" s="164"/>
      <c r="V123" s="154"/>
      <c r="W123" s="154"/>
      <c r="X123" s="154"/>
      <c r="Y123" s="154"/>
      <c r="Z123" s="154"/>
      <c r="AA123" s="154"/>
      <c r="AB123" s="154"/>
      <c r="AC123" s="154"/>
      <c r="AD123" s="154"/>
      <c r="AE123" s="154" t="s">
        <v>140</v>
      </c>
      <c r="AF123" s="154">
        <v>0</v>
      </c>
      <c r="AG123" s="154"/>
      <c r="AH123" s="154"/>
      <c r="AI123" s="154"/>
      <c r="AJ123" s="154"/>
      <c r="AK123" s="154"/>
      <c r="AL123" s="154"/>
      <c r="AM123" s="154"/>
      <c r="AN123" s="154"/>
      <c r="AO123" s="154"/>
      <c r="AP123" s="154"/>
      <c r="AQ123" s="154"/>
      <c r="AR123" s="154"/>
      <c r="AS123" s="154"/>
      <c r="AT123" s="154"/>
      <c r="AU123" s="154"/>
      <c r="AV123" s="154"/>
      <c r="AW123" s="154"/>
      <c r="AX123" s="154"/>
      <c r="AY123" s="154"/>
      <c r="AZ123" s="154"/>
      <c r="BA123" s="154"/>
      <c r="BB123" s="154"/>
      <c r="BC123" s="154"/>
      <c r="BD123" s="154"/>
      <c r="BE123" s="154"/>
      <c r="BF123" s="154"/>
      <c r="BG123" s="154"/>
      <c r="BH123" s="154"/>
    </row>
    <row r="124" spans="1:60" outlineLevel="1" x14ac:dyDescent="0.2">
      <c r="A124" s="155"/>
      <c r="B124" s="162"/>
      <c r="C124" s="194" t="s">
        <v>301</v>
      </c>
      <c r="D124" s="166"/>
      <c r="E124" s="170">
        <v>30</v>
      </c>
      <c r="F124" s="173"/>
      <c r="G124" s="173"/>
      <c r="H124" s="173"/>
      <c r="I124" s="173"/>
      <c r="J124" s="173"/>
      <c r="K124" s="173"/>
      <c r="L124" s="173"/>
      <c r="M124" s="173"/>
      <c r="N124" s="164"/>
      <c r="O124" s="164"/>
      <c r="P124" s="164"/>
      <c r="Q124" s="164"/>
      <c r="R124" s="164"/>
      <c r="S124" s="164"/>
      <c r="T124" s="165"/>
      <c r="U124" s="164"/>
      <c r="V124" s="154"/>
      <c r="W124" s="154"/>
      <c r="X124" s="154"/>
      <c r="Y124" s="154"/>
      <c r="Z124" s="154"/>
      <c r="AA124" s="154"/>
      <c r="AB124" s="154"/>
      <c r="AC124" s="154"/>
      <c r="AD124" s="154"/>
      <c r="AE124" s="154" t="s">
        <v>140</v>
      </c>
      <c r="AF124" s="154">
        <v>0</v>
      </c>
      <c r="AG124" s="154"/>
      <c r="AH124" s="154"/>
      <c r="AI124" s="154"/>
      <c r="AJ124" s="154"/>
      <c r="AK124" s="154"/>
      <c r="AL124" s="154"/>
      <c r="AM124" s="154"/>
      <c r="AN124" s="154"/>
      <c r="AO124" s="154"/>
      <c r="AP124" s="154"/>
      <c r="AQ124" s="154"/>
      <c r="AR124" s="154"/>
      <c r="AS124" s="154"/>
      <c r="AT124" s="154"/>
      <c r="AU124" s="154"/>
      <c r="AV124" s="154"/>
      <c r="AW124" s="154"/>
      <c r="AX124" s="154"/>
      <c r="AY124" s="154"/>
      <c r="AZ124" s="154"/>
      <c r="BA124" s="154"/>
      <c r="BB124" s="154"/>
      <c r="BC124" s="154"/>
      <c r="BD124" s="154"/>
      <c r="BE124" s="154"/>
      <c r="BF124" s="154"/>
      <c r="BG124" s="154"/>
      <c r="BH124" s="154"/>
    </row>
    <row r="125" spans="1:60" outlineLevel="1" x14ac:dyDescent="0.2">
      <c r="A125" s="155"/>
      <c r="B125" s="162"/>
      <c r="C125" s="194" t="s">
        <v>302</v>
      </c>
      <c r="D125" s="166"/>
      <c r="E125" s="170">
        <v>19.8</v>
      </c>
      <c r="F125" s="173"/>
      <c r="G125" s="173"/>
      <c r="H125" s="173"/>
      <c r="I125" s="173"/>
      <c r="J125" s="173"/>
      <c r="K125" s="173"/>
      <c r="L125" s="173"/>
      <c r="M125" s="173"/>
      <c r="N125" s="164"/>
      <c r="O125" s="164"/>
      <c r="P125" s="164"/>
      <c r="Q125" s="164"/>
      <c r="R125" s="164"/>
      <c r="S125" s="164"/>
      <c r="T125" s="165"/>
      <c r="U125" s="164"/>
      <c r="V125" s="154"/>
      <c r="W125" s="154"/>
      <c r="X125" s="154"/>
      <c r="Y125" s="154"/>
      <c r="Z125" s="154"/>
      <c r="AA125" s="154"/>
      <c r="AB125" s="154"/>
      <c r="AC125" s="154"/>
      <c r="AD125" s="154"/>
      <c r="AE125" s="154" t="s">
        <v>140</v>
      </c>
      <c r="AF125" s="154">
        <v>0</v>
      </c>
      <c r="AG125" s="154"/>
      <c r="AH125" s="154"/>
      <c r="AI125" s="154"/>
      <c r="AJ125" s="154"/>
      <c r="AK125" s="154"/>
      <c r="AL125" s="154"/>
      <c r="AM125" s="154"/>
      <c r="AN125" s="154"/>
      <c r="AO125" s="154"/>
      <c r="AP125" s="154"/>
      <c r="AQ125" s="154"/>
      <c r="AR125" s="154"/>
      <c r="AS125" s="154"/>
      <c r="AT125" s="154"/>
      <c r="AU125" s="154"/>
      <c r="AV125" s="154"/>
      <c r="AW125" s="154"/>
      <c r="AX125" s="154"/>
      <c r="AY125" s="154"/>
      <c r="AZ125" s="154"/>
      <c r="BA125" s="154"/>
      <c r="BB125" s="154"/>
      <c r="BC125" s="154"/>
      <c r="BD125" s="154"/>
      <c r="BE125" s="154"/>
      <c r="BF125" s="154"/>
      <c r="BG125" s="154"/>
      <c r="BH125" s="154"/>
    </row>
    <row r="126" spans="1:60" outlineLevel="1" x14ac:dyDescent="0.2">
      <c r="A126" s="155"/>
      <c r="B126" s="162"/>
      <c r="C126" s="194" t="s">
        <v>303</v>
      </c>
      <c r="D126" s="166"/>
      <c r="E126" s="170">
        <v>323</v>
      </c>
      <c r="F126" s="173"/>
      <c r="G126" s="173"/>
      <c r="H126" s="173"/>
      <c r="I126" s="173"/>
      <c r="J126" s="173"/>
      <c r="K126" s="173"/>
      <c r="L126" s="173"/>
      <c r="M126" s="173"/>
      <c r="N126" s="164"/>
      <c r="O126" s="164"/>
      <c r="P126" s="164"/>
      <c r="Q126" s="164"/>
      <c r="R126" s="164"/>
      <c r="S126" s="164"/>
      <c r="T126" s="165"/>
      <c r="U126" s="164"/>
      <c r="V126" s="154"/>
      <c r="W126" s="154"/>
      <c r="X126" s="154"/>
      <c r="Y126" s="154"/>
      <c r="Z126" s="154"/>
      <c r="AA126" s="154"/>
      <c r="AB126" s="154"/>
      <c r="AC126" s="154"/>
      <c r="AD126" s="154"/>
      <c r="AE126" s="154" t="s">
        <v>140</v>
      </c>
      <c r="AF126" s="154">
        <v>0</v>
      </c>
      <c r="AG126" s="154"/>
      <c r="AH126" s="154"/>
      <c r="AI126" s="154"/>
      <c r="AJ126" s="154"/>
      <c r="AK126" s="154"/>
      <c r="AL126" s="154"/>
      <c r="AM126" s="154"/>
      <c r="AN126" s="154"/>
      <c r="AO126" s="154"/>
      <c r="AP126" s="154"/>
      <c r="AQ126" s="154"/>
      <c r="AR126" s="154"/>
      <c r="AS126" s="154"/>
      <c r="AT126" s="154"/>
      <c r="AU126" s="154"/>
      <c r="AV126" s="154"/>
      <c r="AW126" s="154"/>
      <c r="AX126" s="154"/>
      <c r="AY126" s="154"/>
      <c r="AZ126" s="154"/>
      <c r="BA126" s="154"/>
      <c r="BB126" s="154"/>
      <c r="BC126" s="154"/>
      <c r="BD126" s="154"/>
      <c r="BE126" s="154"/>
      <c r="BF126" s="154"/>
      <c r="BG126" s="154"/>
      <c r="BH126" s="154"/>
    </row>
    <row r="127" spans="1:60" ht="22.5" outlineLevel="1" x14ac:dyDescent="0.2">
      <c r="A127" s="155">
        <v>46</v>
      </c>
      <c r="B127" s="162" t="s">
        <v>304</v>
      </c>
      <c r="C127" s="193" t="s">
        <v>305</v>
      </c>
      <c r="D127" s="164" t="s">
        <v>149</v>
      </c>
      <c r="E127" s="169">
        <v>1145.95</v>
      </c>
      <c r="F127" s="172"/>
      <c r="G127" s="173">
        <f>ROUND(E127*F127,2)</f>
        <v>0</v>
      </c>
      <c r="H127" s="172"/>
      <c r="I127" s="173">
        <f>ROUND(E127*H127,2)</f>
        <v>0</v>
      </c>
      <c r="J127" s="172"/>
      <c r="K127" s="173">
        <f>ROUND(E127*J127,2)</f>
        <v>0</v>
      </c>
      <c r="L127" s="173">
        <v>15</v>
      </c>
      <c r="M127" s="173">
        <f>G127*(1+L127/100)</f>
        <v>0</v>
      </c>
      <c r="N127" s="164">
        <v>1.038E-2</v>
      </c>
      <c r="O127" s="164">
        <f>ROUND(E127*N127,5)</f>
        <v>11.894959999999999</v>
      </c>
      <c r="P127" s="164">
        <v>0</v>
      </c>
      <c r="Q127" s="164">
        <f>ROUND(E127*P127,5)</f>
        <v>0</v>
      </c>
      <c r="R127" s="164"/>
      <c r="S127" s="164"/>
      <c r="T127" s="165">
        <v>0.33688000000000001</v>
      </c>
      <c r="U127" s="164">
        <f>ROUND(E127*T127,2)</f>
        <v>386.05</v>
      </c>
      <c r="V127" s="154"/>
      <c r="W127" s="154"/>
      <c r="X127" s="154"/>
      <c r="Y127" s="154"/>
      <c r="Z127" s="154"/>
      <c r="AA127" s="154"/>
      <c r="AB127" s="154"/>
      <c r="AC127" s="154"/>
      <c r="AD127" s="154"/>
      <c r="AE127" s="154" t="s">
        <v>146</v>
      </c>
      <c r="AF127" s="154"/>
      <c r="AG127" s="154"/>
      <c r="AH127" s="154"/>
      <c r="AI127" s="154"/>
      <c r="AJ127" s="154"/>
      <c r="AK127" s="154"/>
      <c r="AL127" s="154"/>
      <c r="AM127" s="154"/>
      <c r="AN127" s="154"/>
      <c r="AO127" s="154"/>
      <c r="AP127" s="154"/>
      <c r="AQ127" s="154"/>
      <c r="AR127" s="154"/>
      <c r="AS127" s="154"/>
      <c r="AT127" s="154"/>
      <c r="AU127" s="154"/>
      <c r="AV127" s="154"/>
      <c r="AW127" s="154"/>
      <c r="AX127" s="154"/>
      <c r="AY127" s="154"/>
      <c r="AZ127" s="154"/>
      <c r="BA127" s="154"/>
      <c r="BB127" s="154"/>
      <c r="BC127" s="154"/>
      <c r="BD127" s="154"/>
      <c r="BE127" s="154"/>
      <c r="BF127" s="154"/>
      <c r="BG127" s="154"/>
      <c r="BH127" s="154"/>
    </row>
    <row r="128" spans="1:60" outlineLevel="1" x14ac:dyDescent="0.2">
      <c r="A128" s="155"/>
      <c r="B128" s="162"/>
      <c r="C128" s="194" t="s">
        <v>306</v>
      </c>
      <c r="D128" s="166"/>
      <c r="E128" s="170">
        <v>516.1</v>
      </c>
      <c r="F128" s="173"/>
      <c r="G128" s="173"/>
      <c r="H128" s="173"/>
      <c r="I128" s="173"/>
      <c r="J128" s="173"/>
      <c r="K128" s="173"/>
      <c r="L128" s="173"/>
      <c r="M128" s="173"/>
      <c r="N128" s="164"/>
      <c r="O128" s="164"/>
      <c r="P128" s="164"/>
      <c r="Q128" s="164"/>
      <c r="R128" s="164"/>
      <c r="S128" s="164"/>
      <c r="T128" s="165"/>
      <c r="U128" s="164"/>
      <c r="V128" s="154"/>
      <c r="W128" s="154"/>
      <c r="X128" s="154"/>
      <c r="Y128" s="154"/>
      <c r="Z128" s="154"/>
      <c r="AA128" s="154"/>
      <c r="AB128" s="154"/>
      <c r="AC128" s="154"/>
      <c r="AD128" s="154"/>
      <c r="AE128" s="154" t="s">
        <v>140</v>
      </c>
      <c r="AF128" s="154">
        <v>0</v>
      </c>
      <c r="AG128" s="154"/>
      <c r="AH128" s="154"/>
      <c r="AI128" s="154"/>
      <c r="AJ128" s="154"/>
      <c r="AK128" s="154"/>
      <c r="AL128" s="154"/>
      <c r="AM128" s="154"/>
      <c r="AN128" s="154"/>
      <c r="AO128" s="154"/>
      <c r="AP128" s="154"/>
      <c r="AQ128" s="154"/>
      <c r="AR128" s="154"/>
      <c r="AS128" s="154"/>
      <c r="AT128" s="154"/>
      <c r="AU128" s="154"/>
      <c r="AV128" s="154"/>
      <c r="AW128" s="154"/>
      <c r="AX128" s="154"/>
      <c r="AY128" s="154"/>
      <c r="AZ128" s="154"/>
      <c r="BA128" s="154"/>
      <c r="BB128" s="154"/>
      <c r="BC128" s="154"/>
      <c r="BD128" s="154"/>
      <c r="BE128" s="154"/>
      <c r="BF128" s="154"/>
      <c r="BG128" s="154"/>
      <c r="BH128" s="154"/>
    </row>
    <row r="129" spans="1:60" outlineLevel="1" x14ac:dyDescent="0.2">
      <c r="A129" s="155"/>
      <c r="B129" s="162"/>
      <c r="C129" s="194" t="s">
        <v>307</v>
      </c>
      <c r="D129" s="166"/>
      <c r="E129" s="170">
        <v>629.85</v>
      </c>
      <c r="F129" s="173"/>
      <c r="G129" s="173"/>
      <c r="H129" s="173"/>
      <c r="I129" s="173"/>
      <c r="J129" s="173"/>
      <c r="K129" s="173"/>
      <c r="L129" s="173"/>
      <c r="M129" s="173"/>
      <c r="N129" s="164"/>
      <c r="O129" s="164"/>
      <c r="P129" s="164"/>
      <c r="Q129" s="164"/>
      <c r="R129" s="164"/>
      <c r="S129" s="164"/>
      <c r="T129" s="165"/>
      <c r="U129" s="164"/>
      <c r="V129" s="154"/>
      <c r="W129" s="154"/>
      <c r="X129" s="154"/>
      <c r="Y129" s="154"/>
      <c r="Z129" s="154"/>
      <c r="AA129" s="154"/>
      <c r="AB129" s="154"/>
      <c r="AC129" s="154"/>
      <c r="AD129" s="154"/>
      <c r="AE129" s="154" t="s">
        <v>140</v>
      </c>
      <c r="AF129" s="154">
        <v>0</v>
      </c>
      <c r="AG129" s="154"/>
      <c r="AH129" s="154"/>
      <c r="AI129" s="154"/>
      <c r="AJ129" s="154"/>
      <c r="AK129" s="154"/>
      <c r="AL129" s="154"/>
      <c r="AM129" s="154"/>
      <c r="AN129" s="154"/>
      <c r="AO129" s="154"/>
      <c r="AP129" s="154"/>
      <c r="AQ129" s="154"/>
      <c r="AR129" s="154"/>
      <c r="AS129" s="154"/>
      <c r="AT129" s="154"/>
      <c r="AU129" s="154"/>
      <c r="AV129" s="154"/>
      <c r="AW129" s="154"/>
      <c r="AX129" s="154"/>
      <c r="AY129" s="154"/>
      <c r="AZ129" s="154"/>
      <c r="BA129" s="154"/>
      <c r="BB129" s="154"/>
      <c r="BC129" s="154"/>
      <c r="BD129" s="154"/>
      <c r="BE129" s="154"/>
      <c r="BF129" s="154"/>
      <c r="BG129" s="154"/>
      <c r="BH129" s="154"/>
    </row>
    <row r="130" spans="1:60" x14ac:dyDescent="0.2">
      <c r="A130" s="156" t="s">
        <v>133</v>
      </c>
      <c r="B130" s="163" t="s">
        <v>63</v>
      </c>
      <c r="C130" s="195" t="s">
        <v>64</v>
      </c>
      <c r="D130" s="167"/>
      <c r="E130" s="171"/>
      <c r="F130" s="174"/>
      <c r="G130" s="174">
        <f>SUMIF(AE131:AE138,"&lt;&gt;NOR",G131:G138)</f>
        <v>0</v>
      </c>
      <c r="H130" s="174"/>
      <c r="I130" s="174">
        <f>SUM(I131:I138)</f>
        <v>0</v>
      </c>
      <c r="J130" s="174"/>
      <c r="K130" s="174">
        <f>SUM(K131:K138)</f>
        <v>0</v>
      </c>
      <c r="L130" s="174"/>
      <c r="M130" s="174">
        <f>SUM(M131:M138)</f>
        <v>0</v>
      </c>
      <c r="N130" s="167"/>
      <c r="O130" s="167">
        <f>SUM(O131:O138)</f>
        <v>54.166370000000001</v>
      </c>
      <c r="P130" s="167"/>
      <c r="Q130" s="167">
        <f>SUM(Q131:Q138)</f>
        <v>0</v>
      </c>
      <c r="R130" s="167"/>
      <c r="S130" s="167"/>
      <c r="T130" s="168"/>
      <c r="U130" s="167">
        <f>SUM(U131:U138)</f>
        <v>79.860000000000014</v>
      </c>
      <c r="AE130" t="s">
        <v>134</v>
      </c>
    </row>
    <row r="131" spans="1:60" outlineLevel="1" x14ac:dyDescent="0.2">
      <c r="A131" s="155">
        <v>47</v>
      </c>
      <c r="B131" s="162" t="s">
        <v>308</v>
      </c>
      <c r="C131" s="193" t="s">
        <v>309</v>
      </c>
      <c r="D131" s="164" t="s">
        <v>137</v>
      </c>
      <c r="E131" s="169">
        <v>9.3000000000000007</v>
      </c>
      <c r="F131" s="172"/>
      <c r="G131" s="173">
        <f>ROUND(E131*F131,2)</f>
        <v>0</v>
      </c>
      <c r="H131" s="172"/>
      <c r="I131" s="173">
        <f>ROUND(E131*H131,2)</f>
        <v>0</v>
      </c>
      <c r="J131" s="172"/>
      <c r="K131" s="173">
        <f>ROUND(E131*J131,2)</f>
        <v>0</v>
      </c>
      <c r="L131" s="173">
        <v>15</v>
      </c>
      <c r="M131" s="173">
        <f>G131*(1+L131/100)</f>
        <v>0</v>
      </c>
      <c r="N131" s="164">
        <v>1.837</v>
      </c>
      <c r="O131" s="164">
        <f>ROUND(E131*N131,5)</f>
        <v>17.084099999999999</v>
      </c>
      <c r="P131" s="164">
        <v>0</v>
      </c>
      <c r="Q131" s="164">
        <f>ROUND(E131*P131,5)</f>
        <v>0</v>
      </c>
      <c r="R131" s="164"/>
      <c r="S131" s="164"/>
      <c r="T131" s="165">
        <v>1.8360000000000001</v>
      </c>
      <c r="U131" s="164">
        <f>ROUND(E131*T131,2)</f>
        <v>17.07</v>
      </c>
      <c r="V131" s="154"/>
      <c r="W131" s="154"/>
      <c r="X131" s="154"/>
      <c r="Y131" s="154"/>
      <c r="Z131" s="154"/>
      <c r="AA131" s="154"/>
      <c r="AB131" s="154"/>
      <c r="AC131" s="154"/>
      <c r="AD131" s="154"/>
      <c r="AE131" s="154" t="s">
        <v>146</v>
      </c>
      <c r="AF131" s="154"/>
      <c r="AG131" s="154"/>
      <c r="AH131" s="154"/>
      <c r="AI131" s="154"/>
      <c r="AJ131" s="154"/>
      <c r="AK131" s="154"/>
      <c r="AL131" s="154"/>
      <c r="AM131" s="154"/>
      <c r="AN131" s="154"/>
      <c r="AO131" s="154"/>
      <c r="AP131" s="154"/>
      <c r="AQ131" s="154"/>
      <c r="AR131" s="154"/>
      <c r="AS131" s="154"/>
      <c r="AT131" s="154"/>
      <c r="AU131" s="154"/>
      <c r="AV131" s="154"/>
      <c r="AW131" s="154"/>
      <c r="AX131" s="154"/>
      <c r="AY131" s="154"/>
      <c r="AZ131" s="154"/>
      <c r="BA131" s="154"/>
      <c r="BB131" s="154"/>
      <c r="BC131" s="154"/>
      <c r="BD131" s="154"/>
      <c r="BE131" s="154"/>
      <c r="BF131" s="154"/>
      <c r="BG131" s="154"/>
      <c r="BH131" s="154"/>
    </row>
    <row r="132" spans="1:60" ht="22.5" outlineLevel="1" x14ac:dyDescent="0.2">
      <c r="A132" s="155">
        <v>48</v>
      </c>
      <c r="B132" s="162" t="s">
        <v>310</v>
      </c>
      <c r="C132" s="193" t="s">
        <v>311</v>
      </c>
      <c r="D132" s="164" t="s">
        <v>149</v>
      </c>
      <c r="E132" s="169">
        <v>300.26499999999999</v>
      </c>
      <c r="F132" s="172"/>
      <c r="G132" s="173">
        <f>ROUND(E132*F132,2)</f>
        <v>0</v>
      </c>
      <c r="H132" s="172"/>
      <c r="I132" s="173">
        <f>ROUND(E132*H132,2)</f>
        <v>0</v>
      </c>
      <c r="J132" s="172"/>
      <c r="K132" s="173">
        <f>ROUND(E132*J132,2)</f>
        <v>0</v>
      </c>
      <c r="L132" s="173">
        <v>15</v>
      </c>
      <c r="M132" s="173">
        <f>G132*(1+L132/100)</f>
        <v>0</v>
      </c>
      <c r="N132" s="164">
        <v>9.912E-2</v>
      </c>
      <c r="O132" s="164">
        <f>ROUND(E132*N132,5)</f>
        <v>29.762270000000001</v>
      </c>
      <c r="P132" s="164">
        <v>0</v>
      </c>
      <c r="Q132" s="164">
        <f>ROUND(E132*P132,5)</f>
        <v>0</v>
      </c>
      <c r="R132" s="164"/>
      <c r="S132" s="164"/>
      <c r="T132" s="165">
        <v>0.126</v>
      </c>
      <c r="U132" s="164">
        <f>ROUND(E132*T132,2)</f>
        <v>37.83</v>
      </c>
      <c r="V132" s="154"/>
      <c r="W132" s="154"/>
      <c r="X132" s="154"/>
      <c r="Y132" s="154"/>
      <c r="Z132" s="154"/>
      <c r="AA132" s="154"/>
      <c r="AB132" s="154"/>
      <c r="AC132" s="154"/>
      <c r="AD132" s="154"/>
      <c r="AE132" s="154" t="s">
        <v>146</v>
      </c>
      <c r="AF132" s="154"/>
      <c r="AG132" s="154"/>
      <c r="AH132" s="154"/>
      <c r="AI132" s="154"/>
      <c r="AJ132" s="154"/>
      <c r="AK132" s="154"/>
      <c r="AL132" s="154"/>
      <c r="AM132" s="154"/>
      <c r="AN132" s="154"/>
      <c r="AO132" s="154"/>
      <c r="AP132" s="154"/>
      <c r="AQ132" s="154"/>
      <c r="AR132" s="154"/>
      <c r="AS132" s="154"/>
      <c r="AT132" s="154"/>
      <c r="AU132" s="154"/>
      <c r="AV132" s="154"/>
      <c r="AW132" s="154"/>
      <c r="AX132" s="154"/>
      <c r="AY132" s="154"/>
      <c r="AZ132" s="154"/>
      <c r="BA132" s="154"/>
      <c r="BB132" s="154"/>
      <c r="BC132" s="154"/>
      <c r="BD132" s="154"/>
      <c r="BE132" s="154"/>
      <c r="BF132" s="154"/>
      <c r="BG132" s="154"/>
      <c r="BH132" s="154"/>
    </row>
    <row r="133" spans="1:60" ht="33.75" outlineLevel="1" x14ac:dyDescent="0.2">
      <c r="A133" s="155"/>
      <c r="B133" s="162"/>
      <c r="C133" s="194" t="s">
        <v>312</v>
      </c>
      <c r="D133" s="166"/>
      <c r="E133" s="170">
        <v>220.67</v>
      </c>
      <c r="F133" s="173"/>
      <c r="G133" s="173"/>
      <c r="H133" s="173"/>
      <c r="I133" s="173"/>
      <c r="J133" s="173"/>
      <c r="K133" s="173"/>
      <c r="L133" s="173"/>
      <c r="M133" s="173"/>
      <c r="N133" s="164"/>
      <c r="O133" s="164"/>
      <c r="P133" s="164"/>
      <c r="Q133" s="164"/>
      <c r="R133" s="164"/>
      <c r="S133" s="164"/>
      <c r="T133" s="165"/>
      <c r="U133" s="164"/>
      <c r="V133" s="154"/>
      <c r="W133" s="154"/>
      <c r="X133" s="154"/>
      <c r="Y133" s="154"/>
      <c r="Z133" s="154"/>
      <c r="AA133" s="154"/>
      <c r="AB133" s="154"/>
      <c r="AC133" s="154"/>
      <c r="AD133" s="154"/>
      <c r="AE133" s="154" t="s">
        <v>140</v>
      </c>
      <c r="AF133" s="154">
        <v>0</v>
      </c>
      <c r="AG133" s="154"/>
      <c r="AH133" s="154"/>
      <c r="AI133" s="154"/>
      <c r="AJ133" s="154"/>
      <c r="AK133" s="154"/>
      <c r="AL133" s="154"/>
      <c r="AM133" s="154"/>
      <c r="AN133" s="154"/>
      <c r="AO133" s="154"/>
      <c r="AP133" s="154"/>
      <c r="AQ133" s="154"/>
      <c r="AR133" s="154"/>
      <c r="AS133" s="154"/>
      <c r="AT133" s="154"/>
      <c r="AU133" s="154"/>
      <c r="AV133" s="154"/>
      <c r="AW133" s="154"/>
      <c r="AX133" s="154"/>
      <c r="AY133" s="154"/>
      <c r="AZ133" s="154"/>
      <c r="BA133" s="154"/>
      <c r="BB133" s="154"/>
      <c r="BC133" s="154"/>
      <c r="BD133" s="154"/>
      <c r="BE133" s="154"/>
      <c r="BF133" s="154"/>
      <c r="BG133" s="154"/>
      <c r="BH133" s="154"/>
    </row>
    <row r="134" spans="1:60" outlineLevel="1" x14ac:dyDescent="0.2">
      <c r="A134" s="155"/>
      <c r="B134" s="162"/>
      <c r="C134" s="194" t="s">
        <v>313</v>
      </c>
      <c r="D134" s="166"/>
      <c r="E134" s="170">
        <v>18.024999999999999</v>
      </c>
      <c r="F134" s="173"/>
      <c r="G134" s="173"/>
      <c r="H134" s="173"/>
      <c r="I134" s="173"/>
      <c r="J134" s="173"/>
      <c r="K134" s="173"/>
      <c r="L134" s="173"/>
      <c r="M134" s="173"/>
      <c r="N134" s="164"/>
      <c r="O134" s="164"/>
      <c r="P134" s="164"/>
      <c r="Q134" s="164"/>
      <c r="R134" s="164"/>
      <c r="S134" s="164"/>
      <c r="T134" s="165"/>
      <c r="U134" s="164"/>
      <c r="V134" s="154"/>
      <c r="W134" s="154"/>
      <c r="X134" s="154"/>
      <c r="Y134" s="154"/>
      <c r="Z134" s="154"/>
      <c r="AA134" s="154"/>
      <c r="AB134" s="154"/>
      <c r="AC134" s="154"/>
      <c r="AD134" s="154"/>
      <c r="AE134" s="154" t="s">
        <v>140</v>
      </c>
      <c r="AF134" s="154">
        <v>0</v>
      </c>
      <c r="AG134" s="154"/>
      <c r="AH134" s="154"/>
      <c r="AI134" s="154"/>
      <c r="AJ134" s="154"/>
      <c r="AK134" s="154"/>
      <c r="AL134" s="154"/>
      <c r="AM134" s="154"/>
      <c r="AN134" s="154"/>
      <c r="AO134" s="154"/>
      <c r="AP134" s="154"/>
      <c r="AQ134" s="154"/>
      <c r="AR134" s="154"/>
      <c r="AS134" s="154"/>
      <c r="AT134" s="154"/>
      <c r="AU134" s="154"/>
      <c r="AV134" s="154"/>
      <c r="AW134" s="154"/>
      <c r="AX134" s="154"/>
      <c r="AY134" s="154"/>
      <c r="AZ134" s="154"/>
      <c r="BA134" s="154"/>
      <c r="BB134" s="154"/>
      <c r="BC134" s="154"/>
      <c r="BD134" s="154"/>
      <c r="BE134" s="154"/>
      <c r="BF134" s="154"/>
      <c r="BG134" s="154"/>
      <c r="BH134" s="154"/>
    </row>
    <row r="135" spans="1:60" outlineLevel="1" x14ac:dyDescent="0.2">
      <c r="A135" s="155"/>
      <c r="B135" s="162"/>
      <c r="C135" s="194" t="s">
        <v>314</v>
      </c>
      <c r="D135" s="166"/>
      <c r="E135" s="170">
        <v>61.57</v>
      </c>
      <c r="F135" s="173"/>
      <c r="G135" s="173"/>
      <c r="H135" s="173"/>
      <c r="I135" s="173"/>
      <c r="J135" s="173"/>
      <c r="K135" s="173"/>
      <c r="L135" s="173"/>
      <c r="M135" s="173"/>
      <c r="N135" s="164"/>
      <c r="O135" s="164"/>
      <c r="P135" s="164"/>
      <c r="Q135" s="164"/>
      <c r="R135" s="164"/>
      <c r="S135" s="164"/>
      <c r="T135" s="165"/>
      <c r="U135" s="164"/>
      <c r="V135" s="154"/>
      <c r="W135" s="154"/>
      <c r="X135" s="154"/>
      <c r="Y135" s="154"/>
      <c r="Z135" s="154"/>
      <c r="AA135" s="154"/>
      <c r="AB135" s="154"/>
      <c r="AC135" s="154"/>
      <c r="AD135" s="154"/>
      <c r="AE135" s="154" t="s">
        <v>140</v>
      </c>
      <c r="AF135" s="154">
        <v>0</v>
      </c>
      <c r="AG135" s="154"/>
      <c r="AH135" s="154"/>
      <c r="AI135" s="154"/>
      <c r="AJ135" s="154"/>
      <c r="AK135" s="154"/>
      <c r="AL135" s="154"/>
      <c r="AM135" s="154"/>
      <c r="AN135" s="154"/>
      <c r="AO135" s="154"/>
      <c r="AP135" s="154"/>
      <c r="AQ135" s="154"/>
      <c r="AR135" s="154"/>
      <c r="AS135" s="154"/>
      <c r="AT135" s="154"/>
      <c r="AU135" s="154"/>
      <c r="AV135" s="154"/>
      <c r="AW135" s="154"/>
      <c r="AX135" s="154"/>
      <c r="AY135" s="154"/>
      <c r="AZ135" s="154"/>
      <c r="BA135" s="154"/>
      <c r="BB135" s="154"/>
      <c r="BC135" s="154"/>
      <c r="BD135" s="154"/>
      <c r="BE135" s="154"/>
      <c r="BF135" s="154"/>
      <c r="BG135" s="154"/>
      <c r="BH135" s="154"/>
    </row>
    <row r="136" spans="1:60" outlineLevel="1" x14ac:dyDescent="0.2">
      <c r="A136" s="155">
        <v>49</v>
      </c>
      <c r="B136" s="162" t="s">
        <v>315</v>
      </c>
      <c r="C136" s="193" t="s">
        <v>316</v>
      </c>
      <c r="D136" s="164" t="s">
        <v>149</v>
      </c>
      <c r="E136" s="169">
        <v>300</v>
      </c>
      <c r="F136" s="172"/>
      <c r="G136" s="173">
        <f>ROUND(E136*F136,2)</f>
        <v>0</v>
      </c>
      <c r="H136" s="172"/>
      <c r="I136" s="173">
        <f>ROUND(E136*H136,2)</f>
        <v>0</v>
      </c>
      <c r="J136" s="172"/>
      <c r="K136" s="173">
        <f>ROUND(E136*J136,2)</f>
        <v>0</v>
      </c>
      <c r="L136" s="173">
        <v>15</v>
      </c>
      <c r="M136" s="173">
        <f>G136*(1+L136/100)</f>
        <v>0</v>
      </c>
      <c r="N136" s="164">
        <v>0</v>
      </c>
      <c r="O136" s="164">
        <f>ROUND(E136*N136,5)</f>
        <v>0</v>
      </c>
      <c r="P136" s="164">
        <v>0</v>
      </c>
      <c r="Q136" s="164">
        <f>ROUND(E136*P136,5)</f>
        <v>0</v>
      </c>
      <c r="R136" s="164"/>
      <c r="S136" s="164"/>
      <c r="T136" s="165">
        <v>0.05</v>
      </c>
      <c r="U136" s="164">
        <f>ROUND(E136*T136,2)</f>
        <v>15</v>
      </c>
      <c r="V136" s="154"/>
      <c r="W136" s="154"/>
      <c r="X136" s="154"/>
      <c r="Y136" s="154"/>
      <c r="Z136" s="154"/>
      <c r="AA136" s="154"/>
      <c r="AB136" s="154"/>
      <c r="AC136" s="154"/>
      <c r="AD136" s="154"/>
      <c r="AE136" s="154" t="s">
        <v>146</v>
      </c>
      <c r="AF136" s="154"/>
      <c r="AG136" s="154"/>
      <c r="AH136" s="154"/>
      <c r="AI136" s="154"/>
      <c r="AJ136" s="154"/>
      <c r="AK136" s="154"/>
      <c r="AL136" s="154"/>
      <c r="AM136" s="154"/>
      <c r="AN136" s="154"/>
      <c r="AO136" s="154"/>
      <c r="AP136" s="154"/>
      <c r="AQ136" s="154"/>
      <c r="AR136" s="154"/>
      <c r="AS136" s="154"/>
      <c r="AT136" s="154"/>
      <c r="AU136" s="154"/>
      <c r="AV136" s="154"/>
      <c r="AW136" s="154"/>
      <c r="AX136" s="154"/>
      <c r="AY136" s="154"/>
      <c r="AZ136" s="154"/>
      <c r="BA136" s="154"/>
      <c r="BB136" s="154"/>
      <c r="BC136" s="154"/>
      <c r="BD136" s="154"/>
      <c r="BE136" s="154"/>
      <c r="BF136" s="154"/>
      <c r="BG136" s="154"/>
      <c r="BH136" s="154"/>
    </row>
    <row r="137" spans="1:60" outlineLevel="1" x14ac:dyDescent="0.2">
      <c r="A137" s="155">
        <v>50</v>
      </c>
      <c r="B137" s="162" t="s">
        <v>317</v>
      </c>
      <c r="C137" s="193" t="s">
        <v>318</v>
      </c>
      <c r="D137" s="164" t="s">
        <v>137</v>
      </c>
      <c r="E137" s="169">
        <v>2.9279999999999999</v>
      </c>
      <c r="F137" s="172"/>
      <c r="G137" s="173">
        <f>ROUND(E137*F137,2)</f>
        <v>0</v>
      </c>
      <c r="H137" s="172"/>
      <c r="I137" s="173">
        <f>ROUND(E137*H137,2)</f>
        <v>0</v>
      </c>
      <c r="J137" s="172"/>
      <c r="K137" s="173">
        <f>ROUND(E137*J137,2)</f>
        <v>0</v>
      </c>
      <c r="L137" s="173">
        <v>15</v>
      </c>
      <c r="M137" s="173">
        <f>G137*(1+L137/100)</f>
        <v>0</v>
      </c>
      <c r="N137" s="164">
        <v>2.5</v>
      </c>
      <c r="O137" s="164">
        <f>ROUND(E137*N137,5)</f>
        <v>7.32</v>
      </c>
      <c r="P137" s="164">
        <v>0</v>
      </c>
      <c r="Q137" s="164">
        <f>ROUND(E137*P137,5)</f>
        <v>0</v>
      </c>
      <c r="R137" s="164"/>
      <c r="S137" s="164"/>
      <c r="T137" s="165">
        <v>3.4</v>
      </c>
      <c r="U137" s="164">
        <f>ROUND(E137*T137,2)</f>
        <v>9.9600000000000009</v>
      </c>
      <c r="V137" s="154"/>
      <c r="W137" s="154"/>
      <c r="X137" s="154"/>
      <c r="Y137" s="154"/>
      <c r="Z137" s="154"/>
      <c r="AA137" s="154"/>
      <c r="AB137" s="154"/>
      <c r="AC137" s="154"/>
      <c r="AD137" s="154"/>
      <c r="AE137" s="154" t="s">
        <v>146</v>
      </c>
      <c r="AF137" s="154"/>
      <c r="AG137" s="154"/>
      <c r="AH137" s="154"/>
      <c r="AI137" s="154"/>
      <c r="AJ137" s="154"/>
      <c r="AK137" s="154"/>
      <c r="AL137" s="154"/>
      <c r="AM137" s="154"/>
      <c r="AN137" s="154"/>
      <c r="AO137" s="154"/>
      <c r="AP137" s="154"/>
      <c r="AQ137" s="154"/>
      <c r="AR137" s="154"/>
      <c r="AS137" s="154"/>
      <c r="AT137" s="154"/>
      <c r="AU137" s="154"/>
      <c r="AV137" s="154"/>
      <c r="AW137" s="154"/>
      <c r="AX137" s="154"/>
      <c r="AY137" s="154"/>
      <c r="AZ137" s="154"/>
      <c r="BA137" s="154"/>
      <c r="BB137" s="154"/>
      <c r="BC137" s="154"/>
      <c r="BD137" s="154"/>
      <c r="BE137" s="154"/>
      <c r="BF137" s="154"/>
      <c r="BG137" s="154"/>
      <c r="BH137" s="154"/>
    </row>
    <row r="138" spans="1:60" outlineLevel="1" x14ac:dyDescent="0.2">
      <c r="A138" s="155"/>
      <c r="B138" s="162"/>
      <c r="C138" s="194" t="s">
        <v>319</v>
      </c>
      <c r="D138" s="166"/>
      <c r="E138" s="170">
        <v>2.9279999999999999</v>
      </c>
      <c r="F138" s="173"/>
      <c r="G138" s="173"/>
      <c r="H138" s="173"/>
      <c r="I138" s="173"/>
      <c r="J138" s="173"/>
      <c r="K138" s="173"/>
      <c r="L138" s="173"/>
      <c r="M138" s="173"/>
      <c r="N138" s="164"/>
      <c r="O138" s="164"/>
      <c r="P138" s="164"/>
      <c r="Q138" s="164"/>
      <c r="R138" s="164"/>
      <c r="S138" s="164"/>
      <c r="T138" s="165"/>
      <c r="U138" s="164"/>
      <c r="V138" s="154"/>
      <c r="W138" s="154"/>
      <c r="X138" s="154"/>
      <c r="Y138" s="154"/>
      <c r="Z138" s="154"/>
      <c r="AA138" s="154"/>
      <c r="AB138" s="154"/>
      <c r="AC138" s="154"/>
      <c r="AD138" s="154"/>
      <c r="AE138" s="154" t="s">
        <v>140</v>
      </c>
      <c r="AF138" s="154">
        <v>0</v>
      </c>
      <c r="AG138" s="154"/>
      <c r="AH138" s="154"/>
      <c r="AI138" s="154"/>
      <c r="AJ138" s="154"/>
      <c r="AK138" s="154"/>
      <c r="AL138" s="154"/>
      <c r="AM138" s="154"/>
      <c r="AN138" s="154"/>
      <c r="AO138" s="154"/>
      <c r="AP138" s="154"/>
      <c r="AQ138" s="154"/>
      <c r="AR138" s="154"/>
      <c r="AS138" s="154"/>
      <c r="AT138" s="154"/>
      <c r="AU138" s="154"/>
      <c r="AV138" s="154"/>
      <c r="AW138" s="154"/>
      <c r="AX138" s="154"/>
      <c r="AY138" s="154"/>
      <c r="AZ138" s="154"/>
      <c r="BA138" s="154"/>
      <c r="BB138" s="154"/>
      <c r="BC138" s="154"/>
      <c r="BD138" s="154"/>
      <c r="BE138" s="154"/>
      <c r="BF138" s="154"/>
      <c r="BG138" s="154"/>
      <c r="BH138" s="154"/>
    </row>
    <row r="139" spans="1:60" x14ac:dyDescent="0.2">
      <c r="A139" s="156" t="s">
        <v>133</v>
      </c>
      <c r="B139" s="163" t="s">
        <v>65</v>
      </c>
      <c r="C139" s="195" t="s">
        <v>66</v>
      </c>
      <c r="D139" s="167"/>
      <c r="E139" s="171"/>
      <c r="F139" s="174"/>
      <c r="G139" s="174">
        <f>SUMIF(AE140:AE142,"&lt;&gt;NOR",G140:G142)</f>
        <v>0</v>
      </c>
      <c r="H139" s="174"/>
      <c r="I139" s="174">
        <f>SUM(I140:I142)</f>
        <v>0</v>
      </c>
      <c r="J139" s="174"/>
      <c r="K139" s="174">
        <f>SUM(K140:K142)</f>
        <v>0</v>
      </c>
      <c r="L139" s="174"/>
      <c r="M139" s="174">
        <f>SUM(M140:M142)</f>
        <v>0</v>
      </c>
      <c r="N139" s="167"/>
      <c r="O139" s="167">
        <f>SUM(O140:O142)</f>
        <v>0.65013999999999994</v>
      </c>
      <c r="P139" s="167"/>
      <c r="Q139" s="167">
        <f>SUM(Q140:Q142)</f>
        <v>0</v>
      </c>
      <c r="R139" s="167"/>
      <c r="S139" s="167"/>
      <c r="T139" s="168"/>
      <c r="U139" s="167">
        <f>SUM(U140:U142)</f>
        <v>40.92</v>
      </c>
      <c r="AE139" t="s">
        <v>134</v>
      </c>
    </row>
    <row r="140" spans="1:60" ht="22.5" outlineLevel="1" x14ac:dyDescent="0.2">
      <c r="A140" s="155">
        <v>51</v>
      </c>
      <c r="B140" s="162" t="s">
        <v>320</v>
      </c>
      <c r="C140" s="193" t="s">
        <v>321</v>
      </c>
      <c r="D140" s="164" t="s">
        <v>157</v>
      </c>
      <c r="E140" s="169">
        <v>6</v>
      </c>
      <c r="F140" s="172"/>
      <c r="G140" s="173">
        <f>ROUND(E140*F140,2)</f>
        <v>0</v>
      </c>
      <c r="H140" s="172"/>
      <c r="I140" s="173">
        <f>ROUND(E140*H140,2)</f>
        <v>0</v>
      </c>
      <c r="J140" s="172"/>
      <c r="K140" s="173">
        <f>ROUND(E140*J140,2)</f>
        <v>0</v>
      </c>
      <c r="L140" s="173">
        <v>15</v>
      </c>
      <c r="M140" s="173">
        <f>G140*(1+L140/100)</f>
        <v>0</v>
      </c>
      <c r="N140" s="164">
        <v>2.937E-2</v>
      </c>
      <c r="O140" s="164">
        <f>ROUND(E140*N140,5)</f>
        <v>0.17621999999999999</v>
      </c>
      <c r="P140" s="164">
        <v>0</v>
      </c>
      <c r="Q140" s="164">
        <f>ROUND(E140*P140,5)</f>
        <v>0</v>
      </c>
      <c r="R140" s="164"/>
      <c r="S140" s="164"/>
      <c r="T140" s="165">
        <v>1.86</v>
      </c>
      <c r="U140" s="164">
        <f>ROUND(E140*T140,2)</f>
        <v>11.16</v>
      </c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 t="s">
        <v>146</v>
      </c>
      <c r="AF140" s="154"/>
      <c r="AG140" s="154"/>
      <c r="AH140" s="154"/>
      <c r="AI140" s="154"/>
      <c r="AJ140" s="154"/>
      <c r="AK140" s="154"/>
      <c r="AL140" s="154"/>
      <c r="AM140" s="154"/>
      <c r="AN140" s="154"/>
      <c r="AO140" s="154"/>
      <c r="AP140" s="154"/>
      <c r="AQ140" s="154"/>
      <c r="AR140" s="154"/>
      <c r="AS140" s="154"/>
      <c r="AT140" s="154"/>
      <c r="AU140" s="154"/>
      <c r="AV140" s="154"/>
      <c r="AW140" s="154"/>
      <c r="AX140" s="154"/>
      <c r="AY140" s="154"/>
      <c r="AZ140" s="154"/>
      <c r="BA140" s="154"/>
      <c r="BB140" s="154"/>
      <c r="BC140" s="154"/>
      <c r="BD140" s="154"/>
      <c r="BE140" s="154"/>
      <c r="BF140" s="154"/>
      <c r="BG140" s="154"/>
      <c r="BH140" s="154"/>
    </row>
    <row r="141" spans="1:60" ht="22.5" outlineLevel="1" x14ac:dyDescent="0.2">
      <c r="A141" s="155">
        <v>52</v>
      </c>
      <c r="B141" s="162" t="s">
        <v>322</v>
      </c>
      <c r="C141" s="193" t="s">
        <v>323</v>
      </c>
      <c r="D141" s="164" t="s">
        <v>157</v>
      </c>
      <c r="E141" s="169">
        <v>12</v>
      </c>
      <c r="F141" s="172"/>
      <c r="G141" s="173">
        <f>ROUND(E141*F141,2)</f>
        <v>0</v>
      </c>
      <c r="H141" s="172"/>
      <c r="I141" s="173">
        <f>ROUND(E141*H141,2)</f>
        <v>0</v>
      </c>
      <c r="J141" s="172"/>
      <c r="K141" s="173">
        <f>ROUND(E141*J141,2)</f>
        <v>0</v>
      </c>
      <c r="L141" s="173">
        <v>15</v>
      </c>
      <c r="M141" s="173">
        <f>G141*(1+L141/100)</f>
        <v>0</v>
      </c>
      <c r="N141" s="164">
        <v>2.9569999999999999E-2</v>
      </c>
      <c r="O141" s="164">
        <f>ROUND(E141*N141,5)</f>
        <v>0.35483999999999999</v>
      </c>
      <c r="P141" s="164">
        <v>0</v>
      </c>
      <c r="Q141" s="164">
        <f>ROUND(E141*P141,5)</f>
        <v>0</v>
      </c>
      <c r="R141" s="164"/>
      <c r="S141" s="164"/>
      <c r="T141" s="165">
        <v>1.86</v>
      </c>
      <c r="U141" s="164">
        <f>ROUND(E141*T141,2)</f>
        <v>22.32</v>
      </c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 t="s">
        <v>146</v>
      </c>
      <c r="AF141" s="154"/>
      <c r="AG141" s="154"/>
      <c r="AH141" s="154"/>
      <c r="AI141" s="154"/>
      <c r="AJ141" s="154"/>
      <c r="AK141" s="154"/>
      <c r="AL141" s="154"/>
      <c r="AM141" s="154"/>
      <c r="AN141" s="154"/>
      <c r="AO141" s="154"/>
      <c r="AP141" s="154"/>
      <c r="AQ141" s="154"/>
      <c r="AR141" s="154"/>
      <c r="AS141" s="154"/>
      <c r="AT141" s="154"/>
      <c r="AU141" s="154"/>
      <c r="AV141" s="154"/>
      <c r="AW141" s="154"/>
      <c r="AX141" s="154"/>
      <c r="AY141" s="154"/>
      <c r="AZ141" s="154"/>
      <c r="BA141" s="154"/>
      <c r="BB141" s="154"/>
      <c r="BC141" s="154"/>
      <c r="BD141" s="154"/>
      <c r="BE141" s="154"/>
      <c r="BF141" s="154"/>
      <c r="BG141" s="154"/>
      <c r="BH141" s="154"/>
    </row>
    <row r="142" spans="1:60" ht="22.5" outlineLevel="1" x14ac:dyDescent="0.2">
      <c r="A142" s="155">
        <v>53</v>
      </c>
      <c r="B142" s="162" t="s">
        <v>324</v>
      </c>
      <c r="C142" s="193" t="s">
        <v>325</v>
      </c>
      <c r="D142" s="164" t="s">
        <v>157</v>
      </c>
      <c r="E142" s="169">
        <v>4</v>
      </c>
      <c r="F142" s="172"/>
      <c r="G142" s="173">
        <f>ROUND(E142*F142,2)</f>
        <v>0</v>
      </c>
      <c r="H142" s="172"/>
      <c r="I142" s="173">
        <f>ROUND(E142*H142,2)</f>
        <v>0</v>
      </c>
      <c r="J142" s="172"/>
      <c r="K142" s="173">
        <f>ROUND(E142*J142,2)</f>
        <v>0</v>
      </c>
      <c r="L142" s="173">
        <v>15</v>
      </c>
      <c r="M142" s="173">
        <f>G142*(1+L142/100)</f>
        <v>0</v>
      </c>
      <c r="N142" s="164">
        <v>2.9770000000000001E-2</v>
      </c>
      <c r="O142" s="164">
        <f>ROUND(E142*N142,5)</f>
        <v>0.11908000000000001</v>
      </c>
      <c r="P142" s="164">
        <v>0</v>
      </c>
      <c r="Q142" s="164">
        <f>ROUND(E142*P142,5)</f>
        <v>0</v>
      </c>
      <c r="R142" s="164"/>
      <c r="S142" s="164"/>
      <c r="T142" s="165">
        <v>1.86</v>
      </c>
      <c r="U142" s="164">
        <f>ROUND(E142*T142,2)</f>
        <v>7.44</v>
      </c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54" t="s">
        <v>146</v>
      </c>
      <c r="AF142" s="154"/>
      <c r="AG142" s="154"/>
      <c r="AH142" s="154"/>
      <c r="AI142" s="154"/>
      <c r="AJ142" s="154"/>
      <c r="AK142" s="154"/>
      <c r="AL142" s="154"/>
      <c r="AM142" s="154"/>
      <c r="AN142" s="154"/>
      <c r="AO142" s="154"/>
      <c r="AP142" s="154"/>
      <c r="AQ142" s="154"/>
      <c r="AR142" s="154"/>
      <c r="AS142" s="154"/>
      <c r="AT142" s="154"/>
      <c r="AU142" s="154"/>
      <c r="AV142" s="154"/>
      <c r="AW142" s="154"/>
      <c r="AX142" s="154"/>
      <c r="AY142" s="154"/>
      <c r="AZ142" s="154"/>
      <c r="BA142" s="154"/>
      <c r="BB142" s="154"/>
      <c r="BC142" s="154"/>
      <c r="BD142" s="154"/>
      <c r="BE142" s="154"/>
      <c r="BF142" s="154"/>
      <c r="BG142" s="154"/>
      <c r="BH142" s="154"/>
    </row>
    <row r="143" spans="1:60" x14ac:dyDescent="0.2">
      <c r="A143" s="156" t="s">
        <v>133</v>
      </c>
      <c r="B143" s="163" t="s">
        <v>67</v>
      </c>
      <c r="C143" s="195" t="s">
        <v>68</v>
      </c>
      <c r="D143" s="167"/>
      <c r="E143" s="171"/>
      <c r="F143" s="174"/>
      <c r="G143" s="174">
        <f>SUMIF(AE144:AE151,"&lt;&gt;NOR",G144:G151)</f>
        <v>0</v>
      </c>
      <c r="H143" s="174"/>
      <c r="I143" s="174">
        <f>SUM(I144:I151)</f>
        <v>0</v>
      </c>
      <c r="J143" s="174"/>
      <c r="K143" s="174">
        <f>SUM(K144:K151)</f>
        <v>0</v>
      </c>
      <c r="L143" s="174"/>
      <c r="M143" s="174">
        <f>SUM(M144:M151)</f>
        <v>0</v>
      </c>
      <c r="N143" s="167"/>
      <c r="O143" s="167">
        <f>SUM(O144:O151)</f>
        <v>14.76896</v>
      </c>
      <c r="P143" s="167"/>
      <c r="Q143" s="167">
        <f>SUM(Q144:Q151)</f>
        <v>0</v>
      </c>
      <c r="R143" s="167"/>
      <c r="S143" s="167"/>
      <c r="T143" s="168"/>
      <c r="U143" s="167">
        <f>SUM(U144:U151)</f>
        <v>280.85000000000002</v>
      </c>
      <c r="AE143" t="s">
        <v>134</v>
      </c>
    </row>
    <row r="144" spans="1:60" outlineLevel="1" x14ac:dyDescent="0.2">
      <c r="A144" s="155">
        <v>54</v>
      </c>
      <c r="B144" s="162" t="s">
        <v>326</v>
      </c>
      <c r="C144" s="193" t="s">
        <v>327</v>
      </c>
      <c r="D144" s="164" t="s">
        <v>149</v>
      </c>
      <c r="E144" s="169">
        <v>664.44</v>
      </c>
      <c r="F144" s="172"/>
      <c r="G144" s="173">
        <f>ROUND(E144*F144,2)</f>
        <v>0</v>
      </c>
      <c r="H144" s="172"/>
      <c r="I144" s="173">
        <f>ROUND(E144*H144,2)</f>
        <v>0</v>
      </c>
      <c r="J144" s="172"/>
      <c r="K144" s="173">
        <f>ROUND(E144*J144,2)</f>
        <v>0</v>
      </c>
      <c r="L144" s="173">
        <v>15</v>
      </c>
      <c r="M144" s="173">
        <f>G144*(1+L144/100)</f>
        <v>0</v>
      </c>
      <c r="N144" s="164">
        <v>1.8380000000000001E-2</v>
      </c>
      <c r="O144" s="164">
        <f>ROUND(E144*N144,5)</f>
        <v>12.21241</v>
      </c>
      <c r="P144" s="164">
        <v>0</v>
      </c>
      <c r="Q144" s="164">
        <f>ROUND(E144*P144,5)</f>
        <v>0</v>
      </c>
      <c r="R144" s="164"/>
      <c r="S144" s="164"/>
      <c r="T144" s="165">
        <v>0.13</v>
      </c>
      <c r="U144" s="164">
        <f>ROUND(E144*T144,2)</f>
        <v>86.38</v>
      </c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 t="s">
        <v>146</v>
      </c>
      <c r="AF144" s="154"/>
      <c r="AG144" s="154"/>
      <c r="AH144" s="154"/>
      <c r="AI144" s="154"/>
      <c r="AJ144" s="154"/>
      <c r="AK144" s="154"/>
      <c r="AL144" s="154"/>
      <c r="AM144" s="154"/>
      <c r="AN144" s="154"/>
      <c r="AO144" s="154"/>
      <c r="AP144" s="154"/>
      <c r="AQ144" s="154"/>
      <c r="AR144" s="154"/>
      <c r="AS144" s="154"/>
      <c r="AT144" s="154"/>
      <c r="AU144" s="154"/>
      <c r="AV144" s="154"/>
      <c r="AW144" s="154"/>
      <c r="AX144" s="154"/>
      <c r="AY144" s="154"/>
      <c r="AZ144" s="154"/>
      <c r="BA144" s="154"/>
      <c r="BB144" s="154"/>
      <c r="BC144" s="154"/>
      <c r="BD144" s="154"/>
      <c r="BE144" s="154"/>
      <c r="BF144" s="154"/>
      <c r="BG144" s="154"/>
      <c r="BH144" s="154"/>
    </row>
    <row r="145" spans="1:60" outlineLevel="1" x14ac:dyDescent="0.2">
      <c r="A145" s="155"/>
      <c r="B145" s="162"/>
      <c r="C145" s="194" t="s">
        <v>328</v>
      </c>
      <c r="D145" s="166"/>
      <c r="E145" s="170">
        <v>664.44</v>
      </c>
      <c r="F145" s="173"/>
      <c r="G145" s="173"/>
      <c r="H145" s="173"/>
      <c r="I145" s="173"/>
      <c r="J145" s="173"/>
      <c r="K145" s="173"/>
      <c r="L145" s="173"/>
      <c r="M145" s="173"/>
      <c r="N145" s="164"/>
      <c r="O145" s="164"/>
      <c r="P145" s="164"/>
      <c r="Q145" s="164"/>
      <c r="R145" s="164"/>
      <c r="S145" s="164"/>
      <c r="T145" s="165"/>
      <c r="U145" s="16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54" t="s">
        <v>140</v>
      </c>
      <c r="AF145" s="154">
        <v>0</v>
      </c>
      <c r="AG145" s="154"/>
      <c r="AH145" s="154"/>
      <c r="AI145" s="154"/>
      <c r="AJ145" s="154"/>
      <c r="AK145" s="154"/>
      <c r="AL145" s="154"/>
      <c r="AM145" s="154"/>
      <c r="AN145" s="154"/>
      <c r="AO145" s="154"/>
      <c r="AP145" s="154"/>
      <c r="AQ145" s="154"/>
      <c r="AR145" s="154"/>
      <c r="AS145" s="154"/>
      <c r="AT145" s="154"/>
      <c r="AU145" s="154"/>
      <c r="AV145" s="154"/>
      <c r="AW145" s="154"/>
      <c r="AX145" s="154"/>
      <c r="AY145" s="154"/>
      <c r="AZ145" s="154"/>
      <c r="BA145" s="154"/>
      <c r="BB145" s="154"/>
      <c r="BC145" s="154"/>
      <c r="BD145" s="154"/>
      <c r="BE145" s="154"/>
      <c r="BF145" s="154"/>
      <c r="BG145" s="154"/>
      <c r="BH145" s="154"/>
    </row>
    <row r="146" spans="1:60" outlineLevel="1" x14ac:dyDescent="0.2">
      <c r="A146" s="155">
        <v>55</v>
      </c>
      <c r="B146" s="162" t="s">
        <v>329</v>
      </c>
      <c r="C146" s="193" t="s">
        <v>330</v>
      </c>
      <c r="D146" s="164" t="s">
        <v>149</v>
      </c>
      <c r="E146" s="169">
        <v>2145</v>
      </c>
      <c r="F146" s="172"/>
      <c r="G146" s="173">
        <f>ROUND(E146*F146,2)</f>
        <v>0</v>
      </c>
      <c r="H146" s="172"/>
      <c r="I146" s="173">
        <f>ROUND(E146*H146,2)</f>
        <v>0</v>
      </c>
      <c r="J146" s="172"/>
      <c r="K146" s="173">
        <f>ROUND(E146*J146,2)</f>
        <v>0</v>
      </c>
      <c r="L146" s="173">
        <v>15</v>
      </c>
      <c r="M146" s="173">
        <f>G146*(1+L146/100)</f>
        <v>0</v>
      </c>
      <c r="N146" s="164">
        <v>8.4999999999999995E-4</v>
      </c>
      <c r="O146" s="164">
        <f>ROUND(E146*N146,5)</f>
        <v>1.82325</v>
      </c>
      <c r="P146" s="164">
        <v>0</v>
      </c>
      <c r="Q146" s="164">
        <f>ROUND(E146*P146,5)</f>
        <v>0</v>
      </c>
      <c r="R146" s="164"/>
      <c r="S146" s="164"/>
      <c r="T146" s="165">
        <v>6.0000000000000001E-3</v>
      </c>
      <c r="U146" s="164">
        <f>ROUND(E146*T146,2)</f>
        <v>12.87</v>
      </c>
      <c r="V146" s="154"/>
      <c r="W146" s="154"/>
      <c r="X146" s="154"/>
      <c r="Y146" s="154"/>
      <c r="Z146" s="154"/>
      <c r="AA146" s="154"/>
      <c r="AB146" s="154"/>
      <c r="AC146" s="154"/>
      <c r="AD146" s="154"/>
      <c r="AE146" s="154" t="s">
        <v>146</v>
      </c>
      <c r="AF146" s="154"/>
      <c r="AG146" s="154"/>
      <c r="AH146" s="154"/>
      <c r="AI146" s="154"/>
      <c r="AJ146" s="154"/>
      <c r="AK146" s="154"/>
      <c r="AL146" s="154"/>
      <c r="AM146" s="154"/>
      <c r="AN146" s="154"/>
      <c r="AO146" s="154"/>
      <c r="AP146" s="154"/>
      <c r="AQ146" s="154"/>
      <c r="AR146" s="154"/>
      <c r="AS146" s="154"/>
      <c r="AT146" s="154"/>
      <c r="AU146" s="154"/>
      <c r="AV146" s="154"/>
      <c r="AW146" s="154"/>
      <c r="AX146" s="154"/>
      <c r="AY146" s="154"/>
      <c r="AZ146" s="154"/>
      <c r="BA146" s="154"/>
      <c r="BB146" s="154"/>
      <c r="BC146" s="154"/>
      <c r="BD146" s="154"/>
      <c r="BE146" s="154"/>
      <c r="BF146" s="154"/>
      <c r="BG146" s="154"/>
      <c r="BH146" s="154"/>
    </row>
    <row r="147" spans="1:60" outlineLevel="1" x14ac:dyDescent="0.2">
      <c r="A147" s="155">
        <v>56</v>
      </c>
      <c r="B147" s="162" t="s">
        <v>331</v>
      </c>
      <c r="C147" s="193" t="s">
        <v>332</v>
      </c>
      <c r="D147" s="164" t="s">
        <v>149</v>
      </c>
      <c r="E147" s="169">
        <v>715</v>
      </c>
      <c r="F147" s="172"/>
      <c r="G147" s="173">
        <f>ROUND(E147*F147,2)</f>
        <v>0</v>
      </c>
      <c r="H147" s="172"/>
      <c r="I147" s="173">
        <f>ROUND(E147*H147,2)</f>
        <v>0</v>
      </c>
      <c r="J147" s="172"/>
      <c r="K147" s="173">
        <f>ROUND(E147*J147,2)</f>
        <v>0</v>
      </c>
      <c r="L147" s="173">
        <v>15</v>
      </c>
      <c r="M147" s="173">
        <f>G147*(1+L147/100)</f>
        <v>0</v>
      </c>
      <c r="N147" s="164">
        <v>0</v>
      </c>
      <c r="O147" s="164">
        <f>ROUND(E147*N147,5)</f>
        <v>0</v>
      </c>
      <c r="P147" s="164">
        <v>0</v>
      </c>
      <c r="Q147" s="164">
        <f>ROUND(E147*P147,5)</f>
        <v>0</v>
      </c>
      <c r="R147" s="164"/>
      <c r="S147" s="164"/>
      <c r="T147" s="165">
        <v>0.04</v>
      </c>
      <c r="U147" s="164">
        <f>ROUND(E147*T147,2)</f>
        <v>28.6</v>
      </c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54" t="s">
        <v>146</v>
      </c>
      <c r="AF147" s="154"/>
      <c r="AG147" s="154"/>
      <c r="AH147" s="154"/>
      <c r="AI147" s="154"/>
      <c r="AJ147" s="154"/>
      <c r="AK147" s="154"/>
      <c r="AL147" s="154"/>
      <c r="AM147" s="154"/>
      <c r="AN147" s="154"/>
      <c r="AO147" s="154"/>
      <c r="AP147" s="154"/>
      <c r="AQ147" s="154"/>
      <c r="AR147" s="154"/>
      <c r="AS147" s="154"/>
      <c r="AT147" s="154"/>
      <c r="AU147" s="154"/>
      <c r="AV147" s="154"/>
      <c r="AW147" s="154"/>
      <c r="AX147" s="154"/>
      <c r="AY147" s="154"/>
      <c r="AZ147" s="154"/>
      <c r="BA147" s="154"/>
      <c r="BB147" s="154"/>
      <c r="BC147" s="154"/>
      <c r="BD147" s="154"/>
      <c r="BE147" s="154"/>
      <c r="BF147" s="154"/>
      <c r="BG147" s="154"/>
      <c r="BH147" s="154"/>
    </row>
    <row r="148" spans="1:60" outlineLevel="1" x14ac:dyDescent="0.2">
      <c r="A148" s="155">
        <v>57</v>
      </c>
      <c r="B148" s="162" t="s">
        <v>333</v>
      </c>
      <c r="C148" s="193" t="s">
        <v>334</v>
      </c>
      <c r="D148" s="164" t="s">
        <v>149</v>
      </c>
      <c r="E148" s="169">
        <v>1430</v>
      </c>
      <c r="F148" s="172"/>
      <c r="G148" s="173">
        <f>ROUND(E148*F148,2)</f>
        <v>0</v>
      </c>
      <c r="H148" s="172"/>
      <c r="I148" s="173">
        <f>ROUND(E148*H148,2)</f>
        <v>0</v>
      </c>
      <c r="J148" s="172"/>
      <c r="K148" s="173">
        <f>ROUND(E148*J148,2)</f>
        <v>0</v>
      </c>
      <c r="L148" s="173">
        <v>15</v>
      </c>
      <c r="M148" s="173">
        <f>G148*(1+L148/100)</f>
        <v>0</v>
      </c>
      <c r="N148" s="164">
        <v>1.2999999999999999E-4</v>
      </c>
      <c r="O148" s="164">
        <f>ROUND(E148*N148,5)</f>
        <v>0.18590000000000001</v>
      </c>
      <c r="P148" s="164">
        <v>0</v>
      </c>
      <c r="Q148" s="164">
        <f>ROUND(E148*P148,5)</f>
        <v>0</v>
      </c>
      <c r="R148" s="164"/>
      <c r="S148" s="164"/>
      <c r="T148" s="165">
        <v>0</v>
      </c>
      <c r="U148" s="164">
        <f>ROUND(E148*T148,2)</f>
        <v>0</v>
      </c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54" t="s">
        <v>146</v>
      </c>
      <c r="AF148" s="154"/>
      <c r="AG148" s="154"/>
      <c r="AH148" s="154"/>
      <c r="AI148" s="154"/>
      <c r="AJ148" s="154"/>
      <c r="AK148" s="154"/>
      <c r="AL148" s="154"/>
      <c r="AM148" s="154"/>
      <c r="AN148" s="154"/>
      <c r="AO148" s="154"/>
      <c r="AP148" s="154"/>
      <c r="AQ148" s="154"/>
      <c r="AR148" s="154"/>
      <c r="AS148" s="154"/>
      <c r="AT148" s="154"/>
      <c r="AU148" s="154"/>
      <c r="AV148" s="154"/>
      <c r="AW148" s="154"/>
      <c r="AX148" s="154"/>
      <c r="AY148" s="154"/>
      <c r="AZ148" s="154"/>
      <c r="BA148" s="154"/>
      <c r="BB148" s="154"/>
      <c r="BC148" s="154"/>
      <c r="BD148" s="154"/>
      <c r="BE148" s="154"/>
      <c r="BF148" s="154"/>
      <c r="BG148" s="154"/>
      <c r="BH148" s="154"/>
    </row>
    <row r="149" spans="1:60" outlineLevel="1" x14ac:dyDescent="0.2">
      <c r="A149" s="155">
        <v>58</v>
      </c>
      <c r="B149" s="162" t="s">
        <v>335</v>
      </c>
      <c r="C149" s="193" t="s">
        <v>336</v>
      </c>
      <c r="D149" s="164" t="s">
        <v>149</v>
      </c>
      <c r="E149" s="169">
        <v>715</v>
      </c>
      <c r="F149" s="172"/>
      <c r="G149" s="173">
        <f>ROUND(E149*F149,2)</f>
        <v>0</v>
      </c>
      <c r="H149" s="172"/>
      <c r="I149" s="173">
        <f>ROUND(E149*H149,2)</f>
        <v>0</v>
      </c>
      <c r="J149" s="172"/>
      <c r="K149" s="173">
        <f>ROUND(E149*J149,2)</f>
        <v>0</v>
      </c>
      <c r="L149" s="173">
        <v>15</v>
      </c>
      <c r="M149" s="173">
        <f>G149*(1+L149/100)</f>
        <v>0</v>
      </c>
      <c r="N149" s="164">
        <v>0</v>
      </c>
      <c r="O149" s="164">
        <f>ROUND(E149*N149,5)</f>
        <v>0</v>
      </c>
      <c r="P149" s="164">
        <v>0</v>
      </c>
      <c r="Q149" s="164">
        <f>ROUND(E149*P149,5)</f>
        <v>0</v>
      </c>
      <c r="R149" s="164"/>
      <c r="S149" s="164"/>
      <c r="T149" s="165">
        <v>0.10199999999999999</v>
      </c>
      <c r="U149" s="164">
        <f>ROUND(E149*T149,2)</f>
        <v>72.930000000000007</v>
      </c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54" t="s">
        <v>146</v>
      </c>
      <c r="AF149" s="154"/>
      <c r="AG149" s="154"/>
      <c r="AH149" s="154"/>
      <c r="AI149" s="154"/>
      <c r="AJ149" s="154"/>
      <c r="AK149" s="154"/>
      <c r="AL149" s="154"/>
      <c r="AM149" s="154"/>
      <c r="AN149" s="154"/>
      <c r="AO149" s="154"/>
      <c r="AP149" s="154"/>
      <c r="AQ149" s="154"/>
      <c r="AR149" s="154"/>
      <c r="AS149" s="154"/>
      <c r="AT149" s="154"/>
      <c r="AU149" s="154"/>
      <c r="AV149" s="154"/>
      <c r="AW149" s="154"/>
      <c r="AX149" s="154"/>
      <c r="AY149" s="154"/>
      <c r="AZ149" s="154"/>
      <c r="BA149" s="154"/>
      <c r="BB149" s="154"/>
      <c r="BC149" s="154"/>
      <c r="BD149" s="154"/>
      <c r="BE149" s="154"/>
      <c r="BF149" s="154"/>
      <c r="BG149" s="154"/>
      <c r="BH149" s="154"/>
    </row>
    <row r="150" spans="1:60" outlineLevel="1" x14ac:dyDescent="0.2">
      <c r="A150" s="155">
        <v>59</v>
      </c>
      <c r="B150" s="162" t="s">
        <v>337</v>
      </c>
      <c r="C150" s="193" t="s">
        <v>338</v>
      </c>
      <c r="D150" s="164" t="s">
        <v>149</v>
      </c>
      <c r="E150" s="169">
        <v>452.4</v>
      </c>
      <c r="F150" s="172"/>
      <c r="G150" s="173">
        <f>ROUND(E150*F150,2)</f>
        <v>0</v>
      </c>
      <c r="H150" s="172"/>
      <c r="I150" s="173">
        <f>ROUND(E150*H150,2)</f>
        <v>0</v>
      </c>
      <c r="J150" s="172"/>
      <c r="K150" s="173">
        <f>ROUND(E150*J150,2)</f>
        <v>0</v>
      </c>
      <c r="L150" s="173">
        <v>15</v>
      </c>
      <c r="M150" s="173">
        <f>G150*(1+L150/100)</f>
        <v>0</v>
      </c>
      <c r="N150" s="164">
        <v>1.2099999999999999E-3</v>
      </c>
      <c r="O150" s="164">
        <f>ROUND(E150*N150,5)</f>
        <v>0.5474</v>
      </c>
      <c r="P150" s="164">
        <v>0</v>
      </c>
      <c r="Q150" s="164">
        <f>ROUND(E150*P150,5)</f>
        <v>0</v>
      </c>
      <c r="R150" s="164"/>
      <c r="S150" s="164"/>
      <c r="T150" s="165">
        <v>0.17699999999999999</v>
      </c>
      <c r="U150" s="164">
        <f>ROUND(E150*T150,2)</f>
        <v>80.069999999999993</v>
      </c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 t="s">
        <v>146</v>
      </c>
      <c r="AF150" s="154"/>
      <c r="AG150" s="154"/>
      <c r="AH150" s="154"/>
      <c r="AI150" s="154"/>
      <c r="AJ150" s="154"/>
      <c r="AK150" s="154"/>
      <c r="AL150" s="154"/>
      <c r="AM150" s="154"/>
      <c r="AN150" s="154"/>
      <c r="AO150" s="154"/>
      <c r="AP150" s="154"/>
      <c r="AQ150" s="154"/>
      <c r="AR150" s="154"/>
      <c r="AS150" s="154"/>
      <c r="AT150" s="154"/>
      <c r="AU150" s="154"/>
      <c r="AV150" s="154"/>
      <c r="AW150" s="154"/>
      <c r="AX150" s="154"/>
      <c r="AY150" s="154"/>
      <c r="AZ150" s="154"/>
      <c r="BA150" s="154"/>
      <c r="BB150" s="154"/>
      <c r="BC150" s="154"/>
      <c r="BD150" s="154"/>
      <c r="BE150" s="154"/>
      <c r="BF150" s="154"/>
      <c r="BG150" s="154"/>
      <c r="BH150" s="154"/>
    </row>
    <row r="151" spans="1:60" outlineLevel="1" x14ac:dyDescent="0.2">
      <c r="A151" s="155"/>
      <c r="B151" s="162"/>
      <c r="C151" s="194" t="s">
        <v>339</v>
      </c>
      <c r="D151" s="166"/>
      <c r="E151" s="170">
        <v>452.4</v>
      </c>
      <c r="F151" s="173"/>
      <c r="G151" s="173"/>
      <c r="H151" s="173"/>
      <c r="I151" s="173"/>
      <c r="J151" s="173"/>
      <c r="K151" s="173"/>
      <c r="L151" s="173"/>
      <c r="M151" s="173"/>
      <c r="N151" s="164"/>
      <c r="O151" s="164"/>
      <c r="P151" s="164"/>
      <c r="Q151" s="164"/>
      <c r="R151" s="164"/>
      <c r="S151" s="164"/>
      <c r="T151" s="165"/>
      <c r="U151" s="16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 t="s">
        <v>140</v>
      </c>
      <c r="AF151" s="154">
        <v>0</v>
      </c>
      <c r="AG151" s="154"/>
      <c r="AH151" s="154"/>
      <c r="AI151" s="154"/>
      <c r="AJ151" s="154"/>
      <c r="AK151" s="154"/>
      <c r="AL151" s="154"/>
      <c r="AM151" s="154"/>
      <c r="AN151" s="154"/>
      <c r="AO151" s="154"/>
      <c r="AP151" s="154"/>
      <c r="AQ151" s="154"/>
      <c r="AR151" s="154"/>
      <c r="AS151" s="154"/>
      <c r="AT151" s="154"/>
      <c r="AU151" s="154"/>
      <c r="AV151" s="154"/>
      <c r="AW151" s="154"/>
      <c r="AX151" s="154"/>
      <c r="AY151" s="154"/>
      <c r="AZ151" s="154"/>
      <c r="BA151" s="154"/>
      <c r="BB151" s="154"/>
      <c r="BC151" s="154"/>
      <c r="BD151" s="154"/>
      <c r="BE151" s="154"/>
      <c r="BF151" s="154"/>
      <c r="BG151" s="154"/>
      <c r="BH151" s="154"/>
    </row>
    <row r="152" spans="1:60" x14ac:dyDescent="0.2">
      <c r="A152" s="156" t="s">
        <v>133</v>
      </c>
      <c r="B152" s="163" t="s">
        <v>69</v>
      </c>
      <c r="C152" s="195" t="s">
        <v>70</v>
      </c>
      <c r="D152" s="167"/>
      <c r="E152" s="171"/>
      <c r="F152" s="174"/>
      <c r="G152" s="174">
        <f>SUMIF(AE153:AE155,"&lt;&gt;NOR",G153:G155)</f>
        <v>0</v>
      </c>
      <c r="H152" s="174"/>
      <c r="I152" s="174">
        <f>SUM(I153:I155)</f>
        <v>0</v>
      </c>
      <c r="J152" s="174"/>
      <c r="K152" s="174">
        <f>SUM(K153:K155)</f>
        <v>0</v>
      </c>
      <c r="L152" s="174"/>
      <c r="M152" s="174">
        <f>SUM(M153:M155)</f>
        <v>0</v>
      </c>
      <c r="N152" s="167"/>
      <c r="O152" s="167">
        <f>SUM(O153:O155)</f>
        <v>0.17947000000000002</v>
      </c>
      <c r="P152" s="167"/>
      <c r="Q152" s="167">
        <f>SUM(Q153:Q155)</f>
        <v>0</v>
      </c>
      <c r="R152" s="167"/>
      <c r="S152" s="167"/>
      <c r="T152" s="168"/>
      <c r="U152" s="167">
        <f>SUM(U153:U155)</f>
        <v>15.02</v>
      </c>
      <c r="AE152" t="s">
        <v>134</v>
      </c>
    </row>
    <row r="153" spans="1:60" outlineLevel="1" x14ac:dyDescent="0.2">
      <c r="A153" s="155">
        <v>60</v>
      </c>
      <c r="B153" s="162" t="s">
        <v>340</v>
      </c>
      <c r="C153" s="193" t="s">
        <v>341</v>
      </c>
      <c r="D153" s="164" t="s">
        <v>235</v>
      </c>
      <c r="E153" s="169">
        <v>2.75</v>
      </c>
      <c r="F153" s="172"/>
      <c r="G153" s="173">
        <f>ROUND(E153*F153,2)</f>
        <v>0</v>
      </c>
      <c r="H153" s="172"/>
      <c r="I153" s="173">
        <f>ROUND(E153*H153,2)</f>
        <v>0</v>
      </c>
      <c r="J153" s="172"/>
      <c r="K153" s="173">
        <f>ROUND(E153*J153,2)</f>
        <v>0</v>
      </c>
      <c r="L153" s="173">
        <v>15</v>
      </c>
      <c r="M153" s="173">
        <f>G153*(1+L153/100)</f>
        <v>0</v>
      </c>
      <c r="N153" s="164">
        <v>1.6459999999999999E-2</v>
      </c>
      <c r="O153" s="164">
        <f>ROUND(E153*N153,5)</f>
        <v>4.5269999999999998E-2</v>
      </c>
      <c r="P153" s="164">
        <v>0</v>
      </c>
      <c r="Q153" s="164">
        <f>ROUND(E153*P153,5)</f>
        <v>0</v>
      </c>
      <c r="R153" s="164"/>
      <c r="S153" s="164"/>
      <c r="T153" s="165">
        <v>1.3</v>
      </c>
      <c r="U153" s="164">
        <f>ROUND(E153*T153,2)</f>
        <v>3.58</v>
      </c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 t="s">
        <v>146</v>
      </c>
      <c r="AF153" s="154"/>
      <c r="AG153" s="154"/>
      <c r="AH153" s="154"/>
      <c r="AI153" s="154"/>
      <c r="AJ153" s="154"/>
      <c r="AK153" s="154"/>
      <c r="AL153" s="154"/>
      <c r="AM153" s="154"/>
      <c r="AN153" s="154"/>
      <c r="AO153" s="154"/>
      <c r="AP153" s="154"/>
      <c r="AQ153" s="154"/>
      <c r="AR153" s="154"/>
      <c r="AS153" s="154"/>
      <c r="AT153" s="154"/>
      <c r="AU153" s="154"/>
      <c r="AV153" s="154"/>
      <c r="AW153" s="154"/>
      <c r="AX153" s="154"/>
      <c r="AY153" s="154"/>
      <c r="AZ153" s="154"/>
      <c r="BA153" s="154"/>
      <c r="BB153" s="154"/>
      <c r="BC153" s="154"/>
      <c r="BD153" s="154"/>
      <c r="BE153" s="154"/>
      <c r="BF153" s="154"/>
      <c r="BG153" s="154"/>
      <c r="BH153" s="154"/>
    </row>
    <row r="154" spans="1:60" outlineLevel="1" x14ac:dyDescent="0.2">
      <c r="A154" s="155">
        <v>61</v>
      </c>
      <c r="B154" s="162" t="s">
        <v>342</v>
      </c>
      <c r="C154" s="193" t="s">
        <v>343</v>
      </c>
      <c r="D154" s="164" t="s">
        <v>235</v>
      </c>
      <c r="E154" s="169">
        <v>11</v>
      </c>
      <c r="F154" s="172"/>
      <c r="G154" s="173">
        <f>ROUND(E154*F154,2)</f>
        <v>0</v>
      </c>
      <c r="H154" s="172"/>
      <c r="I154" s="173">
        <f>ROUND(E154*H154,2)</f>
        <v>0</v>
      </c>
      <c r="J154" s="172"/>
      <c r="K154" s="173">
        <f>ROUND(E154*J154,2)</f>
        <v>0</v>
      </c>
      <c r="L154" s="173">
        <v>15</v>
      </c>
      <c r="M154" s="173">
        <f>G154*(1+L154/100)</f>
        <v>0</v>
      </c>
      <c r="N154" s="164">
        <v>1.2200000000000001E-2</v>
      </c>
      <c r="O154" s="164">
        <f>ROUND(E154*N154,5)</f>
        <v>0.13420000000000001</v>
      </c>
      <c r="P154" s="164">
        <v>0</v>
      </c>
      <c r="Q154" s="164">
        <f>ROUND(E154*P154,5)</f>
        <v>0</v>
      </c>
      <c r="R154" s="164"/>
      <c r="S154" s="164"/>
      <c r="T154" s="165">
        <v>1.04</v>
      </c>
      <c r="U154" s="164">
        <f>ROUND(E154*T154,2)</f>
        <v>11.44</v>
      </c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 t="s">
        <v>146</v>
      </c>
      <c r="AF154" s="154"/>
      <c r="AG154" s="154"/>
      <c r="AH154" s="154"/>
      <c r="AI154" s="154"/>
      <c r="AJ154" s="154"/>
      <c r="AK154" s="154"/>
      <c r="AL154" s="154"/>
      <c r="AM154" s="154"/>
      <c r="AN154" s="154"/>
      <c r="AO154" s="154"/>
      <c r="AP154" s="154"/>
      <c r="AQ154" s="154"/>
      <c r="AR154" s="154"/>
      <c r="AS154" s="154"/>
      <c r="AT154" s="154"/>
      <c r="AU154" s="154"/>
      <c r="AV154" s="154"/>
      <c r="AW154" s="154"/>
      <c r="AX154" s="154"/>
      <c r="AY154" s="154"/>
      <c r="AZ154" s="154"/>
      <c r="BA154" s="154"/>
      <c r="BB154" s="154"/>
      <c r="BC154" s="154"/>
      <c r="BD154" s="154"/>
      <c r="BE154" s="154"/>
      <c r="BF154" s="154"/>
      <c r="BG154" s="154"/>
      <c r="BH154" s="154"/>
    </row>
    <row r="155" spans="1:60" outlineLevel="1" x14ac:dyDescent="0.2">
      <c r="A155" s="155"/>
      <c r="B155" s="162"/>
      <c r="C155" s="194" t="s">
        <v>344</v>
      </c>
      <c r="D155" s="166"/>
      <c r="E155" s="170">
        <v>11</v>
      </c>
      <c r="F155" s="173"/>
      <c r="G155" s="173"/>
      <c r="H155" s="173"/>
      <c r="I155" s="173"/>
      <c r="J155" s="173"/>
      <c r="K155" s="173"/>
      <c r="L155" s="173"/>
      <c r="M155" s="173"/>
      <c r="N155" s="164"/>
      <c r="O155" s="164"/>
      <c r="P155" s="164"/>
      <c r="Q155" s="164"/>
      <c r="R155" s="164"/>
      <c r="S155" s="164"/>
      <c r="T155" s="165"/>
      <c r="U155" s="16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 t="s">
        <v>140</v>
      </c>
      <c r="AF155" s="154">
        <v>0</v>
      </c>
      <c r="AG155" s="154"/>
      <c r="AH155" s="154"/>
      <c r="AI155" s="154"/>
      <c r="AJ155" s="154"/>
      <c r="AK155" s="154"/>
      <c r="AL155" s="154"/>
      <c r="AM155" s="154"/>
      <c r="AN155" s="154"/>
      <c r="AO155" s="154"/>
      <c r="AP155" s="154"/>
      <c r="AQ155" s="154"/>
      <c r="AR155" s="154"/>
      <c r="AS155" s="154"/>
      <c r="AT155" s="154"/>
      <c r="AU155" s="154"/>
      <c r="AV155" s="154"/>
      <c r="AW155" s="154"/>
      <c r="AX155" s="154"/>
      <c r="AY155" s="154"/>
      <c r="AZ155" s="154"/>
      <c r="BA155" s="154"/>
      <c r="BB155" s="154"/>
      <c r="BC155" s="154"/>
      <c r="BD155" s="154"/>
      <c r="BE155" s="154"/>
      <c r="BF155" s="154"/>
      <c r="BG155" s="154"/>
      <c r="BH155" s="154"/>
    </row>
    <row r="156" spans="1:60" x14ac:dyDescent="0.2">
      <c r="A156" s="156" t="s">
        <v>133</v>
      </c>
      <c r="B156" s="163" t="s">
        <v>71</v>
      </c>
      <c r="C156" s="195" t="s">
        <v>72</v>
      </c>
      <c r="D156" s="167"/>
      <c r="E156" s="171"/>
      <c r="F156" s="174"/>
      <c r="G156" s="174">
        <f>SUMIF(AE157:AE198,"&lt;&gt;NOR",G157:G198)</f>
        <v>0</v>
      </c>
      <c r="H156" s="174"/>
      <c r="I156" s="174">
        <f>SUM(I157:I198)</f>
        <v>0</v>
      </c>
      <c r="J156" s="174"/>
      <c r="K156" s="174">
        <f>SUM(K157:K198)</f>
        <v>0</v>
      </c>
      <c r="L156" s="174"/>
      <c r="M156" s="174">
        <f>SUM(M157:M198)</f>
        <v>0</v>
      </c>
      <c r="N156" s="167"/>
      <c r="O156" s="167">
        <f>SUM(O157:O198)</f>
        <v>0.30079</v>
      </c>
      <c r="P156" s="167"/>
      <c r="Q156" s="167">
        <f>SUM(Q157:Q198)</f>
        <v>169.23848000000001</v>
      </c>
      <c r="R156" s="167"/>
      <c r="S156" s="167"/>
      <c r="T156" s="168"/>
      <c r="U156" s="167">
        <f>SUM(U157:U198)</f>
        <v>319.96000000000004</v>
      </c>
      <c r="AE156" t="s">
        <v>134</v>
      </c>
    </row>
    <row r="157" spans="1:60" outlineLevel="1" x14ac:dyDescent="0.2">
      <c r="A157" s="155">
        <v>62</v>
      </c>
      <c r="B157" s="162" t="s">
        <v>345</v>
      </c>
      <c r="C157" s="193" t="s">
        <v>346</v>
      </c>
      <c r="D157" s="164" t="s">
        <v>149</v>
      </c>
      <c r="E157" s="169">
        <v>108.3625</v>
      </c>
      <c r="F157" s="172"/>
      <c r="G157" s="173">
        <f>ROUND(E157*F157,2)</f>
        <v>0</v>
      </c>
      <c r="H157" s="172"/>
      <c r="I157" s="173">
        <f>ROUND(E157*H157,2)</f>
        <v>0</v>
      </c>
      <c r="J157" s="172"/>
      <c r="K157" s="173">
        <f>ROUND(E157*J157,2)</f>
        <v>0</v>
      </c>
      <c r="L157" s="173">
        <v>15</v>
      </c>
      <c r="M157" s="173">
        <f>G157*(1+L157/100)</f>
        <v>0</v>
      </c>
      <c r="N157" s="164">
        <v>6.7000000000000002E-4</v>
      </c>
      <c r="O157" s="164">
        <f>ROUND(E157*N157,5)</f>
        <v>7.2599999999999998E-2</v>
      </c>
      <c r="P157" s="164">
        <v>0.184</v>
      </c>
      <c r="Q157" s="164">
        <f>ROUND(E157*P157,5)</f>
        <v>19.938700000000001</v>
      </c>
      <c r="R157" s="164"/>
      <c r="S157" s="164"/>
      <c r="T157" s="165">
        <v>0.22700000000000001</v>
      </c>
      <c r="U157" s="164">
        <f>ROUND(E157*T157,2)</f>
        <v>24.6</v>
      </c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 t="s">
        <v>146</v>
      </c>
      <c r="AF157" s="154"/>
      <c r="AG157" s="154"/>
      <c r="AH157" s="154"/>
      <c r="AI157" s="154"/>
      <c r="AJ157" s="154"/>
      <c r="AK157" s="154"/>
      <c r="AL157" s="154"/>
      <c r="AM157" s="154"/>
      <c r="AN157" s="154"/>
      <c r="AO157" s="154"/>
      <c r="AP157" s="154"/>
      <c r="AQ157" s="154"/>
      <c r="AR157" s="154"/>
      <c r="AS157" s="154"/>
      <c r="AT157" s="154"/>
      <c r="AU157" s="154"/>
      <c r="AV157" s="154"/>
      <c r="AW157" s="154"/>
      <c r="AX157" s="154"/>
      <c r="AY157" s="154"/>
      <c r="AZ157" s="154"/>
      <c r="BA157" s="154"/>
      <c r="BB157" s="154"/>
      <c r="BC157" s="154"/>
      <c r="BD157" s="154"/>
      <c r="BE157" s="154"/>
      <c r="BF157" s="154"/>
      <c r="BG157" s="154"/>
      <c r="BH157" s="154"/>
    </row>
    <row r="158" spans="1:60" outlineLevel="1" x14ac:dyDescent="0.2">
      <c r="A158" s="155"/>
      <c r="B158" s="162"/>
      <c r="C158" s="194" t="s">
        <v>347</v>
      </c>
      <c r="D158" s="166"/>
      <c r="E158" s="170">
        <v>25</v>
      </c>
      <c r="F158" s="173"/>
      <c r="G158" s="173"/>
      <c r="H158" s="173"/>
      <c r="I158" s="173"/>
      <c r="J158" s="173"/>
      <c r="K158" s="173"/>
      <c r="L158" s="173"/>
      <c r="M158" s="173"/>
      <c r="N158" s="164"/>
      <c r="O158" s="164"/>
      <c r="P158" s="164"/>
      <c r="Q158" s="164"/>
      <c r="R158" s="164"/>
      <c r="S158" s="164"/>
      <c r="T158" s="165"/>
      <c r="U158" s="16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 t="s">
        <v>140</v>
      </c>
      <c r="AF158" s="154">
        <v>0</v>
      </c>
      <c r="AG158" s="154"/>
      <c r="AH158" s="154"/>
      <c r="AI158" s="154"/>
      <c r="AJ158" s="154"/>
      <c r="AK158" s="154"/>
      <c r="AL158" s="154"/>
      <c r="AM158" s="154"/>
      <c r="AN158" s="154"/>
      <c r="AO158" s="154"/>
      <c r="AP158" s="154"/>
      <c r="AQ158" s="154"/>
      <c r="AR158" s="154"/>
      <c r="AS158" s="154"/>
      <c r="AT158" s="154"/>
      <c r="AU158" s="154"/>
      <c r="AV158" s="154"/>
      <c r="AW158" s="154"/>
      <c r="AX158" s="154"/>
      <c r="AY158" s="154"/>
      <c r="AZ158" s="154"/>
      <c r="BA158" s="154"/>
      <c r="BB158" s="154"/>
      <c r="BC158" s="154"/>
      <c r="BD158" s="154"/>
      <c r="BE158" s="154"/>
      <c r="BF158" s="154"/>
      <c r="BG158" s="154"/>
      <c r="BH158" s="154"/>
    </row>
    <row r="159" spans="1:60" outlineLevel="1" x14ac:dyDescent="0.2">
      <c r="A159" s="155"/>
      <c r="B159" s="162"/>
      <c r="C159" s="194" t="s">
        <v>348</v>
      </c>
      <c r="D159" s="166"/>
      <c r="E159" s="170">
        <v>59.137500000000003</v>
      </c>
      <c r="F159" s="173"/>
      <c r="G159" s="173"/>
      <c r="H159" s="173"/>
      <c r="I159" s="173"/>
      <c r="J159" s="173"/>
      <c r="K159" s="173"/>
      <c r="L159" s="173"/>
      <c r="M159" s="173"/>
      <c r="N159" s="164"/>
      <c r="O159" s="164"/>
      <c r="P159" s="164"/>
      <c r="Q159" s="164"/>
      <c r="R159" s="164"/>
      <c r="S159" s="164"/>
      <c r="T159" s="165"/>
      <c r="U159" s="16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 t="s">
        <v>140</v>
      </c>
      <c r="AF159" s="154">
        <v>0</v>
      </c>
      <c r="AG159" s="154"/>
      <c r="AH159" s="154"/>
      <c r="AI159" s="154"/>
      <c r="AJ159" s="154"/>
      <c r="AK159" s="154"/>
      <c r="AL159" s="154"/>
      <c r="AM159" s="154"/>
      <c r="AN159" s="154"/>
      <c r="AO159" s="154"/>
      <c r="AP159" s="154"/>
      <c r="AQ159" s="154"/>
      <c r="AR159" s="154"/>
      <c r="AS159" s="154"/>
      <c r="AT159" s="154"/>
      <c r="AU159" s="154"/>
      <c r="AV159" s="154"/>
      <c r="AW159" s="154"/>
      <c r="AX159" s="154"/>
      <c r="AY159" s="154"/>
      <c r="AZ159" s="154"/>
      <c r="BA159" s="154"/>
      <c r="BB159" s="154"/>
      <c r="BC159" s="154"/>
      <c r="BD159" s="154"/>
      <c r="BE159" s="154"/>
      <c r="BF159" s="154"/>
      <c r="BG159" s="154"/>
      <c r="BH159" s="154"/>
    </row>
    <row r="160" spans="1:60" outlineLevel="1" x14ac:dyDescent="0.2">
      <c r="A160" s="155"/>
      <c r="B160" s="162"/>
      <c r="C160" s="194" t="s">
        <v>349</v>
      </c>
      <c r="D160" s="166"/>
      <c r="E160" s="170">
        <v>24.225000000000001</v>
      </c>
      <c r="F160" s="173"/>
      <c r="G160" s="173"/>
      <c r="H160" s="173"/>
      <c r="I160" s="173"/>
      <c r="J160" s="173"/>
      <c r="K160" s="173"/>
      <c r="L160" s="173"/>
      <c r="M160" s="173"/>
      <c r="N160" s="164"/>
      <c r="O160" s="164"/>
      <c r="P160" s="164"/>
      <c r="Q160" s="164"/>
      <c r="R160" s="164"/>
      <c r="S160" s="164"/>
      <c r="T160" s="165"/>
      <c r="U160" s="16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 t="s">
        <v>140</v>
      </c>
      <c r="AF160" s="154">
        <v>0</v>
      </c>
      <c r="AG160" s="154"/>
      <c r="AH160" s="154"/>
      <c r="AI160" s="154"/>
      <c r="AJ160" s="154"/>
      <c r="AK160" s="154"/>
      <c r="AL160" s="154"/>
      <c r="AM160" s="154"/>
      <c r="AN160" s="154"/>
      <c r="AO160" s="154"/>
      <c r="AP160" s="154"/>
      <c r="AQ160" s="154"/>
      <c r="AR160" s="154"/>
      <c r="AS160" s="154"/>
      <c r="AT160" s="154"/>
      <c r="AU160" s="154"/>
      <c r="AV160" s="154"/>
      <c r="AW160" s="154"/>
      <c r="AX160" s="154"/>
      <c r="AY160" s="154"/>
      <c r="AZ160" s="154"/>
      <c r="BA160" s="154"/>
      <c r="BB160" s="154"/>
      <c r="BC160" s="154"/>
      <c r="BD160" s="154"/>
      <c r="BE160" s="154"/>
      <c r="BF160" s="154"/>
      <c r="BG160" s="154"/>
      <c r="BH160" s="154"/>
    </row>
    <row r="161" spans="1:60" outlineLevel="1" x14ac:dyDescent="0.2">
      <c r="A161" s="155">
        <v>63</v>
      </c>
      <c r="B161" s="162" t="s">
        <v>350</v>
      </c>
      <c r="C161" s="193" t="s">
        <v>351</v>
      </c>
      <c r="D161" s="164" t="s">
        <v>149</v>
      </c>
      <c r="E161" s="169">
        <v>78.542500000000004</v>
      </c>
      <c r="F161" s="172"/>
      <c r="G161" s="173">
        <f>ROUND(E161*F161,2)</f>
        <v>0</v>
      </c>
      <c r="H161" s="172"/>
      <c r="I161" s="173">
        <f>ROUND(E161*H161,2)</f>
        <v>0</v>
      </c>
      <c r="J161" s="172"/>
      <c r="K161" s="173">
        <f>ROUND(E161*J161,2)</f>
        <v>0</v>
      </c>
      <c r="L161" s="173">
        <v>15</v>
      </c>
      <c r="M161" s="173">
        <f>G161*(1+L161/100)</f>
        <v>0</v>
      </c>
      <c r="N161" s="164">
        <v>6.7000000000000002E-4</v>
      </c>
      <c r="O161" s="164">
        <f>ROUND(E161*N161,5)</f>
        <v>5.262E-2</v>
      </c>
      <c r="P161" s="164">
        <v>0.154</v>
      </c>
      <c r="Q161" s="164">
        <f>ROUND(E161*P161,5)</f>
        <v>12.095549999999999</v>
      </c>
      <c r="R161" s="164"/>
      <c r="S161" s="164"/>
      <c r="T161" s="165">
        <v>0.21</v>
      </c>
      <c r="U161" s="164">
        <f>ROUND(E161*T161,2)</f>
        <v>16.489999999999998</v>
      </c>
      <c r="V161" s="154"/>
      <c r="W161" s="154"/>
      <c r="X161" s="154"/>
      <c r="Y161" s="154"/>
      <c r="Z161" s="154"/>
      <c r="AA161" s="154"/>
      <c r="AB161" s="154"/>
      <c r="AC161" s="154"/>
      <c r="AD161" s="154"/>
      <c r="AE161" s="154" t="s">
        <v>146</v>
      </c>
      <c r="AF161" s="154"/>
      <c r="AG161" s="154"/>
      <c r="AH161" s="154"/>
      <c r="AI161" s="154"/>
      <c r="AJ161" s="154"/>
      <c r="AK161" s="154"/>
      <c r="AL161" s="154"/>
      <c r="AM161" s="154"/>
      <c r="AN161" s="154"/>
      <c r="AO161" s="154"/>
      <c r="AP161" s="154"/>
      <c r="AQ161" s="154"/>
      <c r="AR161" s="154"/>
      <c r="AS161" s="154"/>
      <c r="AT161" s="154"/>
      <c r="AU161" s="154"/>
      <c r="AV161" s="154"/>
      <c r="AW161" s="154"/>
      <c r="AX161" s="154"/>
      <c r="AY161" s="154"/>
      <c r="AZ161" s="154"/>
      <c r="BA161" s="154"/>
      <c r="BB161" s="154"/>
      <c r="BC161" s="154"/>
      <c r="BD161" s="154"/>
      <c r="BE161" s="154"/>
      <c r="BF161" s="154"/>
      <c r="BG161" s="154"/>
      <c r="BH161" s="154"/>
    </row>
    <row r="162" spans="1:60" outlineLevel="1" x14ac:dyDescent="0.2">
      <c r="A162" s="155"/>
      <c r="B162" s="162"/>
      <c r="C162" s="194" t="s">
        <v>352</v>
      </c>
      <c r="D162" s="166"/>
      <c r="E162" s="170">
        <v>30.232500000000002</v>
      </c>
      <c r="F162" s="173"/>
      <c r="G162" s="173"/>
      <c r="H162" s="173"/>
      <c r="I162" s="173"/>
      <c r="J162" s="173"/>
      <c r="K162" s="173"/>
      <c r="L162" s="173"/>
      <c r="M162" s="173"/>
      <c r="N162" s="164"/>
      <c r="O162" s="164"/>
      <c r="P162" s="164"/>
      <c r="Q162" s="164"/>
      <c r="R162" s="164"/>
      <c r="S162" s="164"/>
      <c r="T162" s="165"/>
      <c r="U162" s="164"/>
      <c r="V162" s="154"/>
      <c r="W162" s="154"/>
      <c r="X162" s="154"/>
      <c r="Y162" s="154"/>
      <c r="Z162" s="154"/>
      <c r="AA162" s="154"/>
      <c r="AB162" s="154"/>
      <c r="AC162" s="154"/>
      <c r="AD162" s="154"/>
      <c r="AE162" s="154" t="s">
        <v>140</v>
      </c>
      <c r="AF162" s="154">
        <v>0</v>
      </c>
      <c r="AG162" s="154"/>
      <c r="AH162" s="154"/>
      <c r="AI162" s="154"/>
      <c r="AJ162" s="154"/>
      <c r="AK162" s="154"/>
      <c r="AL162" s="154"/>
      <c r="AM162" s="154"/>
      <c r="AN162" s="154"/>
      <c r="AO162" s="154"/>
      <c r="AP162" s="154"/>
      <c r="AQ162" s="154"/>
      <c r="AR162" s="154"/>
      <c r="AS162" s="154"/>
      <c r="AT162" s="154"/>
      <c r="AU162" s="154"/>
      <c r="AV162" s="154"/>
      <c r="AW162" s="154"/>
      <c r="AX162" s="154"/>
      <c r="AY162" s="154"/>
      <c r="AZ162" s="154"/>
      <c r="BA162" s="154"/>
      <c r="BB162" s="154"/>
      <c r="BC162" s="154"/>
      <c r="BD162" s="154"/>
      <c r="BE162" s="154"/>
      <c r="BF162" s="154"/>
      <c r="BG162" s="154"/>
      <c r="BH162" s="154"/>
    </row>
    <row r="163" spans="1:60" outlineLevel="1" x14ac:dyDescent="0.2">
      <c r="A163" s="155"/>
      <c r="B163" s="162"/>
      <c r="C163" s="194" t="s">
        <v>353</v>
      </c>
      <c r="D163" s="166"/>
      <c r="E163" s="170">
        <v>24.725000000000001</v>
      </c>
      <c r="F163" s="173"/>
      <c r="G163" s="173"/>
      <c r="H163" s="173"/>
      <c r="I163" s="173"/>
      <c r="J163" s="173"/>
      <c r="K163" s="173"/>
      <c r="L163" s="173"/>
      <c r="M163" s="173"/>
      <c r="N163" s="164"/>
      <c r="O163" s="164"/>
      <c r="P163" s="164"/>
      <c r="Q163" s="164"/>
      <c r="R163" s="164"/>
      <c r="S163" s="164"/>
      <c r="T163" s="165"/>
      <c r="U163" s="164"/>
      <c r="V163" s="154"/>
      <c r="W163" s="154"/>
      <c r="X163" s="154"/>
      <c r="Y163" s="154"/>
      <c r="Z163" s="154"/>
      <c r="AA163" s="154"/>
      <c r="AB163" s="154"/>
      <c r="AC163" s="154"/>
      <c r="AD163" s="154"/>
      <c r="AE163" s="154" t="s">
        <v>140</v>
      </c>
      <c r="AF163" s="154">
        <v>0</v>
      </c>
      <c r="AG163" s="154"/>
      <c r="AH163" s="154"/>
      <c r="AI163" s="154"/>
      <c r="AJ163" s="154"/>
      <c r="AK163" s="154"/>
      <c r="AL163" s="154"/>
      <c r="AM163" s="154"/>
      <c r="AN163" s="154"/>
      <c r="AO163" s="154"/>
      <c r="AP163" s="154"/>
      <c r="AQ163" s="154"/>
      <c r="AR163" s="154"/>
      <c r="AS163" s="154"/>
      <c r="AT163" s="154"/>
      <c r="AU163" s="154"/>
      <c r="AV163" s="154"/>
      <c r="AW163" s="154"/>
      <c r="AX163" s="154"/>
      <c r="AY163" s="154"/>
      <c r="AZ163" s="154"/>
      <c r="BA163" s="154"/>
      <c r="BB163" s="154"/>
      <c r="BC163" s="154"/>
      <c r="BD163" s="154"/>
      <c r="BE163" s="154"/>
      <c r="BF163" s="154"/>
      <c r="BG163" s="154"/>
      <c r="BH163" s="154"/>
    </row>
    <row r="164" spans="1:60" outlineLevel="1" x14ac:dyDescent="0.2">
      <c r="A164" s="155"/>
      <c r="B164" s="162"/>
      <c r="C164" s="194" t="s">
        <v>354</v>
      </c>
      <c r="D164" s="166"/>
      <c r="E164" s="170">
        <v>23.585000000000001</v>
      </c>
      <c r="F164" s="173"/>
      <c r="G164" s="173"/>
      <c r="H164" s="173"/>
      <c r="I164" s="173"/>
      <c r="J164" s="173"/>
      <c r="K164" s="173"/>
      <c r="L164" s="173"/>
      <c r="M164" s="173"/>
      <c r="N164" s="164"/>
      <c r="O164" s="164"/>
      <c r="P164" s="164"/>
      <c r="Q164" s="164"/>
      <c r="R164" s="164"/>
      <c r="S164" s="164"/>
      <c r="T164" s="165"/>
      <c r="U164" s="164"/>
      <c r="V164" s="154"/>
      <c r="W164" s="154"/>
      <c r="X164" s="154"/>
      <c r="Y164" s="154"/>
      <c r="Z164" s="154"/>
      <c r="AA164" s="154"/>
      <c r="AB164" s="154"/>
      <c r="AC164" s="154"/>
      <c r="AD164" s="154"/>
      <c r="AE164" s="154" t="s">
        <v>140</v>
      </c>
      <c r="AF164" s="154">
        <v>0</v>
      </c>
      <c r="AG164" s="154"/>
      <c r="AH164" s="154"/>
      <c r="AI164" s="154"/>
      <c r="AJ164" s="154"/>
      <c r="AK164" s="154"/>
      <c r="AL164" s="154"/>
      <c r="AM164" s="154"/>
      <c r="AN164" s="154"/>
      <c r="AO164" s="154"/>
      <c r="AP164" s="154"/>
      <c r="AQ164" s="154"/>
      <c r="AR164" s="154"/>
      <c r="AS164" s="154"/>
      <c r="AT164" s="154"/>
      <c r="AU164" s="154"/>
      <c r="AV164" s="154"/>
      <c r="AW164" s="154"/>
      <c r="AX164" s="154"/>
      <c r="AY164" s="154"/>
      <c r="AZ164" s="154"/>
      <c r="BA164" s="154"/>
      <c r="BB164" s="154"/>
      <c r="BC164" s="154"/>
      <c r="BD164" s="154"/>
      <c r="BE164" s="154"/>
      <c r="BF164" s="154"/>
      <c r="BG164" s="154"/>
      <c r="BH164" s="154"/>
    </row>
    <row r="165" spans="1:60" outlineLevel="1" x14ac:dyDescent="0.2">
      <c r="A165" s="155">
        <v>64</v>
      </c>
      <c r="B165" s="162" t="s">
        <v>355</v>
      </c>
      <c r="C165" s="193" t="s">
        <v>356</v>
      </c>
      <c r="D165" s="164" t="s">
        <v>137</v>
      </c>
      <c r="E165" s="169">
        <v>16.918800000000001</v>
      </c>
      <c r="F165" s="172"/>
      <c r="G165" s="173">
        <f>ROUND(E165*F165,2)</f>
        <v>0</v>
      </c>
      <c r="H165" s="172"/>
      <c r="I165" s="173">
        <f>ROUND(E165*H165,2)</f>
        <v>0</v>
      </c>
      <c r="J165" s="172"/>
      <c r="K165" s="173">
        <f>ROUND(E165*J165,2)</f>
        <v>0</v>
      </c>
      <c r="L165" s="173">
        <v>15</v>
      </c>
      <c r="M165" s="173">
        <f>G165*(1+L165/100)</f>
        <v>0</v>
      </c>
      <c r="N165" s="164">
        <v>1.2800000000000001E-3</v>
      </c>
      <c r="O165" s="164">
        <f>ROUND(E165*N165,5)</f>
        <v>2.1659999999999999E-2</v>
      </c>
      <c r="P165" s="164">
        <v>1.8</v>
      </c>
      <c r="Q165" s="164">
        <f>ROUND(E165*P165,5)</f>
        <v>30.45384</v>
      </c>
      <c r="R165" s="164"/>
      <c r="S165" s="164"/>
      <c r="T165" s="165">
        <v>1.52</v>
      </c>
      <c r="U165" s="164">
        <f>ROUND(E165*T165,2)</f>
        <v>25.72</v>
      </c>
      <c r="V165" s="154"/>
      <c r="W165" s="154"/>
      <c r="X165" s="154"/>
      <c r="Y165" s="154"/>
      <c r="Z165" s="154"/>
      <c r="AA165" s="154"/>
      <c r="AB165" s="154"/>
      <c r="AC165" s="154"/>
      <c r="AD165" s="154"/>
      <c r="AE165" s="154" t="s">
        <v>146</v>
      </c>
      <c r="AF165" s="154"/>
      <c r="AG165" s="154"/>
      <c r="AH165" s="154"/>
      <c r="AI165" s="154"/>
      <c r="AJ165" s="154"/>
      <c r="AK165" s="154"/>
      <c r="AL165" s="154"/>
      <c r="AM165" s="154"/>
      <c r="AN165" s="154"/>
      <c r="AO165" s="154"/>
      <c r="AP165" s="154"/>
      <c r="AQ165" s="154"/>
      <c r="AR165" s="154"/>
      <c r="AS165" s="154"/>
      <c r="AT165" s="154"/>
      <c r="AU165" s="154"/>
      <c r="AV165" s="154"/>
      <c r="AW165" s="154"/>
      <c r="AX165" s="154"/>
      <c r="AY165" s="154"/>
      <c r="AZ165" s="154"/>
      <c r="BA165" s="154"/>
      <c r="BB165" s="154"/>
      <c r="BC165" s="154"/>
      <c r="BD165" s="154"/>
      <c r="BE165" s="154"/>
      <c r="BF165" s="154"/>
      <c r="BG165" s="154"/>
      <c r="BH165" s="154"/>
    </row>
    <row r="166" spans="1:60" outlineLevel="1" x14ac:dyDescent="0.2">
      <c r="A166" s="155"/>
      <c r="B166" s="162"/>
      <c r="C166" s="194" t="s">
        <v>357</v>
      </c>
      <c r="D166" s="166"/>
      <c r="E166" s="170">
        <v>6.8639999999999999</v>
      </c>
      <c r="F166" s="173"/>
      <c r="G166" s="173"/>
      <c r="H166" s="173"/>
      <c r="I166" s="173"/>
      <c r="J166" s="173"/>
      <c r="K166" s="173"/>
      <c r="L166" s="173"/>
      <c r="M166" s="173"/>
      <c r="N166" s="164"/>
      <c r="O166" s="164"/>
      <c r="P166" s="164"/>
      <c r="Q166" s="164"/>
      <c r="R166" s="164"/>
      <c r="S166" s="164"/>
      <c r="T166" s="165"/>
      <c r="U166" s="164"/>
      <c r="V166" s="154"/>
      <c r="W166" s="154"/>
      <c r="X166" s="154"/>
      <c r="Y166" s="154"/>
      <c r="Z166" s="154"/>
      <c r="AA166" s="154"/>
      <c r="AB166" s="154"/>
      <c r="AC166" s="154"/>
      <c r="AD166" s="154"/>
      <c r="AE166" s="154" t="s">
        <v>140</v>
      </c>
      <c r="AF166" s="154">
        <v>0</v>
      </c>
      <c r="AG166" s="154"/>
      <c r="AH166" s="154"/>
      <c r="AI166" s="154"/>
      <c r="AJ166" s="154"/>
      <c r="AK166" s="154"/>
      <c r="AL166" s="154"/>
      <c r="AM166" s="154"/>
      <c r="AN166" s="154"/>
      <c r="AO166" s="154"/>
      <c r="AP166" s="154"/>
      <c r="AQ166" s="154"/>
      <c r="AR166" s="154"/>
      <c r="AS166" s="154"/>
      <c r="AT166" s="154"/>
      <c r="AU166" s="154"/>
      <c r="AV166" s="154"/>
      <c r="AW166" s="154"/>
      <c r="AX166" s="154"/>
      <c r="AY166" s="154"/>
      <c r="AZ166" s="154"/>
      <c r="BA166" s="154"/>
      <c r="BB166" s="154"/>
      <c r="BC166" s="154"/>
      <c r="BD166" s="154"/>
      <c r="BE166" s="154"/>
      <c r="BF166" s="154"/>
      <c r="BG166" s="154"/>
      <c r="BH166" s="154"/>
    </row>
    <row r="167" spans="1:60" outlineLevel="1" x14ac:dyDescent="0.2">
      <c r="A167" s="155"/>
      <c r="B167" s="162"/>
      <c r="C167" s="194" t="s">
        <v>358</v>
      </c>
      <c r="D167" s="166"/>
      <c r="E167" s="170">
        <v>10.0548</v>
      </c>
      <c r="F167" s="173"/>
      <c r="G167" s="173"/>
      <c r="H167" s="173"/>
      <c r="I167" s="173"/>
      <c r="J167" s="173"/>
      <c r="K167" s="173"/>
      <c r="L167" s="173"/>
      <c r="M167" s="173"/>
      <c r="N167" s="164"/>
      <c r="O167" s="164"/>
      <c r="P167" s="164"/>
      <c r="Q167" s="164"/>
      <c r="R167" s="164"/>
      <c r="S167" s="164"/>
      <c r="T167" s="165"/>
      <c r="U167" s="164"/>
      <c r="V167" s="154"/>
      <c r="W167" s="154"/>
      <c r="X167" s="154"/>
      <c r="Y167" s="154"/>
      <c r="Z167" s="154"/>
      <c r="AA167" s="154"/>
      <c r="AB167" s="154"/>
      <c r="AC167" s="154"/>
      <c r="AD167" s="154"/>
      <c r="AE167" s="154" t="s">
        <v>140</v>
      </c>
      <c r="AF167" s="154">
        <v>0</v>
      </c>
      <c r="AG167" s="154"/>
      <c r="AH167" s="154"/>
      <c r="AI167" s="154"/>
      <c r="AJ167" s="154"/>
      <c r="AK167" s="154"/>
      <c r="AL167" s="154"/>
      <c r="AM167" s="154"/>
      <c r="AN167" s="154"/>
      <c r="AO167" s="154"/>
      <c r="AP167" s="154"/>
      <c r="AQ167" s="154"/>
      <c r="AR167" s="154"/>
      <c r="AS167" s="154"/>
      <c r="AT167" s="154"/>
      <c r="AU167" s="154"/>
      <c r="AV167" s="154"/>
      <c r="AW167" s="154"/>
      <c r="AX167" s="154"/>
      <c r="AY167" s="154"/>
      <c r="AZ167" s="154"/>
      <c r="BA167" s="154"/>
      <c r="BB167" s="154"/>
      <c r="BC167" s="154"/>
      <c r="BD167" s="154"/>
      <c r="BE167" s="154"/>
      <c r="BF167" s="154"/>
      <c r="BG167" s="154"/>
      <c r="BH167" s="154"/>
    </row>
    <row r="168" spans="1:60" outlineLevel="1" x14ac:dyDescent="0.2">
      <c r="A168" s="155">
        <v>65</v>
      </c>
      <c r="B168" s="162" t="s">
        <v>359</v>
      </c>
      <c r="C168" s="193" t="s">
        <v>360</v>
      </c>
      <c r="D168" s="164" t="s">
        <v>137</v>
      </c>
      <c r="E168" s="169">
        <v>5.4675000000000002</v>
      </c>
      <c r="F168" s="172"/>
      <c r="G168" s="173">
        <f>ROUND(E168*F168,2)</f>
        <v>0</v>
      </c>
      <c r="H168" s="172"/>
      <c r="I168" s="173">
        <f>ROUND(E168*H168,2)</f>
        <v>0</v>
      </c>
      <c r="J168" s="172"/>
      <c r="K168" s="173">
        <f>ROUND(E168*J168,2)</f>
        <v>0</v>
      </c>
      <c r="L168" s="173">
        <v>15</v>
      </c>
      <c r="M168" s="173">
        <f>G168*(1+L168/100)</f>
        <v>0</v>
      </c>
      <c r="N168" s="164">
        <v>0</v>
      </c>
      <c r="O168" s="164">
        <f>ROUND(E168*N168,5)</f>
        <v>0</v>
      </c>
      <c r="P168" s="164">
        <v>1.5940000000000001</v>
      </c>
      <c r="Q168" s="164">
        <f>ROUND(E168*P168,5)</f>
        <v>8.7151999999999994</v>
      </c>
      <c r="R168" s="164"/>
      <c r="S168" s="164"/>
      <c r="T168" s="165">
        <v>2.42</v>
      </c>
      <c r="U168" s="164">
        <f>ROUND(E168*T168,2)</f>
        <v>13.23</v>
      </c>
      <c r="V168" s="154"/>
      <c r="W168" s="154"/>
      <c r="X168" s="154"/>
      <c r="Y168" s="154"/>
      <c r="Z168" s="154"/>
      <c r="AA168" s="154"/>
      <c r="AB168" s="154"/>
      <c r="AC168" s="154"/>
      <c r="AD168" s="154"/>
      <c r="AE168" s="154" t="s">
        <v>146</v>
      </c>
      <c r="AF168" s="154"/>
      <c r="AG168" s="154"/>
      <c r="AH168" s="154"/>
      <c r="AI168" s="154"/>
      <c r="AJ168" s="154"/>
      <c r="AK168" s="154"/>
      <c r="AL168" s="154"/>
      <c r="AM168" s="154"/>
      <c r="AN168" s="154"/>
      <c r="AO168" s="154"/>
      <c r="AP168" s="154"/>
      <c r="AQ168" s="154"/>
      <c r="AR168" s="154"/>
      <c r="AS168" s="154"/>
      <c r="AT168" s="154"/>
      <c r="AU168" s="154"/>
      <c r="AV168" s="154"/>
      <c r="AW168" s="154"/>
      <c r="AX168" s="154"/>
      <c r="AY168" s="154"/>
      <c r="AZ168" s="154"/>
      <c r="BA168" s="154"/>
      <c r="BB168" s="154"/>
      <c r="BC168" s="154"/>
      <c r="BD168" s="154"/>
      <c r="BE168" s="154"/>
      <c r="BF168" s="154"/>
      <c r="BG168" s="154"/>
      <c r="BH168" s="154"/>
    </row>
    <row r="169" spans="1:60" outlineLevel="1" x14ac:dyDescent="0.2">
      <c r="A169" s="155"/>
      <c r="B169" s="162"/>
      <c r="C169" s="194" t="s">
        <v>361</v>
      </c>
      <c r="D169" s="166"/>
      <c r="E169" s="170">
        <v>3.7124999999999999</v>
      </c>
      <c r="F169" s="173"/>
      <c r="G169" s="173"/>
      <c r="H169" s="173"/>
      <c r="I169" s="173"/>
      <c r="J169" s="173"/>
      <c r="K169" s="173"/>
      <c r="L169" s="173"/>
      <c r="M169" s="173"/>
      <c r="N169" s="164"/>
      <c r="O169" s="164"/>
      <c r="P169" s="164"/>
      <c r="Q169" s="164"/>
      <c r="R169" s="164"/>
      <c r="S169" s="164"/>
      <c r="T169" s="165"/>
      <c r="U169" s="164"/>
      <c r="V169" s="154"/>
      <c r="W169" s="154"/>
      <c r="X169" s="154"/>
      <c r="Y169" s="154"/>
      <c r="Z169" s="154"/>
      <c r="AA169" s="154"/>
      <c r="AB169" s="154"/>
      <c r="AC169" s="154"/>
      <c r="AD169" s="154"/>
      <c r="AE169" s="154" t="s">
        <v>140</v>
      </c>
      <c r="AF169" s="154">
        <v>0</v>
      </c>
      <c r="AG169" s="154"/>
      <c r="AH169" s="154"/>
      <c r="AI169" s="154"/>
      <c r="AJ169" s="154"/>
      <c r="AK169" s="154"/>
      <c r="AL169" s="154"/>
      <c r="AM169" s="154"/>
      <c r="AN169" s="154"/>
      <c r="AO169" s="154"/>
      <c r="AP169" s="154"/>
      <c r="AQ169" s="154"/>
      <c r="AR169" s="154"/>
      <c r="AS169" s="154"/>
      <c r="AT169" s="154"/>
      <c r="AU169" s="154"/>
      <c r="AV169" s="154"/>
      <c r="AW169" s="154"/>
      <c r="AX169" s="154"/>
      <c r="AY169" s="154"/>
      <c r="AZ169" s="154"/>
      <c r="BA169" s="154"/>
      <c r="BB169" s="154"/>
      <c r="BC169" s="154"/>
      <c r="BD169" s="154"/>
      <c r="BE169" s="154"/>
      <c r="BF169" s="154"/>
      <c r="BG169" s="154"/>
      <c r="BH169" s="154"/>
    </row>
    <row r="170" spans="1:60" outlineLevel="1" x14ac:dyDescent="0.2">
      <c r="A170" s="155"/>
      <c r="B170" s="162"/>
      <c r="C170" s="194" t="s">
        <v>362</v>
      </c>
      <c r="D170" s="166"/>
      <c r="E170" s="170">
        <v>1.7549999999999999</v>
      </c>
      <c r="F170" s="173"/>
      <c r="G170" s="173"/>
      <c r="H170" s="173"/>
      <c r="I170" s="173"/>
      <c r="J170" s="173"/>
      <c r="K170" s="173"/>
      <c r="L170" s="173"/>
      <c r="M170" s="173"/>
      <c r="N170" s="164"/>
      <c r="O170" s="164"/>
      <c r="P170" s="164"/>
      <c r="Q170" s="164"/>
      <c r="R170" s="164"/>
      <c r="S170" s="164"/>
      <c r="T170" s="165"/>
      <c r="U170" s="164"/>
      <c r="V170" s="154"/>
      <c r="W170" s="154"/>
      <c r="X170" s="154"/>
      <c r="Y170" s="154"/>
      <c r="Z170" s="154"/>
      <c r="AA170" s="154"/>
      <c r="AB170" s="154"/>
      <c r="AC170" s="154"/>
      <c r="AD170" s="154"/>
      <c r="AE170" s="154" t="s">
        <v>140</v>
      </c>
      <c r="AF170" s="154">
        <v>0</v>
      </c>
      <c r="AG170" s="154"/>
      <c r="AH170" s="154"/>
      <c r="AI170" s="154"/>
      <c r="AJ170" s="154"/>
      <c r="AK170" s="154"/>
      <c r="AL170" s="154"/>
      <c r="AM170" s="154"/>
      <c r="AN170" s="154"/>
      <c r="AO170" s="154"/>
      <c r="AP170" s="154"/>
      <c r="AQ170" s="154"/>
      <c r="AR170" s="154"/>
      <c r="AS170" s="154"/>
      <c r="AT170" s="154"/>
      <c r="AU170" s="154"/>
      <c r="AV170" s="154"/>
      <c r="AW170" s="154"/>
      <c r="AX170" s="154"/>
      <c r="AY170" s="154"/>
      <c r="AZ170" s="154"/>
      <c r="BA170" s="154"/>
      <c r="BB170" s="154"/>
      <c r="BC170" s="154"/>
      <c r="BD170" s="154"/>
      <c r="BE170" s="154"/>
      <c r="BF170" s="154"/>
      <c r="BG170" s="154"/>
      <c r="BH170" s="154"/>
    </row>
    <row r="171" spans="1:60" outlineLevel="1" x14ac:dyDescent="0.2">
      <c r="A171" s="155">
        <v>66</v>
      </c>
      <c r="B171" s="162" t="s">
        <v>363</v>
      </c>
      <c r="C171" s="193" t="s">
        <v>364</v>
      </c>
      <c r="D171" s="164" t="s">
        <v>137</v>
      </c>
      <c r="E171" s="169">
        <v>0.58050000000000002</v>
      </c>
      <c r="F171" s="172"/>
      <c r="G171" s="173">
        <f>ROUND(E171*F171,2)</f>
        <v>0</v>
      </c>
      <c r="H171" s="172"/>
      <c r="I171" s="173">
        <f>ROUND(E171*H171,2)</f>
        <v>0</v>
      </c>
      <c r="J171" s="172"/>
      <c r="K171" s="173">
        <f>ROUND(E171*J171,2)</f>
        <v>0</v>
      </c>
      <c r="L171" s="173">
        <v>15</v>
      </c>
      <c r="M171" s="173">
        <f>G171*(1+L171/100)</f>
        <v>0</v>
      </c>
      <c r="N171" s="164">
        <v>1.634E-2</v>
      </c>
      <c r="O171" s="164">
        <f>ROUND(E171*N171,5)</f>
        <v>9.4900000000000002E-3</v>
      </c>
      <c r="P171" s="164">
        <v>2.4</v>
      </c>
      <c r="Q171" s="164">
        <f>ROUND(E171*P171,5)</f>
        <v>1.3932</v>
      </c>
      <c r="R171" s="164"/>
      <c r="S171" s="164"/>
      <c r="T171" s="165">
        <v>11.907</v>
      </c>
      <c r="U171" s="164">
        <f>ROUND(E171*T171,2)</f>
        <v>6.91</v>
      </c>
      <c r="V171" s="154"/>
      <c r="W171" s="154"/>
      <c r="X171" s="154"/>
      <c r="Y171" s="154"/>
      <c r="Z171" s="154"/>
      <c r="AA171" s="154"/>
      <c r="AB171" s="154"/>
      <c r="AC171" s="154"/>
      <c r="AD171" s="154"/>
      <c r="AE171" s="154" t="s">
        <v>146</v>
      </c>
      <c r="AF171" s="154"/>
      <c r="AG171" s="154"/>
      <c r="AH171" s="154"/>
      <c r="AI171" s="154"/>
      <c r="AJ171" s="154"/>
      <c r="AK171" s="154"/>
      <c r="AL171" s="154"/>
      <c r="AM171" s="154"/>
      <c r="AN171" s="154"/>
      <c r="AO171" s="154"/>
      <c r="AP171" s="154"/>
      <c r="AQ171" s="154"/>
      <c r="AR171" s="154"/>
      <c r="AS171" s="154"/>
      <c r="AT171" s="154"/>
      <c r="AU171" s="154"/>
      <c r="AV171" s="154"/>
      <c r="AW171" s="154"/>
      <c r="AX171" s="154"/>
      <c r="AY171" s="154"/>
      <c r="AZ171" s="154"/>
      <c r="BA171" s="154"/>
      <c r="BB171" s="154"/>
      <c r="BC171" s="154"/>
      <c r="BD171" s="154"/>
      <c r="BE171" s="154"/>
      <c r="BF171" s="154"/>
      <c r="BG171" s="154"/>
      <c r="BH171" s="154"/>
    </row>
    <row r="172" spans="1:60" outlineLevel="1" x14ac:dyDescent="0.2">
      <c r="A172" s="155"/>
      <c r="B172" s="162"/>
      <c r="C172" s="194" t="s">
        <v>365</v>
      </c>
      <c r="D172" s="166"/>
      <c r="E172" s="170">
        <v>0.58050000000000002</v>
      </c>
      <c r="F172" s="173"/>
      <c r="G172" s="173"/>
      <c r="H172" s="173"/>
      <c r="I172" s="173"/>
      <c r="J172" s="173"/>
      <c r="K172" s="173"/>
      <c r="L172" s="173"/>
      <c r="M172" s="173"/>
      <c r="N172" s="164"/>
      <c r="O172" s="164"/>
      <c r="P172" s="164"/>
      <c r="Q172" s="164"/>
      <c r="R172" s="164"/>
      <c r="S172" s="164"/>
      <c r="T172" s="165"/>
      <c r="U172" s="164"/>
      <c r="V172" s="154"/>
      <c r="W172" s="154"/>
      <c r="X172" s="154"/>
      <c r="Y172" s="154"/>
      <c r="Z172" s="154"/>
      <c r="AA172" s="154"/>
      <c r="AB172" s="154"/>
      <c r="AC172" s="154"/>
      <c r="AD172" s="154"/>
      <c r="AE172" s="154" t="s">
        <v>140</v>
      </c>
      <c r="AF172" s="154">
        <v>0</v>
      </c>
      <c r="AG172" s="154"/>
      <c r="AH172" s="154"/>
      <c r="AI172" s="154"/>
      <c r="AJ172" s="154"/>
      <c r="AK172" s="154"/>
      <c r="AL172" s="154"/>
      <c r="AM172" s="154"/>
      <c r="AN172" s="154"/>
      <c r="AO172" s="154"/>
      <c r="AP172" s="154"/>
      <c r="AQ172" s="154"/>
      <c r="AR172" s="154"/>
      <c r="AS172" s="154"/>
      <c r="AT172" s="154"/>
      <c r="AU172" s="154"/>
      <c r="AV172" s="154"/>
      <c r="AW172" s="154"/>
      <c r="AX172" s="154"/>
      <c r="AY172" s="154"/>
      <c r="AZ172" s="154"/>
      <c r="BA172" s="154"/>
      <c r="BB172" s="154"/>
      <c r="BC172" s="154"/>
      <c r="BD172" s="154"/>
      <c r="BE172" s="154"/>
      <c r="BF172" s="154"/>
      <c r="BG172" s="154"/>
      <c r="BH172" s="154"/>
    </row>
    <row r="173" spans="1:60" outlineLevel="1" x14ac:dyDescent="0.2">
      <c r="A173" s="155">
        <v>67</v>
      </c>
      <c r="B173" s="162" t="s">
        <v>366</v>
      </c>
      <c r="C173" s="193" t="s">
        <v>367</v>
      </c>
      <c r="D173" s="164" t="s">
        <v>157</v>
      </c>
      <c r="E173" s="169">
        <v>24</v>
      </c>
      <c r="F173" s="172"/>
      <c r="G173" s="173">
        <f>ROUND(E173*F173,2)</f>
        <v>0</v>
      </c>
      <c r="H173" s="172"/>
      <c r="I173" s="173">
        <f>ROUND(E173*H173,2)</f>
        <v>0</v>
      </c>
      <c r="J173" s="172"/>
      <c r="K173" s="173">
        <f>ROUND(E173*J173,2)</f>
        <v>0</v>
      </c>
      <c r="L173" s="173">
        <v>15</v>
      </c>
      <c r="M173" s="173">
        <f>G173*(1+L173/100)</f>
        <v>0</v>
      </c>
      <c r="N173" s="164">
        <v>1.6199999999999999E-3</v>
      </c>
      <c r="O173" s="164">
        <f>ROUND(E173*N173,5)</f>
        <v>3.8879999999999998E-2</v>
      </c>
      <c r="P173" s="164">
        <v>3.9E-2</v>
      </c>
      <c r="Q173" s="164">
        <f>ROUND(E173*P173,5)</f>
        <v>0.93600000000000005</v>
      </c>
      <c r="R173" s="164"/>
      <c r="S173" s="164"/>
      <c r="T173" s="165">
        <v>1.012</v>
      </c>
      <c r="U173" s="164">
        <f>ROUND(E173*T173,2)</f>
        <v>24.29</v>
      </c>
      <c r="V173" s="154"/>
      <c r="W173" s="154"/>
      <c r="X173" s="154"/>
      <c r="Y173" s="154"/>
      <c r="Z173" s="154"/>
      <c r="AA173" s="154"/>
      <c r="AB173" s="154"/>
      <c r="AC173" s="154"/>
      <c r="AD173" s="154"/>
      <c r="AE173" s="154" t="s">
        <v>146</v>
      </c>
      <c r="AF173" s="154"/>
      <c r="AG173" s="154"/>
      <c r="AH173" s="154"/>
      <c r="AI173" s="154"/>
      <c r="AJ173" s="154"/>
      <c r="AK173" s="154"/>
      <c r="AL173" s="154"/>
      <c r="AM173" s="154"/>
      <c r="AN173" s="154"/>
      <c r="AO173" s="154"/>
      <c r="AP173" s="154"/>
      <c r="AQ173" s="154"/>
      <c r="AR173" s="154"/>
      <c r="AS173" s="154"/>
      <c r="AT173" s="154"/>
      <c r="AU173" s="154"/>
      <c r="AV173" s="154"/>
      <c r="AW173" s="154"/>
      <c r="AX173" s="154"/>
      <c r="AY173" s="154"/>
      <c r="AZ173" s="154"/>
      <c r="BA173" s="154"/>
      <c r="BB173" s="154"/>
      <c r="BC173" s="154"/>
      <c r="BD173" s="154"/>
      <c r="BE173" s="154"/>
      <c r="BF173" s="154"/>
      <c r="BG173" s="154"/>
      <c r="BH173" s="154"/>
    </row>
    <row r="174" spans="1:60" outlineLevel="1" x14ac:dyDescent="0.2">
      <c r="A174" s="155"/>
      <c r="B174" s="162"/>
      <c r="C174" s="253" t="s">
        <v>368</v>
      </c>
      <c r="D174" s="254"/>
      <c r="E174" s="255"/>
      <c r="F174" s="256"/>
      <c r="G174" s="257"/>
      <c r="H174" s="173"/>
      <c r="I174" s="173"/>
      <c r="J174" s="173"/>
      <c r="K174" s="173"/>
      <c r="L174" s="173"/>
      <c r="M174" s="173"/>
      <c r="N174" s="164"/>
      <c r="O174" s="164"/>
      <c r="P174" s="164"/>
      <c r="Q174" s="164"/>
      <c r="R174" s="164"/>
      <c r="S174" s="164"/>
      <c r="T174" s="165"/>
      <c r="U174" s="164"/>
      <c r="V174" s="154"/>
      <c r="W174" s="154"/>
      <c r="X174" s="154"/>
      <c r="Y174" s="154"/>
      <c r="Z174" s="154"/>
      <c r="AA174" s="154"/>
      <c r="AB174" s="154"/>
      <c r="AC174" s="154"/>
      <c r="AD174" s="154"/>
      <c r="AE174" s="154" t="s">
        <v>229</v>
      </c>
      <c r="AF174" s="154"/>
      <c r="AG174" s="154"/>
      <c r="AH174" s="154"/>
      <c r="AI174" s="154"/>
      <c r="AJ174" s="154"/>
      <c r="AK174" s="154"/>
      <c r="AL174" s="154"/>
      <c r="AM174" s="154"/>
      <c r="AN174" s="154"/>
      <c r="AO174" s="154"/>
      <c r="AP174" s="154"/>
      <c r="AQ174" s="154"/>
      <c r="AR174" s="154"/>
      <c r="AS174" s="154"/>
      <c r="AT174" s="154"/>
      <c r="AU174" s="154"/>
      <c r="AV174" s="154"/>
      <c r="AW174" s="154"/>
      <c r="AX174" s="154"/>
      <c r="AY174" s="154"/>
      <c r="AZ174" s="154"/>
      <c r="BA174" s="157" t="str">
        <f>C174</f>
        <v>Povaly stropu nad 2.NP</v>
      </c>
      <c r="BB174" s="154"/>
      <c r="BC174" s="154"/>
      <c r="BD174" s="154"/>
      <c r="BE174" s="154"/>
      <c r="BF174" s="154"/>
      <c r="BG174" s="154"/>
      <c r="BH174" s="154"/>
    </row>
    <row r="175" spans="1:60" outlineLevel="1" x14ac:dyDescent="0.2">
      <c r="A175" s="155">
        <v>68</v>
      </c>
      <c r="B175" s="162" t="s">
        <v>369</v>
      </c>
      <c r="C175" s="193" t="s">
        <v>370</v>
      </c>
      <c r="D175" s="164" t="s">
        <v>149</v>
      </c>
      <c r="E175" s="169">
        <v>231</v>
      </c>
      <c r="F175" s="172"/>
      <c r="G175" s="173">
        <f>ROUND(E175*F175,2)</f>
        <v>0</v>
      </c>
      <c r="H175" s="172"/>
      <c r="I175" s="173">
        <f>ROUND(E175*H175,2)</f>
        <v>0</v>
      </c>
      <c r="J175" s="172"/>
      <c r="K175" s="173">
        <f>ROUND(E175*J175,2)</f>
        <v>0</v>
      </c>
      <c r="L175" s="173">
        <v>15</v>
      </c>
      <c r="M175" s="173">
        <f>G175*(1+L175/100)</f>
        <v>0</v>
      </c>
      <c r="N175" s="164">
        <v>0</v>
      </c>
      <c r="O175" s="164">
        <f>ROUND(E175*N175,5)</f>
        <v>0</v>
      </c>
      <c r="P175" s="164">
        <v>4.4999999999999998E-2</v>
      </c>
      <c r="Q175" s="164">
        <f>ROUND(E175*P175,5)</f>
        <v>10.395</v>
      </c>
      <c r="R175" s="164"/>
      <c r="S175" s="164"/>
      <c r="T175" s="165">
        <v>0.13300000000000001</v>
      </c>
      <c r="U175" s="164">
        <f>ROUND(E175*T175,2)</f>
        <v>30.72</v>
      </c>
      <c r="V175" s="154"/>
      <c r="W175" s="154"/>
      <c r="X175" s="154"/>
      <c r="Y175" s="154"/>
      <c r="Z175" s="154"/>
      <c r="AA175" s="154"/>
      <c r="AB175" s="154"/>
      <c r="AC175" s="154"/>
      <c r="AD175" s="154"/>
      <c r="AE175" s="154" t="s">
        <v>146</v>
      </c>
      <c r="AF175" s="154"/>
      <c r="AG175" s="154"/>
      <c r="AH175" s="154"/>
      <c r="AI175" s="154"/>
      <c r="AJ175" s="154"/>
      <c r="AK175" s="154"/>
      <c r="AL175" s="154"/>
      <c r="AM175" s="154"/>
      <c r="AN175" s="154"/>
      <c r="AO175" s="154"/>
      <c r="AP175" s="154"/>
      <c r="AQ175" s="154"/>
      <c r="AR175" s="154"/>
      <c r="AS175" s="154"/>
      <c r="AT175" s="154"/>
      <c r="AU175" s="154"/>
      <c r="AV175" s="154"/>
      <c r="AW175" s="154"/>
      <c r="AX175" s="154"/>
      <c r="AY175" s="154"/>
      <c r="AZ175" s="154"/>
      <c r="BA175" s="154"/>
      <c r="BB175" s="154"/>
      <c r="BC175" s="154"/>
      <c r="BD175" s="154"/>
      <c r="BE175" s="154"/>
      <c r="BF175" s="154"/>
      <c r="BG175" s="154"/>
      <c r="BH175" s="154"/>
    </row>
    <row r="176" spans="1:60" outlineLevel="1" x14ac:dyDescent="0.2">
      <c r="A176" s="155"/>
      <c r="B176" s="162"/>
      <c r="C176" s="194" t="s">
        <v>371</v>
      </c>
      <c r="D176" s="166"/>
      <c r="E176" s="170">
        <v>231</v>
      </c>
      <c r="F176" s="173"/>
      <c r="G176" s="173"/>
      <c r="H176" s="173"/>
      <c r="I176" s="173"/>
      <c r="J176" s="173"/>
      <c r="K176" s="173"/>
      <c r="L176" s="173"/>
      <c r="M176" s="173"/>
      <c r="N176" s="164"/>
      <c r="O176" s="164"/>
      <c r="P176" s="164"/>
      <c r="Q176" s="164"/>
      <c r="R176" s="164"/>
      <c r="S176" s="164"/>
      <c r="T176" s="165"/>
      <c r="U176" s="164"/>
      <c r="V176" s="154"/>
      <c r="W176" s="154"/>
      <c r="X176" s="154"/>
      <c r="Y176" s="154"/>
      <c r="Z176" s="154"/>
      <c r="AA176" s="154"/>
      <c r="AB176" s="154"/>
      <c r="AC176" s="154"/>
      <c r="AD176" s="154"/>
      <c r="AE176" s="154" t="s">
        <v>140</v>
      </c>
      <c r="AF176" s="154">
        <v>0</v>
      </c>
      <c r="AG176" s="154"/>
      <c r="AH176" s="154"/>
      <c r="AI176" s="154"/>
      <c r="AJ176" s="154"/>
      <c r="AK176" s="154"/>
      <c r="AL176" s="154"/>
      <c r="AM176" s="154"/>
      <c r="AN176" s="154"/>
      <c r="AO176" s="154"/>
      <c r="AP176" s="154"/>
      <c r="AQ176" s="154"/>
      <c r="AR176" s="154"/>
      <c r="AS176" s="154"/>
      <c r="AT176" s="154"/>
      <c r="AU176" s="154"/>
      <c r="AV176" s="154"/>
      <c r="AW176" s="154"/>
      <c r="AX176" s="154"/>
      <c r="AY176" s="154"/>
      <c r="AZ176" s="154"/>
      <c r="BA176" s="154"/>
      <c r="BB176" s="154"/>
      <c r="BC176" s="154"/>
      <c r="BD176" s="154"/>
      <c r="BE176" s="154"/>
      <c r="BF176" s="154"/>
      <c r="BG176" s="154"/>
      <c r="BH176" s="154"/>
    </row>
    <row r="177" spans="1:60" ht="22.5" outlineLevel="1" x14ac:dyDescent="0.2">
      <c r="A177" s="155">
        <v>69</v>
      </c>
      <c r="B177" s="162" t="s">
        <v>372</v>
      </c>
      <c r="C177" s="193" t="s">
        <v>373</v>
      </c>
      <c r="D177" s="164" t="s">
        <v>149</v>
      </c>
      <c r="E177" s="169">
        <v>76.099999999999994</v>
      </c>
      <c r="F177" s="172"/>
      <c r="G177" s="173">
        <f>ROUND(E177*F177,2)</f>
        <v>0</v>
      </c>
      <c r="H177" s="172"/>
      <c r="I177" s="173">
        <f>ROUND(E177*H177,2)</f>
        <v>0</v>
      </c>
      <c r="J177" s="172"/>
      <c r="K177" s="173">
        <f>ROUND(E177*J177,2)</f>
        <v>0</v>
      </c>
      <c r="L177" s="173">
        <v>15</v>
      </c>
      <c r="M177" s="173">
        <f>G177*(1+L177/100)</f>
        <v>0</v>
      </c>
      <c r="N177" s="164">
        <v>0</v>
      </c>
      <c r="O177" s="164">
        <f>ROUND(E177*N177,5)</f>
        <v>0</v>
      </c>
      <c r="P177" s="164">
        <v>0.02</v>
      </c>
      <c r="Q177" s="164">
        <f>ROUND(E177*P177,5)</f>
        <v>1.522</v>
      </c>
      <c r="R177" s="164"/>
      <c r="S177" s="164"/>
      <c r="T177" s="165">
        <v>7.8E-2</v>
      </c>
      <c r="U177" s="164">
        <f>ROUND(E177*T177,2)</f>
        <v>5.94</v>
      </c>
      <c r="V177" s="154"/>
      <c r="W177" s="154"/>
      <c r="X177" s="154"/>
      <c r="Y177" s="154"/>
      <c r="Z177" s="154"/>
      <c r="AA177" s="154"/>
      <c r="AB177" s="154"/>
      <c r="AC177" s="154"/>
      <c r="AD177" s="154"/>
      <c r="AE177" s="154" t="s">
        <v>146</v>
      </c>
      <c r="AF177" s="154"/>
      <c r="AG177" s="154"/>
      <c r="AH177" s="154"/>
      <c r="AI177" s="154"/>
      <c r="AJ177" s="154"/>
      <c r="AK177" s="154"/>
      <c r="AL177" s="154"/>
      <c r="AM177" s="154"/>
      <c r="AN177" s="154"/>
      <c r="AO177" s="154"/>
      <c r="AP177" s="154"/>
      <c r="AQ177" s="154"/>
      <c r="AR177" s="154"/>
      <c r="AS177" s="154"/>
      <c r="AT177" s="154"/>
      <c r="AU177" s="154"/>
      <c r="AV177" s="154"/>
      <c r="AW177" s="154"/>
      <c r="AX177" s="154"/>
      <c r="AY177" s="154"/>
      <c r="AZ177" s="154"/>
      <c r="BA177" s="154"/>
      <c r="BB177" s="154"/>
      <c r="BC177" s="154"/>
      <c r="BD177" s="154"/>
      <c r="BE177" s="154"/>
      <c r="BF177" s="154"/>
      <c r="BG177" s="154"/>
      <c r="BH177" s="154"/>
    </row>
    <row r="178" spans="1:60" outlineLevel="1" x14ac:dyDescent="0.2">
      <c r="A178" s="155"/>
      <c r="B178" s="162"/>
      <c r="C178" s="194" t="s">
        <v>374</v>
      </c>
      <c r="D178" s="166"/>
      <c r="E178" s="170">
        <v>37.4</v>
      </c>
      <c r="F178" s="173"/>
      <c r="G178" s="173"/>
      <c r="H178" s="173"/>
      <c r="I178" s="173"/>
      <c r="J178" s="173"/>
      <c r="K178" s="173"/>
      <c r="L178" s="173"/>
      <c r="M178" s="173"/>
      <c r="N178" s="164"/>
      <c r="O178" s="164"/>
      <c r="P178" s="164"/>
      <c r="Q178" s="164"/>
      <c r="R178" s="164"/>
      <c r="S178" s="164"/>
      <c r="T178" s="165"/>
      <c r="U178" s="164"/>
      <c r="V178" s="154"/>
      <c r="W178" s="154"/>
      <c r="X178" s="154"/>
      <c r="Y178" s="154"/>
      <c r="Z178" s="154"/>
      <c r="AA178" s="154"/>
      <c r="AB178" s="154"/>
      <c r="AC178" s="154"/>
      <c r="AD178" s="154"/>
      <c r="AE178" s="154" t="s">
        <v>140</v>
      </c>
      <c r="AF178" s="154">
        <v>0</v>
      </c>
      <c r="AG178" s="154"/>
      <c r="AH178" s="154"/>
      <c r="AI178" s="154"/>
      <c r="AJ178" s="154"/>
      <c r="AK178" s="154"/>
      <c r="AL178" s="154"/>
      <c r="AM178" s="154"/>
      <c r="AN178" s="154"/>
      <c r="AO178" s="154"/>
      <c r="AP178" s="154"/>
      <c r="AQ178" s="154"/>
      <c r="AR178" s="154"/>
      <c r="AS178" s="154"/>
      <c r="AT178" s="154"/>
      <c r="AU178" s="154"/>
      <c r="AV178" s="154"/>
      <c r="AW178" s="154"/>
      <c r="AX178" s="154"/>
      <c r="AY178" s="154"/>
      <c r="AZ178" s="154"/>
      <c r="BA178" s="154"/>
      <c r="BB178" s="154"/>
      <c r="BC178" s="154"/>
      <c r="BD178" s="154"/>
      <c r="BE178" s="154"/>
      <c r="BF178" s="154"/>
      <c r="BG178" s="154"/>
      <c r="BH178" s="154"/>
    </row>
    <row r="179" spans="1:60" outlineLevel="1" x14ac:dyDescent="0.2">
      <c r="A179" s="155"/>
      <c r="B179" s="162"/>
      <c r="C179" s="194" t="s">
        <v>375</v>
      </c>
      <c r="D179" s="166"/>
      <c r="E179" s="170">
        <v>20.7</v>
      </c>
      <c r="F179" s="173"/>
      <c r="G179" s="173"/>
      <c r="H179" s="173"/>
      <c r="I179" s="173"/>
      <c r="J179" s="173"/>
      <c r="K179" s="173"/>
      <c r="L179" s="173"/>
      <c r="M179" s="173"/>
      <c r="N179" s="164"/>
      <c r="O179" s="164"/>
      <c r="P179" s="164"/>
      <c r="Q179" s="164"/>
      <c r="R179" s="164"/>
      <c r="S179" s="164"/>
      <c r="T179" s="165"/>
      <c r="U179" s="164"/>
      <c r="V179" s="154"/>
      <c r="W179" s="154"/>
      <c r="X179" s="154"/>
      <c r="Y179" s="154"/>
      <c r="Z179" s="154"/>
      <c r="AA179" s="154"/>
      <c r="AB179" s="154"/>
      <c r="AC179" s="154"/>
      <c r="AD179" s="154"/>
      <c r="AE179" s="154" t="s">
        <v>140</v>
      </c>
      <c r="AF179" s="154">
        <v>0</v>
      </c>
      <c r="AG179" s="154"/>
      <c r="AH179" s="154"/>
      <c r="AI179" s="154"/>
      <c r="AJ179" s="154"/>
      <c r="AK179" s="154"/>
      <c r="AL179" s="154"/>
      <c r="AM179" s="154"/>
      <c r="AN179" s="154"/>
      <c r="AO179" s="154"/>
      <c r="AP179" s="154"/>
      <c r="AQ179" s="154"/>
      <c r="AR179" s="154"/>
      <c r="AS179" s="154"/>
      <c r="AT179" s="154"/>
      <c r="AU179" s="154"/>
      <c r="AV179" s="154"/>
      <c r="AW179" s="154"/>
      <c r="AX179" s="154"/>
      <c r="AY179" s="154"/>
      <c r="AZ179" s="154"/>
      <c r="BA179" s="154"/>
      <c r="BB179" s="154"/>
      <c r="BC179" s="154"/>
      <c r="BD179" s="154"/>
      <c r="BE179" s="154"/>
      <c r="BF179" s="154"/>
      <c r="BG179" s="154"/>
      <c r="BH179" s="154"/>
    </row>
    <row r="180" spans="1:60" outlineLevel="1" x14ac:dyDescent="0.2">
      <c r="A180" s="155"/>
      <c r="B180" s="162"/>
      <c r="C180" s="194" t="s">
        <v>376</v>
      </c>
      <c r="D180" s="166"/>
      <c r="E180" s="170">
        <v>18</v>
      </c>
      <c r="F180" s="173"/>
      <c r="G180" s="173"/>
      <c r="H180" s="173"/>
      <c r="I180" s="173"/>
      <c r="J180" s="173"/>
      <c r="K180" s="173"/>
      <c r="L180" s="173"/>
      <c r="M180" s="173"/>
      <c r="N180" s="164"/>
      <c r="O180" s="164"/>
      <c r="P180" s="164"/>
      <c r="Q180" s="164"/>
      <c r="R180" s="164"/>
      <c r="S180" s="164"/>
      <c r="T180" s="165"/>
      <c r="U180" s="164"/>
      <c r="V180" s="154"/>
      <c r="W180" s="154"/>
      <c r="X180" s="154"/>
      <c r="Y180" s="154"/>
      <c r="Z180" s="154"/>
      <c r="AA180" s="154"/>
      <c r="AB180" s="154"/>
      <c r="AC180" s="154"/>
      <c r="AD180" s="154"/>
      <c r="AE180" s="154" t="s">
        <v>140</v>
      </c>
      <c r="AF180" s="154">
        <v>0</v>
      </c>
      <c r="AG180" s="154"/>
      <c r="AH180" s="154"/>
      <c r="AI180" s="154"/>
      <c r="AJ180" s="154"/>
      <c r="AK180" s="154"/>
      <c r="AL180" s="154"/>
      <c r="AM180" s="154"/>
      <c r="AN180" s="154"/>
      <c r="AO180" s="154"/>
      <c r="AP180" s="154"/>
      <c r="AQ180" s="154"/>
      <c r="AR180" s="154"/>
      <c r="AS180" s="154"/>
      <c r="AT180" s="154"/>
      <c r="AU180" s="154"/>
      <c r="AV180" s="154"/>
      <c r="AW180" s="154"/>
      <c r="AX180" s="154"/>
      <c r="AY180" s="154"/>
      <c r="AZ180" s="154"/>
      <c r="BA180" s="154"/>
      <c r="BB180" s="154"/>
      <c r="BC180" s="154"/>
      <c r="BD180" s="154"/>
      <c r="BE180" s="154"/>
      <c r="BF180" s="154"/>
      <c r="BG180" s="154"/>
      <c r="BH180" s="154"/>
    </row>
    <row r="181" spans="1:60" outlineLevel="1" x14ac:dyDescent="0.2">
      <c r="A181" s="155">
        <v>70</v>
      </c>
      <c r="B181" s="162" t="s">
        <v>377</v>
      </c>
      <c r="C181" s="193" t="s">
        <v>378</v>
      </c>
      <c r="D181" s="164" t="s">
        <v>137</v>
      </c>
      <c r="E181" s="169">
        <v>20.79</v>
      </c>
      <c r="F181" s="172"/>
      <c r="G181" s="173">
        <f>ROUND(E181*F181,2)</f>
        <v>0</v>
      </c>
      <c r="H181" s="172"/>
      <c r="I181" s="173">
        <f>ROUND(E181*H181,2)</f>
        <v>0</v>
      </c>
      <c r="J181" s="172"/>
      <c r="K181" s="173">
        <f>ROUND(E181*J181,2)</f>
        <v>0</v>
      </c>
      <c r="L181" s="173">
        <v>15</v>
      </c>
      <c r="M181" s="173">
        <f>G181*(1+L181/100)</f>
        <v>0</v>
      </c>
      <c r="N181" s="164">
        <v>0</v>
      </c>
      <c r="O181" s="164">
        <f>ROUND(E181*N181,5)</f>
        <v>0</v>
      </c>
      <c r="P181" s="164">
        <v>1.4</v>
      </c>
      <c r="Q181" s="164">
        <f>ROUND(E181*P181,5)</f>
        <v>29.106000000000002</v>
      </c>
      <c r="R181" s="164"/>
      <c r="S181" s="164"/>
      <c r="T181" s="165">
        <v>1.2569999999999999</v>
      </c>
      <c r="U181" s="164">
        <f>ROUND(E181*T181,2)</f>
        <v>26.13</v>
      </c>
      <c r="V181" s="154"/>
      <c r="W181" s="154"/>
      <c r="X181" s="154"/>
      <c r="Y181" s="154"/>
      <c r="Z181" s="154"/>
      <c r="AA181" s="154"/>
      <c r="AB181" s="154"/>
      <c r="AC181" s="154"/>
      <c r="AD181" s="154"/>
      <c r="AE181" s="154" t="s">
        <v>146</v>
      </c>
      <c r="AF181" s="154"/>
      <c r="AG181" s="154"/>
      <c r="AH181" s="154"/>
      <c r="AI181" s="154"/>
      <c r="AJ181" s="154"/>
      <c r="AK181" s="154"/>
      <c r="AL181" s="154"/>
      <c r="AM181" s="154"/>
      <c r="AN181" s="154"/>
      <c r="AO181" s="154"/>
      <c r="AP181" s="154"/>
      <c r="AQ181" s="154"/>
      <c r="AR181" s="154"/>
      <c r="AS181" s="154"/>
      <c r="AT181" s="154"/>
      <c r="AU181" s="154"/>
      <c r="AV181" s="154"/>
      <c r="AW181" s="154"/>
      <c r="AX181" s="154"/>
      <c r="AY181" s="154"/>
      <c r="AZ181" s="154"/>
      <c r="BA181" s="154"/>
      <c r="BB181" s="154"/>
      <c r="BC181" s="154"/>
      <c r="BD181" s="154"/>
      <c r="BE181" s="154"/>
      <c r="BF181" s="154"/>
      <c r="BG181" s="154"/>
      <c r="BH181" s="154"/>
    </row>
    <row r="182" spans="1:60" outlineLevel="1" x14ac:dyDescent="0.2">
      <c r="A182" s="155"/>
      <c r="B182" s="162"/>
      <c r="C182" s="194" t="s">
        <v>379</v>
      </c>
      <c r="D182" s="166"/>
      <c r="E182" s="170">
        <v>20.79</v>
      </c>
      <c r="F182" s="173"/>
      <c r="G182" s="173"/>
      <c r="H182" s="173"/>
      <c r="I182" s="173"/>
      <c r="J182" s="173"/>
      <c r="K182" s="173"/>
      <c r="L182" s="173"/>
      <c r="M182" s="173"/>
      <c r="N182" s="164"/>
      <c r="O182" s="164"/>
      <c r="P182" s="164"/>
      <c r="Q182" s="164"/>
      <c r="R182" s="164"/>
      <c r="S182" s="164"/>
      <c r="T182" s="165"/>
      <c r="U182" s="164"/>
      <c r="V182" s="154"/>
      <c r="W182" s="154"/>
      <c r="X182" s="154"/>
      <c r="Y182" s="154"/>
      <c r="Z182" s="154"/>
      <c r="AA182" s="154"/>
      <c r="AB182" s="154"/>
      <c r="AC182" s="154"/>
      <c r="AD182" s="154"/>
      <c r="AE182" s="154" t="s">
        <v>140</v>
      </c>
      <c r="AF182" s="154">
        <v>0</v>
      </c>
      <c r="AG182" s="154"/>
      <c r="AH182" s="154"/>
      <c r="AI182" s="154"/>
      <c r="AJ182" s="154"/>
      <c r="AK182" s="154"/>
      <c r="AL182" s="154"/>
      <c r="AM182" s="154"/>
      <c r="AN182" s="154"/>
      <c r="AO182" s="154"/>
      <c r="AP182" s="154"/>
      <c r="AQ182" s="154"/>
      <c r="AR182" s="154"/>
      <c r="AS182" s="154"/>
      <c r="AT182" s="154"/>
      <c r="AU182" s="154"/>
      <c r="AV182" s="154"/>
      <c r="AW182" s="154"/>
      <c r="AX182" s="154"/>
      <c r="AY182" s="154"/>
      <c r="AZ182" s="154"/>
      <c r="BA182" s="154"/>
      <c r="BB182" s="154"/>
      <c r="BC182" s="154"/>
      <c r="BD182" s="154"/>
      <c r="BE182" s="154"/>
      <c r="BF182" s="154"/>
      <c r="BG182" s="154"/>
      <c r="BH182" s="154"/>
    </row>
    <row r="183" spans="1:60" ht="22.5" outlineLevel="1" x14ac:dyDescent="0.2">
      <c r="A183" s="155">
        <v>71</v>
      </c>
      <c r="B183" s="162" t="s">
        <v>380</v>
      </c>
      <c r="C183" s="193" t="s">
        <v>381</v>
      </c>
      <c r="D183" s="164" t="s">
        <v>137</v>
      </c>
      <c r="E183" s="169">
        <v>15.552300000000001</v>
      </c>
      <c r="F183" s="172"/>
      <c r="G183" s="173">
        <f>ROUND(E183*F183,2)</f>
        <v>0</v>
      </c>
      <c r="H183" s="172"/>
      <c r="I183" s="173">
        <f>ROUND(E183*H183,2)</f>
        <v>0</v>
      </c>
      <c r="J183" s="172"/>
      <c r="K183" s="173">
        <f>ROUND(E183*J183,2)</f>
        <v>0</v>
      </c>
      <c r="L183" s="173">
        <v>15</v>
      </c>
      <c r="M183" s="173">
        <f>G183*(1+L183/100)</f>
        <v>0</v>
      </c>
      <c r="N183" s="164">
        <v>0</v>
      </c>
      <c r="O183" s="164">
        <f>ROUND(E183*N183,5)</f>
        <v>0</v>
      </c>
      <c r="P183" s="164">
        <v>2.2000000000000002</v>
      </c>
      <c r="Q183" s="164">
        <f>ROUND(E183*P183,5)</f>
        <v>34.215060000000001</v>
      </c>
      <c r="R183" s="164"/>
      <c r="S183" s="164"/>
      <c r="T183" s="165">
        <v>4.6550000000000002</v>
      </c>
      <c r="U183" s="164">
        <f>ROUND(E183*T183,2)</f>
        <v>72.400000000000006</v>
      </c>
      <c r="V183" s="154"/>
      <c r="W183" s="154"/>
      <c r="X183" s="154"/>
      <c r="Y183" s="154"/>
      <c r="Z183" s="154"/>
      <c r="AA183" s="154"/>
      <c r="AB183" s="154"/>
      <c r="AC183" s="154"/>
      <c r="AD183" s="154"/>
      <c r="AE183" s="154" t="s">
        <v>146</v>
      </c>
      <c r="AF183" s="154"/>
      <c r="AG183" s="154"/>
      <c r="AH183" s="154"/>
      <c r="AI183" s="154"/>
      <c r="AJ183" s="154"/>
      <c r="AK183" s="154"/>
      <c r="AL183" s="154"/>
      <c r="AM183" s="154"/>
      <c r="AN183" s="154"/>
      <c r="AO183" s="154"/>
      <c r="AP183" s="154"/>
      <c r="AQ183" s="154"/>
      <c r="AR183" s="154"/>
      <c r="AS183" s="154"/>
      <c r="AT183" s="154"/>
      <c r="AU183" s="154"/>
      <c r="AV183" s="154"/>
      <c r="AW183" s="154"/>
      <c r="AX183" s="154"/>
      <c r="AY183" s="154"/>
      <c r="AZ183" s="154"/>
      <c r="BA183" s="154"/>
      <c r="BB183" s="154"/>
      <c r="BC183" s="154"/>
      <c r="BD183" s="154"/>
      <c r="BE183" s="154"/>
      <c r="BF183" s="154"/>
      <c r="BG183" s="154"/>
      <c r="BH183" s="154"/>
    </row>
    <row r="184" spans="1:60" outlineLevel="1" x14ac:dyDescent="0.2">
      <c r="A184" s="155"/>
      <c r="B184" s="162"/>
      <c r="C184" s="194" t="s">
        <v>382</v>
      </c>
      <c r="D184" s="166"/>
      <c r="E184" s="170">
        <v>14.5275</v>
      </c>
      <c r="F184" s="173"/>
      <c r="G184" s="173"/>
      <c r="H184" s="173"/>
      <c r="I184" s="173"/>
      <c r="J184" s="173"/>
      <c r="K184" s="173"/>
      <c r="L184" s="173"/>
      <c r="M184" s="173"/>
      <c r="N184" s="164"/>
      <c r="O184" s="164"/>
      <c r="P184" s="164"/>
      <c r="Q184" s="164"/>
      <c r="R184" s="164"/>
      <c r="S184" s="164"/>
      <c r="T184" s="165"/>
      <c r="U184" s="164"/>
      <c r="V184" s="154"/>
      <c r="W184" s="154"/>
      <c r="X184" s="154"/>
      <c r="Y184" s="154"/>
      <c r="Z184" s="154"/>
      <c r="AA184" s="154"/>
      <c r="AB184" s="154"/>
      <c r="AC184" s="154"/>
      <c r="AD184" s="154"/>
      <c r="AE184" s="154" t="s">
        <v>140</v>
      </c>
      <c r="AF184" s="154">
        <v>0</v>
      </c>
      <c r="AG184" s="154"/>
      <c r="AH184" s="154"/>
      <c r="AI184" s="154"/>
      <c r="AJ184" s="154"/>
      <c r="AK184" s="154"/>
      <c r="AL184" s="154"/>
      <c r="AM184" s="154"/>
      <c r="AN184" s="154"/>
      <c r="AO184" s="154"/>
      <c r="AP184" s="154"/>
      <c r="AQ184" s="154"/>
      <c r="AR184" s="154"/>
      <c r="AS184" s="154"/>
      <c r="AT184" s="154"/>
      <c r="AU184" s="154"/>
      <c r="AV184" s="154"/>
      <c r="AW184" s="154"/>
      <c r="AX184" s="154"/>
      <c r="AY184" s="154"/>
      <c r="AZ184" s="154"/>
      <c r="BA184" s="154"/>
      <c r="BB184" s="154"/>
      <c r="BC184" s="154"/>
      <c r="BD184" s="154"/>
      <c r="BE184" s="154"/>
      <c r="BF184" s="154"/>
      <c r="BG184" s="154"/>
      <c r="BH184" s="154"/>
    </row>
    <row r="185" spans="1:60" outlineLevel="1" x14ac:dyDescent="0.2">
      <c r="A185" s="155"/>
      <c r="B185" s="162"/>
      <c r="C185" s="194" t="s">
        <v>383</v>
      </c>
      <c r="D185" s="166"/>
      <c r="E185" s="170">
        <v>1.0247999999999999</v>
      </c>
      <c r="F185" s="173"/>
      <c r="G185" s="173"/>
      <c r="H185" s="173"/>
      <c r="I185" s="173"/>
      <c r="J185" s="173"/>
      <c r="K185" s="173"/>
      <c r="L185" s="173"/>
      <c r="M185" s="173"/>
      <c r="N185" s="164"/>
      <c r="O185" s="164"/>
      <c r="P185" s="164"/>
      <c r="Q185" s="164"/>
      <c r="R185" s="164"/>
      <c r="S185" s="164"/>
      <c r="T185" s="165"/>
      <c r="U185" s="164"/>
      <c r="V185" s="154"/>
      <c r="W185" s="154"/>
      <c r="X185" s="154"/>
      <c r="Y185" s="154"/>
      <c r="Z185" s="154"/>
      <c r="AA185" s="154"/>
      <c r="AB185" s="154"/>
      <c r="AC185" s="154"/>
      <c r="AD185" s="154"/>
      <c r="AE185" s="154" t="s">
        <v>140</v>
      </c>
      <c r="AF185" s="154">
        <v>0</v>
      </c>
      <c r="AG185" s="154"/>
      <c r="AH185" s="154"/>
      <c r="AI185" s="154"/>
      <c r="AJ185" s="154"/>
      <c r="AK185" s="154"/>
      <c r="AL185" s="154"/>
      <c r="AM185" s="154"/>
      <c r="AN185" s="154"/>
      <c r="AO185" s="154"/>
      <c r="AP185" s="154"/>
      <c r="AQ185" s="154"/>
      <c r="AR185" s="154"/>
      <c r="AS185" s="154"/>
      <c r="AT185" s="154"/>
      <c r="AU185" s="154"/>
      <c r="AV185" s="154"/>
      <c r="AW185" s="154"/>
      <c r="AX185" s="154"/>
      <c r="AY185" s="154"/>
      <c r="AZ185" s="154"/>
      <c r="BA185" s="154"/>
      <c r="BB185" s="154"/>
      <c r="BC185" s="154"/>
      <c r="BD185" s="154"/>
      <c r="BE185" s="154"/>
      <c r="BF185" s="154"/>
      <c r="BG185" s="154"/>
      <c r="BH185" s="154"/>
    </row>
    <row r="186" spans="1:60" outlineLevel="1" x14ac:dyDescent="0.2">
      <c r="A186" s="155">
        <v>72</v>
      </c>
      <c r="B186" s="162" t="s">
        <v>377</v>
      </c>
      <c r="C186" s="193" t="s">
        <v>378</v>
      </c>
      <c r="D186" s="164" t="s">
        <v>137</v>
      </c>
      <c r="E186" s="169">
        <v>10.895625000000001</v>
      </c>
      <c r="F186" s="172"/>
      <c r="G186" s="173">
        <f>ROUND(E186*F186,2)</f>
        <v>0</v>
      </c>
      <c r="H186" s="172"/>
      <c r="I186" s="173">
        <f>ROUND(E186*H186,2)</f>
        <v>0</v>
      </c>
      <c r="J186" s="172"/>
      <c r="K186" s="173">
        <f>ROUND(E186*J186,2)</f>
        <v>0</v>
      </c>
      <c r="L186" s="173">
        <v>15</v>
      </c>
      <c r="M186" s="173">
        <f>G186*(1+L186/100)</f>
        <v>0</v>
      </c>
      <c r="N186" s="164">
        <v>0</v>
      </c>
      <c r="O186" s="164">
        <f>ROUND(E186*N186,5)</f>
        <v>0</v>
      </c>
      <c r="P186" s="164">
        <v>1.4</v>
      </c>
      <c r="Q186" s="164">
        <f>ROUND(E186*P186,5)</f>
        <v>15.253880000000001</v>
      </c>
      <c r="R186" s="164"/>
      <c r="S186" s="164"/>
      <c r="T186" s="165">
        <v>1.2569999999999999</v>
      </c>
      <c r="U186" s="164">
        <f>ROUND(E186*T186,2)</f>
        <v>13.7</v>
      </c>
      <c r="V186" s="154"/>
      <c r="W186" s="154"/>
      <c r="X186" s="154"/>
      <c r="Y186" s="154"/>
      <c r="Z186" s="154"/>
      <c r="AA186" s="154"/>
      <c r="AB186" s="154"/>
      <c r="AC186" s="154"/>
      <c r="AD186" s="154"/>
      <c r="AE186" s="154" t="s">
        <v>146</v>
      </c>
      <c r="AF186" s="154"/>
      <c r="AG186" s="154"/>
      <c r="AH186" s="154"/>
      <c r="AI186" s="154"/>
      <c r="AJ186" s="154"/>
      <c r="AK186" s="154"/>
      <c r="AL186" s="154"/>
      <c r="AM186" s="154"/>
      <c r="AN186" s="154"/>
      <c r="AO186" s="154"/>
      <c r="AP186" s="154"/>
      <c r="AQ186" s="154"/>
      <c r="AR186" s="154"/>
      <c r="AS186" s="154"/>
      <c r="AT186" s="154"/>
      <c r="AU186" s="154"/>
      <c r="AV186" s="154"/>
      <c r="AW186" s="154"/>
      <c r="AX186" s="154"/>
      <c r="AY186" s="154"/>
      <c r="AZ186" s="154"/>
      <c r="BA186" s="154"/>
      <c r="BB186" s="154"/>
      <c r="BC186" s="154"/>
      <c r="BD186" s="154"/>
      <c r="BE186" s="154"/>
      <c r="BF186" s="154"/>
      <c r="BG186" s="154"/>
      <c r="BH186" s="154"/>
    </row>
    <row r="187" spans="1:60" outlineLevel="1" x14ac:dyDescent="0.2">
      <c r="A187" s="155"/>
      <c r="B187" s="162"/>
      <c r="C187" s="194" t="s">
        <v>384</v>
      </c>
      <c r="D187" s="166"/>
      <c r="E187" s="170">
        <v>10.895625000000001</v>
      </c>
      <c r="F187" s="173"/>
      <c r="G187" s="173"/>
      <c r="H187" s="173"/>
      <c r="I187" s="173"/>
      <c r="J187" s="173"/>
      <c r="K187" s="173"/>
      <c r="L187" s="173"/>
      <c r="M187" s="173"/>
      <c r="N187" s="164"/>
      <c r="O187" s="164"/>
      <c r="P187" s="164"/>
      <c r="Q187" s="164"/>
      <c r="R187" s="164"/>
      <c r="S187" s="164"/>
      <c r="T187" s="165"/>
      <c r="U187" s="164"/>
      <c r="V187" s="154"/>
      <c r="W187" s="154"/>
      <c r="X187" s="154"/>
      <c r="Y187" s="154"/>
      <c r="Z187" s="154"/>
      <c r="AA187" s="154"/>
      <c r="AB187" s="154"/>
      <c r="AC187" s="154"/>
      <c r="AD187" s="154"/>
      <c r="AE187" s="154" t="s">
        <v>140</v>
      </c>
      <c r="AF187" s="154">
        <v>0</v>
      </c>
      <c r="AG187" s="154"/>
      <c r="AH187" s="154"/>
      <c r="AI187" s="154"/>
      <c r="AJ187" s="154"/>
      <c r="AK187" s="154"/>
      <c r="AL187" s="154"/>
      <c r="AM187" s="154"/>
      <c r="AN187" s="154"/>
      <c r="AO187" s="154"/>
      <c r="AP187" s="154"/>
      <c r="AQ187" s="154"/>
      <c r="AR187" s="154"/>
      <c r="AS187" s="154"/>
      <c r="AT187" s="154"/>
      <c r="AU187" s="154"/>
      <c r="AV187" s="154"/>
      <c r="AW187" s="154"/>
      <c r="AX187" s="154"/>
      <c r="AY187" s="154"/>
      <c r="AZ187" s="154"/>
      <c r="BA187" s="154"/>
      <c r="BB187" s="154"/>
      <c r="BC187" s="154"/>
      <c r="BD187" s="154"/>
      <c r="BE187" s="154"/>
      <c r="BF187" s="154"/>
      <c r="BG187" s="154"/>
      <c r="BH187" s="154"/>
    </row>
    <row r="188" spans="1:60" outlineLevel="1" x14ac:dyDescent="0.2">
      <c r="A188" s="155">
        <v>73</v>
      </c>
      <c r="B188" s="162" t="s">
        <v>385</v>
      </c>
      <c r="C188" s="193" t="s">
        <v>386</v>
      </c>
      <c r="D188" s="164" t="s">
        <v>157</v>
      </c>
      <c r="E188" s="169">
        <v>15</v>
      </c>
      <c r="F188" s="172"/>
      <c r="G188" s="173">
        <f>ROUND(E188*F188,2)</f>
        <v>0</v>
      </c>
      <c r="H188" s="172"/>
      <c r="I188" s="173">
        <f>ROUND(E188*H188,2)</f>
        <v>0</v>
      </c>
      <c r="J188" s="172"/>
      <c r="K188" s="173">
        <f>ROUND(E188*J188,2)</f>
        <v>0</v>
      </c>
      <c r="L188" s="173">
        <v>15</v>
      </c>
      <c r="M188" s="173">
        <f>G188*(1+L188/100)</f>
        <v>0</v>
      </c>
      <c r="N188" s="164">
        <v>0</v>
      </c>
      <c r="O188" s="164">
        <f>ROUND(E188*N188,5)</f>
        <v>0</v>
      </c>
      <c r="P188" s="164">
        <v>0</v>
      </c>
      <c r="Q188" s="164">
        <f>ROUND(E188*P188,5)</f>
        <v>0</v>
      </c>
      <c r="R188" s="164"/>
      <c r="S188" s="164"/>
      <c r="T188" s="165">
        <v>0.05</v>
      </c>
      <c r="U188" s="164">
        <f>ROUND(E188*T188,2)</f>
        <v>0.75</v>
      </c>
      <c r="V188" s="154"/>
      <c r="W188" s="154"/>
      <c r="X188" s="154"/>
      <c r="Y188" s="154"/>
      <c r="Z188" s="154"/>
      <c r="AA188" s="154"/>
      <c r="AB188" s="154"/>
      <c r="AC188" s="154"/>
      <c r="AD188" s="154"/>
      <c r="AE188" s="154" t="s">
        <v>146</v>
      </c>
      <c r="AF188" s="154"/>
      <c r="AG188" s="154"/>
      <c r="AH188" s="154"/>
      <c r="AI188" s="154"/>
      <c r="AJ188" s="154"/>
      <c r="AK188" s="154"/>
      <c r="AL188" s="154"/>
      <c r="AM188" s="154"/>
      <c r="AN188" s="154"/>
      <c r="AO188" s="154"/>
      <c r="AP188" s="154"/>
      <c r="AQ188" s="154"/>
      <c r="AR188" s="154"/>
      <c r="AS188" s="154"/>
      <c r="AT188" s="154"/>
      <c r="AU188" s="154"/>
      <c r="AV188" s="154"/>
      <c r="AW188" s="154"/>
      <c r="AX188" s="154"/>
      <c r="AY188" s="154"/>
      <c r="AZ188" s="154"/>
      <c r="BA188" s="154"/>
      <c r="BB188" s="154"/>
      <c r="BC188" s="154"/>
      <c r="BD188" s="154"/>
      <c r="BE188" s="154"/>
      <c r="BF188" s="154"/>
      <c r="BG188" s="154"/>
      <c r="BH188" s="154"/>
    </row>
    <row r="189" spans="1:60" outlineLevel="1" x14ac:dyDescent="0.2">
      <c r="A189" s="155">
        <v>74</v>
      </c>
      <c r="B189" s="162" t="s">
        <v>387</v>
      </c>
      <c r="C189" s="193" t="s">
        <v>388</v>
      </c>
      <c r="D189" s="164" t="s">
        <v>149</v>
      </c>
      <c r="E189" s="169">
        <v>61.08</v>
      </c>
      <c r="F189" s="172"/>
      <c r="G189" s="173">
        <f>ROUND(E189*F189,2)</f>
        <v>0</v>
      </c>
      <c r="H189" s="172"/>
      <c r="I189" s="173">
        <f>ROUND(E189*H189,2)</f>
        <v>0</v>
      </c>
      <c r="J189" s="172"/>
      <c r="K189" s="173">
        <f>ROUND(E189*J189,2)</f>
        <v>0</v>
      </c>
      <c r="L189" s="173">
        <v>15</v>
      </c>
      <c r="M189" s="173">
        <f>G189*(1+L189/100)</f>
        <v>0</v>
      </c>
      <c r="N189" s="164">
        <v>1E-3</v>
      </c>
      <c r="O189" s="164">
        <f>ROUND(E189*N189,5)</f>
        <v>6.1080000000000002E-2</v>
      </c>
      <c r="P189" s="164">
        <v>3.1E-2</v>
      </c>
      <c r="Q189" s="164">
        <f>ROUND(E189*P189,5)</f>
        <v>1.8934800000000001</v>
      </c>
      <c r="R189" s="164"/>
      <c r="S189" s="164"/>
      <c r="T189" s="165">
        <v>0.33100000000000002</v>
      </c>
      <c r="U189" s="164">
        <f>ROUND(E189*T189,2)</f>
        <v>20.22</v>
      </c>
      <c r="V189" s="154"/>
      <c r="W189" s="154"/>
      <c r="X189" s="154"/>
      <c r="Y189" s="154"/>
      <c r="Z189" s="154"/>
      <c r="AA189" s="154"/>
      <c r="AB189" s="154"/>
      <c r="AC189" s="154"/>
      <c r="AD189" s="154"/>
      <c r="AE189" s="154" t="s">
        <v>146</v>
      </c>
      <c r="AF189" s="154"/>
      <c r="AG189" s="154"/>
      <c r="AH189" s="154"/>
      <c r="AI189" s="154"/>
      <c r="AJ189" s="154"/>
      <c r="AK189" s="154"/>
      <c r="AL189" s="154"/>
      <c r="AM189" s="154"/>
      <c r="AN189" s="154"/>
      <c r="AO189" s="154"/>
      <c r="AP189" s="154"/>
      <c r="AQ189" s="154"/>
      <c r="AR189" s="154"/>
      <c r="AS189" s="154"/>
      <c r="AT189" s="154"/>
      <c r="AU189" s="154"/>
      <c r="AV189" s="154"/>
      <c r="AW189" s="154"/>
      <c r="AX189" s="154"/>
      <c r="AY189" s="154"/>
      <c r="AZ189" s="154"/>
      <c r="BA189" s="154"/>
      <c r="BB189" s="154"/>
      <c r="BC189" s="154"/>
      <c r="BD189" s="154"/>
      <c r="BE189" s="154"/>
      <c r="BF189" s="154"/>
      <c r="BG189" s="154"/>
      <c r="BH189" s="154"/>
    </row>
    <row r="190" spans="1:60" outlineLevel="1" x14ac:dyDescent="0.2">
      <c r="A190" s="155"/>
      <c r="B190" s="162"/>
      <c r="C190" s="194" t="s">
        <v>389</v>
      </c>
      <c r="D190" s="166"/>
      <c r="E190" s="170">
        <v>37.619999999999997</v>
      </c>
      <c r="F190" s="173"/>
      <c r="G190" s="173"/>
      <c r="H190" s="173"/>
      <c r="I190" s="173"/>
      <c r="J190" s="173"/>
      <c r="K190" s="173"/>
      <c r="L190" s="173"/>
      <c r="M190" s="173"/>
      <c r="N190" s="164"/>
      <c r="O190" s="164"/>
      <c r="P190" s="164"/>
      <c r="Q190" s="164"/>
      <c r="R190" s="164"/>
      <c r="S190" s="164"/>
      <c r="T190" s="165"/>
      <c r="U190" s="164"/>
      <c r="V190" s="154"/>
      <c r="W190" s="154"/>
      <c r="X190" s="154"/>
      <c r="Y190" s="154"/>
      <c r="Z190" s="154"/>
      <c r="AA190" s="154"/>
      <c r="AB190" s="154"/>
      <c r="AC190" s="154"/>
      <c r="AD190" s="154"/>
      <c r="AE190" s="154" t="s">
        <v>140</v>
      </c>
      <c r="AF190" s="154">
        <v>0</v>
      </c>
      <c r="AG190" s="154"/>
      <c r="AH190" s="154"/>
      <c r="AI190" s="154"/>
      <c r="AJ190" s="154"/>
      <c r="AK190" s="154"/>
      <c r="AL190" s="154"/>
      <c r="AM190" s="154"/>
      <c r="AN190" s="154"/>
      <c r="AO190" s="154"/>
      <c r="AP190" s="154"/>
      <c r="AQ190" s="154"/>
      <c r="AR190" s="154"/>
      <c r="AS190" s="154"/>
      <c r="AT190" s="154"/>
      <c r="AU190" s="154"/>
      <c r="AV190" s="154"/>
      <c r="AW190" s="154"/>
      <c r="AX190" s="154"/>
      <c r="AY190" s="154"/>
      <c r="AZ190" s="154"/>
      <c r="BA190" s="154"/>
      <c r="BB190" s="154"/>
      <c r="BC190" s="154"/>
      <c r="BD190" s="154"/>
      <c r="BE190" s="154"/>
      <c r="BF190" s="154"/>
      <c r="BG190" s="154"/>
      <c r="BH190" s="154"/>
    </row>
    <row r="191" spans="1:60" outlineLevel="1" x14ac:dyDescent="0.2">
      <c r="A191" s="155"/>
      <c r="B191" s="162"/>
      <c r="C191" s="194" t="s">
        <v>390</v>
      </c>
      <c r="D191" s="166"/>
      <c r="E191" s="170">
        <v>18.059999999999999</v>
      </c>
      <c r="F191" s="173"/>
      <c r="G191" s="173"/>
      <c r="H191" s="173"/>
      <c r="I191" s="173"/>
      <c r="J191" s="173"/>
      <c r="K191" s="173"/>
      <c r="L191" s="173"/>
      <c r="M191" s="173"/>
      <c r="N191" s="164"/>
      <c r="O191" s="164"/>
      <c r="P191" s="164"/>
      <c r="Q191" s="164"/>
      <c r="R191" s="164"/>
      <c r="S191" s="164"/>
      <c r="T191" s="165"/>
      <c r="U191" s="164"/>
      <c r="V191" s="154"/>
      <c r="W191" s="154"/>
      <c r="X191" s="154"/>
      <c r="Y191" s="154"/>
      <c r="Z191" s="154"/>
      <c r="AA191" s="154"/>
      <c r="AB191" s="154"/>
      <c r="AC191" s="154"/>
      <c r="AD191" s="154"/>
      <c r="AE191" s="154" t="s">
        <v>140</v>
      </c>
      <c r="AF191" s="154">
        <v>0</v>
      </c>
      <c r="AG191" s="154"/>
      <c r="AH191" s="154"/>
      <c r="AI191" s="154"/>
      <c r="AJ191" s="154"/>
      <c r="AK191" s="154"/>
      <c r="AL191" s="154"/>
      <c r="AM191" s="154"/>
      <c r="AN191" s="154"/>
      <c r="AO191" s="154"/>
      <c r="AP191" s="154"/>
      <c r="AQ191" s="154"/>
      <c r="AR191" s="154"/>
      <c r="AS191" s="154"/>
      <c r="AT191" s="154"/>
      <c r="AU191" s="154"/>
      <c r="AV191" s="154"/>
      <c r="AW191" s="154"/>
      <c r="AX191" s="154"/>
      <c r="AY191" s="154"/>
      <c r="AZ191" s="154"/>
      <c r="BA191" s="154"/>
      <c r="BB191" s="154"/>
      <c r="BC191" s="154"/>
      <c r="BD191" s="154"/>
      <c r="BE191" s="154"/>
      <c r="BF191" s="154"/>
      <c r="BG191" s="154"/>
      <c r="BH191" s="154"/>
    </row>
    <row r="192" spans="1:60" outlineLevel="1" x14ac:dyDescent="0.2">
      <c r="A192" s="155"/>
      <c r="B192" s="162"/>
      <c r="C192" s="194" t="s">
        <v>391</v>
      </c>
      <c r="D192" s="166"/>
      <c r="E192" s="170">
        <v>5.4</v>
      </c>
      <c r="F192" s="173"/>
      <c r="G192" s="173"/>
      <c r="H192" s="173"/>
      <c r="I192" s="173"/>
      <c r="J192" s="173"/>
      <c r="K192" s="173"/>
      <c r="L192" s="173"/>
      <c r="M192" s="173"/>
      <c r="N192" s="164"/>
      <c r="O192" s="164"/>
      <c r="P192" s="164"/>
      <c r="Q192" s="164"/>
      <c r="R192" s="164"/>
      <c r="S192" s="164"/>
      <c r="T192" s="165"/>
      <c r="U192" s="164"/>
      <c r="V192" s="154"/>
      <c r="W192" s="154"/>
      <c r="X192" s="154"/>
      <c r="Y192" s="154"/>
      <c r="Z192" s="154"/>
      <c r="AA192" s="154"/>
      <c r="AB192" s="154"/>
      <c r="AC192" s="154"/>
      <c r="AD192" s="154"/>
      <c r="AE192" s="154" t="s">
        <v>140</v>
      </c>
      <c r="AF192" s="154">
        <v>0</v>
      </c>
      <c r="AG192" s="154"/>
      <c r="AH192" s="154"/>
      <c r="AI192" s="154"/>
      <c r="AJ192" s="154"/>
      <c r="AK192" s="154"/>
      <c r="AL192" s="154"/>
      <c r="AM192" s="154"/>
      <c r="AN192" s="154"/>
      <c r="AO192" s="154"/>
      <c r="AP192" s="154"/>
      <c r="AQ192" s="154"/>
      <c r="AR192" s="154"/>
      <c r="AS192" s="154"/>
      <c r="AT192" s="154"/>
      <c r="AU192" s="154"/>
      <c r="AV192" s="154"/>
      <c r="AW192" s="154"/>
      <c r="AX192" s="154"/>
      <c r="AY192" s="154"/>
      <c r="AZ192" s="154"/>
      <c r="BA192" s="154"/>
      <c r="BB192" s="154"/>
      <c r="BC192" s="154"/>
      <c r="BD192" s="154"/>
      <c r="BE192" s="154"/>
      <c r="BF192" s="154"/>
      <c r="BG192" s="154"/>
      <c r="BH192" s="154"/>
    </row>
    <row r="193" spans="1:60" outlineLevel="1" x14ac:dyDescent="0.2">
      <c r="A193" s="155">
        <v>75</v>
      </c>
      <c r="B193" s="162" t="s">
        <v>392</v>
      </c>
      <c r="C193" s="193" t="s">
        <v>393</v>
      </c>
      <c r="D193" s="164" t="s">
        <v>149</v>
      </c>
      <c r="E193" s="169">
        <v>38</v>
      </c>
      <c r="F193" s="172"/>
      <c r="G193" s="173">
        <f>ROUND(E193*F193,2)</f>
        <v>0</v>
      </c>
      <c r="H193" s="172"/>
      <c r="I193" s="173">
        <f>ROUND(E193*H193,2)</f>
        <v>0</v>
      </c>
      <c r="J193" s="172"/>
      <c r="K193" s="173">
        <f>ROUND(E193*J193,2)</f>
        <v>0</v>
      </c>
      <c r="L193" s="173">
        <v>15</v>
      </c>
      <c r="M193" s="173">
        <f>G193*(1+L193/100)</f>
        <v>0</v>
      </c>
      <c r="N193" s="164">
        <v>1.17E-3</v>
      </c>
      <c r="O193" s="164">
        <f>ROUND(E193*N193,5)</f>
        <v>4.446E-2</v>
      </c>
      <c r="P193" s="164">
        <v>7.5999999999999998E-2</v>
      </c>
      <c r="Q193" s="164">
        <f>ROUND(E193*P193,5)</f>
        <v>2.8879999999999999</v>
      </c>
      <c r="R193" s="164"/>
      <c r="S193" s="164"/>
      <c r="T193" s="165">
        <v>0.93899999999999995</v>
      </c>
      <c r="U193" s="164">
        <f>ROUND(E193*T193,2)</f>
        <v>35.68</v>
      </c>
      <c r="V193" s="154"/>
      <c r="W193" s="154"/>
      <c r="X193" s="154"/>
      <c r="Y193" s="154"/>
      <c r="Z193" s="154"/>
      <c r="AA193" s="154"/>
      <c r="AB193" s="154"/>
      <c r="AC193" s="154"/>
      <c r="AD193" s="154"/>
      <c r="AE193" s="154" t="s">
        <v>146</v>
      </c>
      <c r="AF193" s="154"/>
      <c r="AG193" s="154"/>
      <c r="AH193" s="154"/>
      <c r="AI193" s="154"/>
      <c r="AJ193" s="154"/>
      <c r="AK193" s="154"/>
      <c r="AL193" s="154"/>
      <c r="AM193" s="154"/>
      <c r="AN193" s="154"/>
      <c r="AO193" s="154"/>
      <c r="AP193" s="154"/>
      <c r="AQ193" s="154"/>
      <c r="AR193" s="154"/>
      <c r="AS193" s="154"/>
      <c r="AT193" s="154"/>
      <c r="AU193" s="154"/>
      <c r="AV193" s="154"/>
      <c r="AW193" s="154"/>
      <c r="AX193" s="154"/>
      <c r="AY193" s="154"/>
      <c r="AZ193" s="154"/>
      <c r="BA193" s="154"/>
      <c r="BB193" s="154"/>
      <c r="BC193" s="154"/>
      <c r="BD193" s="154"/>
      <c r="BE193" s="154"/>
      <c r="BF193" s="154"/>
      <c r="BG193" s="154"/>
      <c r="BH193" s="154"/>
    </row>
    <row r="194" spans="1:60" outlineLevel="1" x14ac:dyDescent="0.2">
      <c r="A194" s="155"/>
      <c r="B194" s="162"/>
      <c r="C194" s="194" t="s">
        <v>394</v>
      </c>
      <c r="D194" s="166"/>
      <c r="E194" s="170">
        <v>38</v>
      </c>
      <c r="F194" s="173"/>
      <c r="G194" s="173"/>
      <c r="H194" s="173"/>
      <c r="I194" s="173"/>
      <c r="J194" s="173"/>
      <c r="K194" s="173"/>
      <c r="L194" s="173"/>
      <c r="M194" s="173"/>
      <c r="N194" s="164"/>
      <c r="O194" s="164"/>
      <c r="P194" s="164"/>
      <c r="Q194" s="164"/>
      <c r="R194" s="164"/>
      <c r="S194" s="164"/>
      <c r="T194" s="165"/>
      <c r="U194" s="164"/>
      <c r="V194" s="154"/>
      <c r="W194" s="154"/>
      <c r="X194" s="154"/>
      <c r="Y194" s="154"/>
      <c r="Z194" s="154"/>
      <c r="AA194" s="154"/>
      <c r="AB194" s="154"/>
      <c r="AC194" s="154"/>
      <c r="AD194" s="154"/>
      <c r="AE194" s="154" t="s">
        <v>140</v>
      </c>
      <c r="AF194" s="154">
        <v>0</v>
      </c>
      <c r="AG194" s="154"/>
      <c r="AH194" s="154"/>
      <c r="AI194" s="154"/>
      <c r="AJ194" s="154"/>
      <c r="AK194" s="154"/>
      <c r="AL194" s="154"/>
      <c r="AM194" s="154"/>
      <c r="AN194" s="154"/>
      <c r="AO194" s="154"/>
      <c r="AP194" s="154"/>
      <c r="AQ194" s="154"/>
      <c r="AR194" s="154"/>
      <c r="AS194" s="154"/>
      <c r="AT194" s="154"/>
      <c r="AU194" s="154"/>
      <c r="AV194" s="154"/>
      <c r="AW194" s="154"/>
      <c r="AX194" s="154"/>
      <c r="AY194" s="154"/>
      <c r="AZ194" s="154"/>
      <c r="BA194" s="154"/>
      <c r="BB194" s="154"/>
      <c r="BC194" s="154"/>
      <c r="BD194" s="154"/>
      <c r="BE194" s="154"/>
      <c r="BF194" s="154"/>
      <c r="BG194" s="154"/>
      <c r="BH194" s="154"/>
    </row>
    <row r="195" spans="1:60" outlineLevel="1" x14ac:dyDescent="0.2">
      <c r="A195" s="155">
        <v>76</v>
      </c>
      <c r="B195" s="162" t="s">
        <v>395</v>
      </c>
      <c r="C195" s="193" t="s">
        <v>396</v>
      </c>
      <c r="D195" s="164" t="s">
        <v>235</v>
      </c>
      <c r="E195" s="169">
        <v>8.4</v>
      </c>
      <c r="F195" s="172"/>
      <c r="G195" s="173">
        <f>ROUND(E195*F195,2)</f>
        <v>0</v>
      </c>
      <c r="H195" s="172"/>
      <c r="I195" s="173">
        <f>ROUND(E195*H195,2)</f>
        <v>0</v>
      </c>
      <c r="J195" s="172"/>
      <c r="K195" s="173">
        <f>ROUND(E195*J195,2)</f>
        <v>0</v>
      </c>
      <c r="L195" s="173">
        <v>15</v>
      </c>
      <c r="M195" s="173">
        <f>G195*(1+L195/100)</f>
        <v>0</v>
      </c>
      <c r="N195" s="164">
        <v>0</v>
      </c>
      <c r="O195" s="164">
        <f>ROUND(E195*N195,5)</f>
        <v>0</v>
      </c>
      <c r="P195" s="164">
        <v>1.1129999999999999E-2</v>
      </c>
      <c r="Q195" s="164">
        <f>ROUND(E195*P195,5)</f>
        <v>9.3490000000000004E-2</v>
      </c>
      <c r="R195" s="164"/>
      <c r="S195" s="164"/>
      <c r="T195" s="165">
        <v>8.3000000000000004E-2</v>
      </c>
      <c r="U195" s="164">
        <f>ROUND(E195*T195,2)</f>
        <v>0.7</v>
      </c>
      <c r="V195" s="154"/>
      <c r="W195" s="154"/>
      <c r="X195" s="154"/>
      <c r="Y195" s="154"/>
      <c r="Z195" s="154"/>
      <c r="AA195" s="154"/>
      <c r="AB195" s="154"/>
      <c r="AC195" s="154"/>
      <c r="AD195" s="154"/>
      <c r="AE195" s="154" t="s">
        <v>146</v>
      </c>
      <c r="AF195" s="154"/>
      <c r="AG195" s="154"/>
      <c r="AH195" s="154"/>
      <c r="AI195" s="154"/>
      <c r="AJ195" s="154"/>
      <c r="AK195" s="154"/>
      <c r="AL195" s="154"/>
      <c r="AM195" s="154"/>
      <c r="AN195" s="154"/>
      <c r="AO195" s="154"/>
      <c r="AP195" s="154"/>
      <c r="AQ195" s="154"/>
      <c r="AR195" s="154"/>
      <c r="AS195" s="154"/>
      <c r="AT195" s="154"/>
      <c r="AU195" s="154"/>
      <c r="AV195" s="154"/>
      <c r="AW195" s="154"/>
      <c r="AX195" s="154"/>
      <c r="AY195" s="154"/>
      <c r="AZ195" s="154"/>
      <c r="BA195" s="154"/>
      <c r="BB195" s="154"/>
      <c r="BC195" s="154"/>
      <c r="BD195" s="154"/>
      <c r="BE195" s="154"/>
      <c r="BF195" s="154"/>
      <c r="BG195" s="154"/>
      <c r="BH195" s="154"/>
    </row>
    <row r="196" spans="1:60" outlineLevel="1" x14ac:dyDescent="0.2">
      <c r="A196" s="155"/>
      <c r="B196" s="162"/>
      <c r="C196" s="194" t="s">
        <v>397</v>
      </c>
      <c r="D196" s="166"/>
      <c r="E196" s="170">
        <v>8.4</v>
      </c>
      <c r="F196" s="173"/>
      <c r="G196" s="173"/>
      <c r="H196" s="173"/>
      <c r="I196" s="173"/>
      <c r="J196" s="173"/>
      <c r="K196" s="173"/>
      <c r="L196" s="173"/>
      <c r="M196" s="173"/>
      <c r="N196" s="164"/>
      <c r="O196" s="164"/>
      <c r="P196" s="164"/>
      <c r="Q196" s="164"/>
      <c r="R196" s="164"/>
      <c r="S196" s="164"/>
      <c r="T196" s="165"/>
      <c r="U196" s="164"/>
      <c r="V196" s="154"/>
      <c r="W196" s="154"/>
      <c r="X196" s="154"/>
      <c r="Y196" s="154"/>
      <c r="Z196" s="154"/>
      <c r="AA196" s="154"/>
      <c r="AB196" s="154"/>
      <c r="AC196" s="154"/>
      <c r="AD196" s="154"/>
      <c r="AE196" s="154" t="s">
        <v>140</v>
      </c>
      <c r="AF196" s="154">
        <v>0</v>
      </c>
      <c r="AG196" s="154"/>
      <c r="AH196" s="154"/>
      <c r="AI196" s="154"/>
      <c r="AJ196" s="154"/>
      <c r="AK196" s="154"/>
      <c r="AL196" s="154"/>
      <c r="AM196" s="154"/>
      <c r="AN196" s="154"/>
      <c r="AO196" s="154"/>
      <c r="AP196" s="154"/>
      <c r="AQ196" s="154"/>
      <c r="AR196" s="154"/>
      <c r="AS196" s="154"/>
      <c r="AT196" s="154"/>
      <c r="AU196" s="154"/>
      <c r="AV196" s="154"/>
      <c r="AW196" s="154"/>
      <c r="AX196" s="154"/>
      <c r="AY196" s="154"/>
      <c r="AZ196" s="154"/>
      <c r="BA196" s="154"/>
      <c r="BB196" s="154"/>
      <c r="BC196" s="154"/>
      <c r="BD196" s="154"/>
      <c r="BE196" s="154"/>
      <c r="BF196" s="154"/>
      <c r="BG196" s="154"/>
      <c r="BH196" s="154"/>
    </row>
    <row r="197" spans="1:60" outlineLevel="1" x14ac:dyDescent="0.2">
      <c r="A197" s="155">
        <v>77</v>
      </c>
      <c r="B197" s="162" t="s">
        <v>398</v>
      </c>
      <c r="C197" s="193" t="s">
        <v>399</v>
      </c>
      <c r="D197" s="164" t="s">
        <v>235</v>
      </c>
      <c r="E197" s="169">
        <v>22.5</v>
      </c>
      <c r="F197" s="172"/>
      <c r="G197" s="173">
        <f>ROUND(E197*F197,2)</f>
        <v>0</v>
      </c>
      <c r="H197" s="172"/>
      <c r="I197" s="173">
        <f>ROUND(E197*H197,2)</f>
        <v>0</v>
      </c>
      <c r="J197" s="172"/>
      <c r="K197" s="173">
        <f>ROUND(E197*J197,2)</f>
        <v>0</v>
      </c>
      <c r="L197" s="173">
        <v>15</v>
      </c>
      <c r="M197" s="173">
        <f>G197*(1+L197/100)</f>
        <v>0</v>
      </c>
      <c r="N197" s="164">
        <v>0</v>
      </c>
      <c r="O197" s="164">
        <f>ROUND(E197*N197,5)</f>
        <v>0</v>
      </c>
      <c r="P197" s="164">
        <v>1.507E-2</v>
      </c>
      <c r="Q197" s="164">
        <f>ROUND(E197*P197,5)</f>
        <v>0.33907999999999999</v>
      </c>
      <c r="R197" s="164"/>
      <c r="S197" s="164"/>
      <c r="T197" s="165">
        <v>0.11</v>
      </c>
      <c r="U197" s="164">
        <f>ROUND(E197*T197,2)</f>
        <v>2.48</v>
      </c>
      <c r="V197" s="154"/>
      <c r="W197" s="154"/>
      <c r="X197" s="154"/>
      <c r="Y197" s="154"/>
      <c r="Z197" s="154"/>
      <c r="AA197" s="154"/>
      <c r="AB197" s="154"/>
      <c r="AC197" s="154"/>
      <c r="AD197" s="154"/>
      <c r="AE197" s="154" t="s">
        <v>146</v>
      </c>
      <c r="AF197" s="154"/>
      <c r="AG197" s="154"/>
      <c r="AH197" s="154"/>
      <c r="AI197" s="154"/>
      <c r="AJ197" s="154"/>
      <c r="AK197" s="154"/>
      <c r="AL197" s="154"/>
      <c r="AM197" s="154"/>
      <c r="AN197" s="154"/>
      <c r="AO197" s="154"/>
      <c r="AP197" s="154"/>
      <c r="AQ197" s="154"/>
      <c r="AR197" s="154"/>
      <c r="AS197" s="154"/>
      <c r="AT197" s="154"/>
      <c r="AU197" s="154"/>
      <c r="AV197" s="154"/>
      <c r="AW197" s="154"/>
      <c r="AX197" s="154"/>
      <c r="AY197" s="154"/>
      <c r="AZ197" s="154"/>
      <c r="BA197" s="154"/>
      <c r="BB197" s="154"/>
      <c r="BC197" s="154"/>
      <c r="BD197" s="154"/>
      <c r="BE197" s="154"/>
      <c r="BF197" s="154"/>
      <c r="BG197" s="154"/>
      <c r="BH197" s="154"/>
    </row>
    <row r="198" spans="1:60" outlineLevel="1" x14ac:dyDescent="0.2">
      <c r="A198" s="155"/>
      <c r="B198" s="162"/>
      <c r="C198" s="194" t="s">
        <v>400</v>
      </c>
      <c r="D198" s="166"/>
      <c r="E198" s="170">
        <v>22.5</v>
      </c>
      <c r="F198" s="173"/>
      <c r="G198" s="173"/>
      <c r="H198" s="173"/>
      <c r="I198" s="173"/>
      <c r="J198" s="173"/>
      <c r="K198" s="173"/>
      <c r="L198" s="173"/>
      <c r="M198" s="173"/>
      <c r="N198" s="164"/>
      <c r="O198" s="164"/>
      <c r="P198" s="164"/>
      <c r="Q198" s="164"/>
      <c r="R198" s="164"/>
      <c r="S198" s="164"/>
      <c r="T198" s="165"/>
      <c r="U198" s="164"/>
      <c r="V198" s="154"/>
      <c r="W198" s="154"/>
      <c r="X198" s="154"/>
      <c r="Y198" s="154"/>
      <c r="Z198" s="154"/>
      <c r="AA198" s="154"/>
      <c r="AB198" s="154"/>
      <c r="AC198" s="154"/>
      <c r="AD198" s="154"/>
      <c r="AE198" s="154" t="s">
        <v>140</v>
      </c>
      <c r="AF198" s="154">
        <v>0</v>
      </c>
      <c r="AG198" s="154"/>
      <c r="AH198" s="154"/>
      <c r="AI198" s="154"/>
      <c r="AJ198" s="154"/>
      <c r="AK198" s="154"/>
      <c r="AL198" s="154"/>
      <c r="AM198" s="154"/>
      <c r="AN198" s="154"/>
      <c r="AO198" s="154"/>
      <c r="AP198" s="154"/>
      <c r="AQ198" s="154"/>
      <c r="AR198" s="154"/>
      <c r="AS198" s="154"/>
      <c r="AT198" s="154"/>
      <c r="AU198" s="154"/>
      <c r="AV198" s="154"/>
      <c r="AW198" s="154"/>
      <c r="AX198" s="154"/>
      <c r="AY198" s="154"/>
      <c r="AZ198" s="154"/>
      <c r="BA198" s="154"/>
      <c r="BB198" s="154"/>
      <c r="BC198" s="154"/>
      <c r="BD198" s="154"/>
      <c r="BE198" s="154"/>
      <c r="BF198" s="154"/>
      <c r="BG198" s="154"/>
      <c r="BH198" s="154"/>
    </row>
    <row r="199" spans="1:60" x14ac:dyDescent="0.2">
      <c r="A199" s="156" t="s">
        <v>133</v>
      </c>
      <c r="B199" s="163" t="s">
        <v>73</v>
      </c>
      <c r="C199" s="195" t="s">
        <v>74</v>
      </c>
      <c r="D199" s="167"/>
      <c r="E199" s="171"/>
      <c r="F199" s="174"/>
      <c r="G199" s="174">
        <f>SUMIF(AE200:AE231,"&lt;&gt;NOR",G200:G231)</f>
        <v>0</v>
      </c>
      <c r="H199" s="174"/>
      <c r="I199" s="174">
        <f>SUM(I200:I231)</f>
        <v>0</v>
      </c>
      <c r="J199" s="174"/>
      <c r="K199" s="174">
        <f>SUM(K200:K231)</f>
        <v>0</v>
      </c>
      <c r="L199" s="174"/>
      <c r="M199" s="174">
        <f>SUM(M200:M231)</f>
        <v>0</v>
      </c>
      <c r="N199" s="167"/>
      <c r="O199" s="167">
        <f>SUM(O200:O231)</f>
        <v>4.4940000000000001E-2</v>
      </c>
      <c r="P199" s="167"/>
      <c r="Q199" s="167">
        <f>SUM(Q200:Q231)</f>
        <v>13.871039999999997</v>
      </c>
      <c r="R199" s="167"/>
      <c r="S199" s="167"/>
      <c r="T199" s="168"/>
      <c r="U199" s="167">
        <f>SUM(U200:U231)</f>
        <v>324.69000000000005</v>
      </c>
      <c r="AE199" t="s">
        <v>134</v>
      </c>
    </row>
    <row r="200" spans="1:60" outlineLevel="1" x14ac:dyDescent="0.2">
      <c r="A200" s="155">
        <v>78</v>
      </c>
      <c r="B200" s="162" t="s">
        <v>401</v>
      </c>
      <c r="C200" s="193" t="s">
        <v>402</v>
      </c>
      <c r="D200" s="164" t="s">
        <v>235</v>
      </c>
      <c r="E200" s="169">
        <v>3.6</v>
      </c>
      <c r="F200" s="172"/>
      <c r="G200" s="173">
        <f>ROUND(E200*F200,2)</f>
        <v>0</v>
      </c>
      <c r="H200" s="172"/>
      <c r="I200" s="173">
        <f>ROUND(E200*H200,2)</f>
        <v>0</v>
      </c>
      <c r="J200" s="172"/>
      <c r="K200" s="173">
        <f>ROUND(E200*J200,2)</f>
        <v>0</v>
      </c>
      <c r="L200" s="173">
        <v>15</v>
      </c>
      <c r="M200" s="173">
        <f>G200*(1+L200/100)</f>
        <v>0</v>
      </c>
      <c r="N200" s="164">
        <v>0</v>
      </c>
      <c r="O200" s="164">
        <f>ROUND(E200*N200,5)</f>
        <v>0</v>
      </c>
      <c r="P200" s="164">
        <v>2.2599999999999999E-3</v>
      </c>
      <c r="Q200" s="164">
        <f>ROUND(E200*P200,5)</f>
        <v>8.1399999999999997E-3</v>
      </c>
      <c r="R200" s="164"/>
      <c r="S200" s="164"/>
      <c r="T200" s="165">
        <v>2.2999999999999998</v>
      </c>
      <c r="U200" s="164">
        <f>ROUND(E200*T200,2)</f>
        <v>8.2799999999999994</v>
      </c>
      <c r="V200" s="154"/>
      <c r="W200" s="154"/>
      <c r="X200" s="154"/>
      <c r="Y200" s="154"/>
      <c r="Z200" s="154"/>
      <c r="AA200" s="154"/>
      <c r="AB200" s="154"/>
      <c r="AC200" s="154"/>
      <c r="AD200" s="154"/>
      <c r="AE200" s="154" t="s">
        <v>146</v>
      </c>
      <c r="AF200" s="154"/>
      <c r="AG200" s="154"/>
      <c r="AH200" s="154"/>
      <c r="AI200" s="154"/>
      <c r="AJ200" s="154"/>
      <c r="AK200" s="154"/>
      <c r="AL200" s="154"/>
      <c r="AM200" s="154"/>
      <c r="AN200" s="154"/>
      <c r="AO200" s="154"/>
      <c r="AP200" s="154"/>
      <c r="AQ200" s="154"/>
      <c r="AR200" s="154"/>
      <c r="AS200" s="154"/>
      <c r="AT200" s="154"/>
      <c r="AU200" s="154"/>
      <c r="AV200" s="154"/>
      <c r="AW200" s="154"/>
      <c r="AX200" s="154"/>
      <c r="AY200" s="154"/>
      <c r="AZ200" s="154"/>
      <c r="BA200" s="154"/>
      <c r="BB200" s="154"/>
      <c r="BC200" s="154"/>
      <c r="BD200" s="154"/>
      <c r="BE200" s="154"/>
      <c r="BF200" s="154"/>
      <c r="BG200" s="154"/>
      <c r="BH200" s="154"/>
    </row>
    <row r="201" spans="1:60" outlineLevel="1" x14ac:dyDescent="0.2">
      <c r="A201" s="155">
        <v>79</v>
      </c>
      <c r="B201" s="162" t="s">
        <v>403</v>
      </c>
      <c r="C201" s="193" t="s">
        <v>404</v>
      </c>
      <c r="D201" s="164" t="s">
        <v>235</v>
      </c>
      <c r="E201" s="169">
        <v>3.7</v>
      </c>
      <c r="F201" s="172"/>
      <c r="G201" s="173">
        <f>ROUND(E201*F201,2)</f>
        <v>0</v>
      </c>
      <c r="H201" s="172"/>
      <c r="I201" s="173">
        <f>ROUND(E201*H201,2)</f>
        <v>0</v>
      </c>
      <c r="J201" s="172"/>
      <c r="K201" s="173">
        <f>ROUND(E201*J201,2)</f>
        <v>0</v>
      </c>
      <c r="L201" s="173">
        <v>15</v>
      </c>
      <c r="M201" s="173">
        <f>G201*(1+L201/100)</f>
        <v>0</v>
      </c>
      <c r="N201" s="164">
        <v>0</v>
      </c>
      <c r="O201" s="164">
        <f>ROUND(E201*N201,5)</f>
        <v>0</v>
      </c>
      <c r="P201" s="164">
        <v>2.3900000000000001E-2</v>
      </c>
      <c r="Q201" s="164">
        <f>ROUND(E201*P201,5)</f>
        <v>8.8429999999999995E-2</v>
      </c>
      <c r="R201" s="164"/>
      <c r="S201" s="164"/>
      <c r="T201" s="165">
        <v>3.5</v>
      </c>
      <c r="U201" s="164">
        <f>ROUND(E201*T201,2)</f>
        <v>12.95</v>
      </c>
      <c r="V201" s="154"/>
      <c r="W201" s="154"/>
      <c r="X201" s="154"/>
      <c r="Y201" s="154"/>
      <c r="Z201" s="154"/>
      <c r="AA201" s="154"/>
      <c r="AB201" s="154"/>
      <c r="AC201" s="154"/>
      <c r="AD201" s="154"/>
      <c r="AE201" s="154" t="s">
        <v>146</v>
      </c>
      <c r="AF201" s="154"/>
      <c r="AG201" s="154"/>
      <c r="AH201" s="154"/>
      <c r="AI201" s="154"/>
      <c r="AJ201" s="154"/>
      <c r="AK201" s="154"/>
      <c r="AL201" s="154"/>
      <c r="AM201" s="154"/>
      <c r="AN201" s="154"/>
      <c r="AO201" s="154"/>
      <c r="AP201" s="154"/>
      <c r="AQ201" s="154"/>
      <c r="AR201" s="154"/>
      <c r="AS201" s="154"/>
      <c r="AT201" s="154"/>
      <c r="AU201" s="154"/>
      <c r="AV201" s="154"/>
      <c r="AW201" s="154"/>
      <c r="AX201" s="154"/>
      <c r="AY201" s="154"/>
      <c r="AZ201" s="154"/>
      <c r="BA201" s="154"/>
      <c r="BB201" s="154"/>
      <c r="BC201" s="154"/>
      <c r="BD201" s="154"/>
      <c r="BE201" s="154"/>
      <c r="BF201" s="154"/>
      <c r="BG201" s="154"/>
      <c r="BH201" s="154"/>
    </row>
    <row r="202" spans="1:60" outlineLevel="1" x14ac:dyDescent="0.2">
      <c r="A202" s="155"/>
      <c r="B202" s="162"/>
      <c r="C202" s="194" t="s">
        <v>405</v>
      </c>
      <c r="D202" s="166"/>
      <c r="E202" s="170">
        <v>3.7</v>
      </c>
      <c r="F202" s="173"/>
      <c r="G202" s="173"/>
      <c r="H202" s="173"/>
      <c r="I202" s="173"/>
      <c r="J202" s="173"/>
      <c r="K202" s="173"/>
      <c r="L202" s="173"/>
      <c r="M202" s="173"/>
      <c r="N202" s="164"/>
      <c r="O202" s="164"/>
      <c r="P202" s="164"/>
      <c r="Q202" s="164"/>
      <c r="R202" s="164"/>
      <c r="S202" s="164"/>
      <c r="T202" s="165"/>
      <c r="U202" s="164"/>
      <c r="V202" s="154"/>
      <c r="W202" s="154"/>
      <c r="X202" s="154"/>
      <c r="Y202" s="154"/>
      <c r="Z202" s="154"/>
      <c r="AA202" s="154"/>
      <c r="AB202" s="154"/>
      <c r="AC202" s="154"/>
      <c r="AD202" s="154"/>
      <c r="AE202" s="154" t="s">
        <v>140</v>
      </c>
      <c r="AF202" s="154">
        <v>0</v>
      </c>
      <c r="AG202" s="154"/>
      <c r="AH202" s="154"/>
      <c r="AI202" s="154"/>
      <c r="AJ202" s="154"/>
      <c r="AK202" s="154"/>
      <c r="AL202" s="154"/>
      <c r="AM202" s="154"/>
      <c r="AN202" s="154"/>
      <c r="AO202" s="154"/>
      <c r="AP202" s="154"/>
      <c r="AQ202" s="154"/>
      <c r="AR202" s="154"/>
      <c r="AS202" s="154"/>
      <c r="AT202" s="154"/>
      <c r="AU202" s="154"/>
      <c r="AV202" s="154"/>
      <c r="AW202" s="154"/>
      <c r="AX202" s="154"/>
      <c r="AY202" s="154"/>
      <c r="AZ202" s="154"/>
      <c r="BA202" s="154"/>
      <c r="BB202" s="154"/>
      <c r="BC202" s="154"/>
      <c r="BD202" s="154"/>
      <c r="BE202" s="154"/>
      <c r="BF202" s="154"/>
      <c r="BG202" s="154"/>
      <c r="BH202" s="154"/>
    </row>
    <row r="203" spans="1:60" outlineLevel="1" x14ac:dyDescent="0.2">
      <c r="A203" s="155">
        <v>80</v>
      </c>
      <c r="B203" s="162" t="s">
        <v>406</v>
      </c>
      <c r="C203" s="193" t="s">
        <v>407</v>
      </c>
      <c r="D203" s="164" t="s">
        <v>137</v>
      </c>
      <c r="E203" s="169">
        <v>4.4995000000000003</v>
      </c>
      <c r="F203" s="172"/>
      <c r="G203" s="173">
        <f>ROUND(E203*F203,2)</f>
        <v>0</v>
      </c>
      <c r="H203" s="172"/>
      <c r="I203" s="173">
        <f>ROUND(E203*H203,2)</f>
        <v>0</v>
      </c>
      <c r="J203" s="172"/>
      <c r="K203" s="173">
        <f>ROUND(E203*J203,2)</f>
        <v>0</v>
      </c>
      <c r="L203" s="173">
        <v>15</v>
      </c>
      <c r="M203" s="173">
        <f>G203*(1+L203/100)</f>
        <v>0</v>
      </c>
      <c r="N203" s="164">
        <v>1.82E-3</v>
      </c>
      <c r="O203" s="164">
        <f>ROUND(E203*N203,5)</f>
        <v>8.1899999999999994E-3</v>
      </c>
      <c r="P203" s="164">
        <v>1.95</v>
      </c>
      <c r="Q203" s="164">
        <f>ROUND(E203*P203,5)</f>
        <v>8.7740299999999998</v>
      </c>
      <c r="R203" s="164"/>
      <c r="S203" s="164"/>
      <c r="T203" s="165">
        <v>5.633</v>
      </c>
      <c r="U203" s="164">
        <f>ROUND(E203*T203,2)</f>
        <v>25.35</v>
      </c>
      <c r="V203" s="154"/>
      <c r="W203" s="154"/>
      <c r="X203" s="154"/>
      <c r="Y203" s="154"/>
      <c r="Z203" s="154"/>
      <c r="AA203" s="154"/>
      <c r="AB203" s="154"/>
      <c r="AC203" s="154"/>
      <c r="AD203" s="154"/>
      <c r="AE203" s="154" t="s">
        <v>146</v>
      </c>
      <c r="AF203" s="154"/>
      <c r="AG203" s="154"/>
      <c r="AH203" s="154"/>
      <c r="AI203" s="154"/>
      <c r="AJ203" s="154"/>
      <c r="AK203" s="154"/>
      <c r="AL203" s="154"/>
      <c r="AM203" s="154"/>
      <c r="AN203" s="154"/>
      <c r="AO203" s="154"/>
      <c r="AP203" s="154"/>
      <c r="AQ203" s="154"/>
      <c r="AR203" s="154"/>
      <c r="AS203" s="154"/>
      <c r="AT203" s="154"/>
      <c r="AU203" s="154"/>
      <c r="AV203" s="154"/>
      <c r="AW203" s="154"/>
      <c r="AX203" s="154"/>
      <c r="AY203" s="154"/>
      <c r="AZ203" s="154"/>
      <c r="BA203" s="154"/>
      <c r="BB203" s="154"/>
      <c r="BC203" s="154"/>
      <c r="BD203" s="154"/>
      <c r="BE203" s="154"/>
      <c r="BF203" s="154"/>
      <c r="BG203" s="154"/>
      <c r="BH203" s="154"/>
    </row>
    <row r="204" spans="1:60" outlineLevel="1" x14ac:dyDescent="0.2">
      <c r="A204" s="155"/>
      <c r="B204" s="162"/>
      <c r="C204" s="194" t="s">
        <v>408</v>
      </c>
      <c r="D204" s="166"/>
      <c r="E204" s="170">
        <v>3.6715</v>
      </c>
      <c r="F204" s="173"/>
      <c r="G204" s="173"/>
      <c r="H204" s="173"/>
      <c r="I204" s="173"/>
      <c r="J204" s="173"/>
      <c r="K204" s="173"/>
      <c r="L204" s="173"/>
      <c r="M204" s="173"/>
      <c r="N204" s="164"/>
      <c r="O204" s="164"/>
      <c r="P204" s="164"/>
      <c r="Q204" s="164"/>
      <c r="R204" s="164"/>
      <c r="S204" s="164"/>
      <c r="T204" s="165"/>
      <c r="U204" s="164"/>
      <c r="V204" s="154"/>
      <c r="W204" s="154"/>
      <c r="X204" s="154"/>
      <c r="Y204" s="154"/>
      <c r="Z204" s="154"/>
      <c r="AA204" s="154"/>
      <c r="AB204" s="154"/>
      <c r="AC204" s="154"/>
      <c r="AD204" s="154"/>
      <c r="AE204" s="154" t="s">
        <v>140</v>
      </c>
      <c r="AF204" s="154">
        <v>0</v>
      </c>
      <c r="AG204" s="154"/>
      <c r="AH204" s="154"/>
      <c r="AI204" s="154"/>
      <c r="AJ204" s="154"/>
      <c r="AK204" s="154"/>
      <c r="AL204" s="154"/>
      <c r="AM204" s="154"/>
      <c r="AN204" s="154"/>
      <c r="AO204" s="154"/>
      <c r="AP204" s="154"/>
      <c r="AQ204" s="154"/>
      <c r="AR204" s="154"/>
      <c r="AS204" s="154"/>
      <c r="AT204" s="154"/>
      <c r="AU204" s="154"/>
      <c r="AV204" s="154"/>
      <c r="AW204" s="154"/>
      <c r="AX204" s="154"/>
      <c r="AY204" s="154"/>
      <c r="AZ204" s="154"/>
      <c r="BA204" s="154"/>
      <c r="BB204" s="154"/>
      <c r="BC204" s="154"/>
      <c r="BD204" s="154"/>
      <c r="BE204" s="154"/>
      <c r="BF204" s="154"/>
      <c r="BG204" s="154"/>
      <c r="BH204" s="154"/>
    </row>
    <row r="205" spans="1:60" outlineLevel="1" x14ac:dyDescent="0.2">
      <c r="A205" s="155"/>
      <c r="B205" s="162"/>
      <c r="C205" s="194" t="s">
        <v>409</v>
      </c>
      <c r="D205" s="166"/>
      <c r="E205" s="170">
        <v>0.82799999999999996</v>
      </c>
      <c r="F205" s="173"/>
      <c r="G205" s="173"/>
      <c r="H205" s="173"/>
      <c r="I205" s="173"/>
      <c r="J205" s="173"/>
      <c r="K205" s="173"/>
      <c r="L205" s="173"/>
      <c r="M205" s="173"/>
      <c r="N205" s="164"/>
      <c r="O205" s="164"/>
      <c r="P205" s="164"/>
      <c r="Q205" s="164"/>
      <c r="R205" s="164"/>
      <c r="S205" s="164"/>
      <c r="T205" s="165"/>
      <c r="U205" s="164"/>
      <c r="V205" s="154"/>
      <c r="W205" s="154"/>
      <c r="X205" s="154"/>
      <c r="Y205" s="154"/>
      <c r="Z205" s="154"/>
      <c r="AA205" s="154"/>
      <c r="AB205" s="154"/>
      <c r="AC205" s="154"/>
      <c r="AD205" s="154"/>
      <c r="AE205" s="154" t="s">
        <v>140</v>
      </c>
      <c r="AF205" s="154">
        <v>0</v>
      </c>
      <c r="AG205" s="154"/>
      <c r="AH205" s="154"/>
      <c r="AI205" s="154"/>
      <c r="AJ205" s="154"/>
      <c r="AK205" s="154"/>
      <c r="AL205" s="154"/>
      <c r="AM205" s="154"/>
      <c r="AN205" s="154"/>
      <c r="AO205" s="154"/>
      <c r="AP205" s="154"/>
      <c r="AQ205" s="154"/>
      <c r="AR205" s="154"/>
      <c r="AS205" s="154"/>
      <c r="AT205" s="154"/>
      <c r="AU205" s="154"/>
      <c r="AV205" s="154"/>
      <c r="AW205" s="154"/>
      <c r="AX205" s="154"/>
      <c r="AY205" s="154"/>
      <c r="AZ205" s="154"/>
      <c r="BA205" s="154"/>
      <c r="BB205" s="154"/>
      <c r="BC205" s="154"/>
      <c r="BD205" s="154"/>
      <c r="BE205" s="154"/>
      <c r="BF205" s="154"/>
      <c r="BG205" s="154"/>
      <c r="BH205" s="154"/>
    </row>
    <row r="206" spans="1:60" outlineLevel="1" x14ac:dyDescent="0.2">
      <c r="A206" s="155">
        <v>81</v>
      </c>
      <c r="B206" s="162" t="s">
        <v>410</v>
      </c>
      <c r="C206" s="193" t="s">
        <v>411</v>
      </c>
      <c r="D206" s="164" t="s">
        <v>235</v>
      </c>
      <c r="E206" s="169">
        <v>30</v>
      </c>
      <c r="F206" s="172"/>
      <c r="G206" s="173">
        <f>ROUND(E206*F206,2)</f>
        <v>0</v>
      </c>
      <c r="H206" s="172"/>
      <c r="I206" s="173">
        <f>ROUND(E206*H206,2)</f>
        <v>0</v>
      </c>
      <c r="J206" s="172"/>
      <c r="K206" s="173">
        <f>ROUND(E206*J206,2)</f>
        <v>0</v>
      </c>
      <c r="L206" s="173">
        <v>15</v>
      </c>
      <c r="M206" s="173">
        <f>G206*(1+L206/100)</f>
        <v>0</v>
      </c>
      <c r="N206" s="164">
        <v>4.8999999999999998E-4</v>
      </c>
      <c r="O206" s="164">
        <f>ROUND(E206*N206,5)</f>
        <v>1.47E-2</v>
      </c>
      <c r="P206" s="164">
        <v>0.04</v>
      </c>
      <c r="Q206" s="164">
        <f>ROUND(E206*P206,5)</f>
        <v>1.2</v>
      </c>
      <c r="R206" s="164"/>
      <c r="S206" s="164"/>
      <c r="T206" s="165">
        <v>0.66800000000000004</v>
      </c>
      <c r="U206" s="164">
        <f>ROUND(E206*T206,2)</f>
        <v>20.04</v>
      </c>
      <c r="V206" s="154"/>
      <c r="W206" s="154"/>
      <c r="X206" s="154"/>
      <c r="Y206" s="154"/>
      <c r="Z206" s="154"/>
      <c r="AA206" s="154"/>
      <c r="AB206" s="154"/>
      <c r="AC206" s="154"/>
      <c r="AD206" s="154"/>
      <c r="AE206" s="154" t="s">
        <v>146</v>
      </c>
      <c r="AF206" s="154"/>
      <c r="AG206" s="154"/>
      <c r="AH206" s="154"/>
      <c r="AI206" s="154"/>
      <c r="AJ206" s="154"/>
      <c r="AK206" s="154"/>
      <c r="AL206" s="154"/>
      <c r="AM206" s="154"/>
      <c r="AN206" s="154"/>
      <c r="AO206" s="154"/>
      <c r="AP206" s="154"/>
      <c r="AQ206" s="154"/>
      <c r="AR206" s="154"/>
      <c r="AS206" s="154"/>
      <c r="AT206" s="154"/>
      <c r="AU206" s="154"/>
      <c r="AV206" s="154"/>
      <c r="AW206" s="154"/>
      <c r="AX206" s="154"/>
      <c r="AY206" s="154"/>
      <c r="AZ206" s="154"/>
      <c r="BA206" s="154"/>
      <c r="BB206" s="154"/>
      <c r="BC206" s="154"/>
      <c r="BD206" s="154"/>
      <c r="BE206" s="154"/>
      <c r="BF206" s="154"/>
      <c r="BG206" s="154"/>
      <c r="BH206" s="154"/>
    </row>
    <row r="207" spans="1:60" outlineLevel="1" x14ac:dyDescent="0.2">
      <c r="A207" s="155"/>
      <c r="B207" s="162"/>
      <c r="C207" s="194" t="s">
        <v>412</v>
      </c>
      <c r="D207" s="166"/>
      <c r="E207" s="170">
        <v>30</v>
      </c>
      <c r="F207" s="173"/>
      <c r="G207" s="173"/>
      <c r="H207" s="173"/>
      <c r="I207" s="173"/>
      <c r="J207" s="173"/>
      <c r="K207" s="173"/>
      <c r="L207" s="173"/>
      <c r="M207" s="173"/>
      <c r="N207" s="164"/>
      <c r="O207" s="164"/>
      <c r="P207" s="164"/>
      <c r="Q207" s="164"/>
      <c r="R207" s="164"/>
      <c r="S207" s="164"/>
      <c r="T207" s="165"/>
      <c r="U207" s="164"/>
      <c r="V207" s="154"/>
      <c r="W207" s="154"/>
      <c r="X207" s="154"/>
      <c r="Y207" s="154"/>
      <c r="Z207" s="154"/>
      <c r="AA207" s="154"/>
      <c r="AB207" s="154"/>
      <c r="AC207" s="154"/>
      <c r="AD207" s="154"/>
      <c r="AE207" s="154" t="s">
        <v>140</v>
      </c>
      <c r="AF207" s="154">
        <v>0</v>
      </c>
      <c r="AG207" s="154"/>
      <c r="AH207" s="154"/>
      <c r="AI207" s="154"/>
      <c r="AJ207" s="154"/>
      <c r="AK207" s="154"/>
      <c r="AL207" s="154"/>
      <c r="AM207" s="154"/>
      <c r="AN207" s="154"/>
      <c r="AO207" s="154"/>
      <c r="AP207" s="154"/>
      <c r="AQ207" s="154"/>
      <c r="AR207" s="154"/>
      <c r="AS207" s="154"/>
      <c r="AT207" s="154"/>
      <c r="AU207" s="154"/>
      <c r="AV207" s="154"/>
      <c r="AW207" s="154"/>
      <c r="AX207" s="154"/>
      <c r="AY207" s="154"/>
      <c r="AZ207" s="154"/>
      <c r="BA207" s="154"/>
      <c r="BB207" s="154"/>
      <c r="BC207" s="154"/>
      <c r="BD207" s="154"/>
      <c r="BE207" s="154"/>
      <c r="BF207" s="154"/>
      <c r="BG207" s="154"/>
      <c r="BH207" s="154"/>
    </row>
    <row r="208" spans="1:60" outlineLevel="1" x14ac:dyDescent="0.2">
      <c r="A208" s="155">
        <v>82</v>
      </c>
      <c r="B208" s="162" t="s">
        <v>413</v>
      </c>
      <c r="C208" s="193" t="s">
        <v>414</v>
      </c>
      <c r="D208" s="164" t="s">
        <v>235</v>
      </c>
      <c r="E208" s="169">
        <v>30</v>
      </c>
      <c r="F208" s="172"/>
      <c r="G208" s="173">
        <f>ROUND(E208*F208,2)</f>
        <v>0</v>
      </c>
      <c r="H208" s="172"/>
      <c r="I208" s="173">
        <f>ROUND(E208*H208,2)</f>
        <v>0</v>
      </c>
      <c r="J208" s="172"/>
      <c r="K208" s="173">
        <f>ROUND(E208*J208,2)</f>
        <v>0</v>
      </c>
      <c r="L208" s="173">
        <v>15</v>
      </c>
      <c r="M208" s="173">
        <f>G208*(1+L208/100)</f>
        <v>0</v>
      </c>
      <c r="N208" s="164">
        <v>4.8999999999999998E-4</v>
      </c>
      <c r="O208" s="164">
        <f>ROUND(E208*N208,5)</f>
        <v>1.47E-2</v>
      </c>
      <c r="P208" s="164">
        <v>5.0000000000000001E-3</v>
      </c>
      <c r="Q208" s="164">
        <f>ROUND(E208*P208,5)</f>
        <v>0.15</v>
      </c>
      <c r="R208" s="164"/>
      <c r="S208" s="164"/>
      <c r="T208" s="165">
        <v>0.22900000000000001</v>
      </c>
      <c r="U208" s="164">
        <f>ROUND(E208*T208,2)</f>
        <v>6.87</v>
      </c>
      <c r="V208" s="154"/>
      <c r="W208" s="154"/>
      <c r="X208" s="154"/>
      <c r="Y208" s="154"/>
      <c r="Z208" s="154"/>
      <c r="AA208" s="154"/>
      <c r="AB208" s="154"/>
      <c r="AC208" s="154"/>
      <c r="AD208" s="154"/>
      <c r="AE208" s="154" t="s">
        <v>146</v>
      </c>
      <c r="AF208" s="154"/>
      <c r="AG208" s="154"/>
      <c r="AH208" s="154"/>
      <c r="AI208" s="154"/>
      <c r="AJ208" s="154"/>
      <c r="AK208" s="154"/>
      <c r="AL208" s="154"/>
      <c r="AM208" s="154"/>
      <c r="AN208" s="154"/>
      <c r="AO208" s="154"/>
      <c r="AP208" s="154"/>
      <c r="AQ208" s="154"/>
      <c r="AR208" s="154"/>
      <c r="AS208" s="154"/>
      <c r="AT208" s="154"/>
      <c r="AU208" s="154"/>
      <c r="AV208" s="154"/>
      <c r="AW208" s="154"/>
      <c r="AX208" s="154"/>
      <c r="AY208" s="154"/>
      <c r="AZ208" s="154"/>
      <c r="BA208" s="154"/>
      <c r="BB208" s="154"/>
      <c r="BC208" s="154"/>
      <c r="BD208" s="154"/>
      <c r="BE208" s="154"/>
      <c r="BF208" s="154"/>
      <c r="BG208" s="154"/>
      <c r="BH208" s="154"/>
    </row>
    <row r="209" spans="1:60" outlineLevel="1" x14ac:dyDescent="0.2">
      <c r="A209" s="155">
        <v>83</v>
      </c>
      <c r="B209" s="162" t="s">
        <v>415</v>
      </c>
      <c r="C209" s="193" t="s">
        <v>416</v>
      </c>
      <c r="D209" s="164" t="s">
        <v>235</v>
      </c>
      <c r="E209" s="169">
        <v>15</v>
      </c>
      <c r="F209" s="172"/>
      <c r="G209" s="173">
        <f>ROUND(E209*F209,2)</f>
        <v>0</v>
      </c>
      <c r="H209" s="172"/>
      <c r="I209" s="173">
        <f>ROUND(E209*H209,2)</f>
        <v>0</v>
      </c>
      <c r="J209" s="172"/>
      <c r="K209" s="173">
        <f>ROUND(E209*J209,2)</f>
        <v>0</v>
      </c>
      <c r="L209" s="173">
        <v>15</v>
      </c>
      <c r="M209" s="173">
        <f>G209*(1+L209/100)</f>
        <v>0</v>
      </c>
      <c r="N209" s="164">
        <v>4.8999999999999998E-4</v>
      </c>
      <c r="O209" s="164">
        <f>ROUND(E209*N209,5)</f>
        <v>7.3499999999999998E-3</v>
      </c>
      <c r="P209" s="164">
        <v>1.7999999999999999E-2</v>
      </c>
      <c r="Q209" s="164">
        <f>ROUND(E209*P209,5)</f>
        <v>0.27</v>
      </c>
      <c r="R209" s="164"/>
      <c r="S209" s="164"/>
      <c r="T209" s="165">
        <v>0.40899999999999997</v>
      </c>
      <c r="U209" s="164">
        <f>ROUND(E209*T209,2)</f>
        <v>6.14</v>
      </c>
      <c r="V209" s="154"/>
      <c r="W209" s="154"/>
      <c r="X209" s="154"/>
      <c r="Y209" s="154"/>
      <c r="Z209" s="154"/>
      <c r="AA209" s="154"/>
      <c r="AB209" s="154"/>
      <c r="AC209" s="154"/>
      <c r="AD209" s="154"/>
      <c r="AE209" s="154" t="s">
        <v>146</v>
      </c>
      <c r="AF209" s="154"/>
      <c r="AG209" s="154"/>
      <c r="AH209" s="154"/>
      <c r="AI209" s="154"/>
      <c r="AJ209" s="154"/>
      <c r="AK209" s="154"/>
      <c r="AL209" s="154"/>
      <c r="AM209" s="154"/>
      <c r="AN209" s="154"/>
      <c r="AO209" s="154"/>
      <c r="AP209" s="154"/>
      <c r="AQ209" s="154"/>
      <c r="AR209" s="154"/>
      <c r="AS209" s="154"/>
      <c r="AT209" s="154"/>
      <c r="AU209" s="154"/>
      <c r="AV209" s="154"/>
      <c r="AW209" s="154"/>
      <c r="AX209" s="154"/>
      <c r="AY209" s="154"/>
      <c r="AZ209" s="154"/>
      <c r="BA209" s="154"/>
      <c r="BB209" s="154"/>
      <c r="BC209" s="154"/>
      <c r="BD209" s="154"/>
      <c r="BE209" s="154"/>
      <c r="BF209" s="154"/>
      <c r="BG209" s="154"/>
      <c r="BH209" s="154"/>
    </row>
    <row r="210" spans="1:60" outlineLevel="1" x14ac:dyDescent="0.2">
      <c r="A210" s="155">
        <v>84</v>
      </c>
      <c r="B210" s="162" t="s">
        <v>417</v>
      </c>
      <c r="C210" s="193" t="s">
        <v>418</v>
      </c>
      <c r="D210" s="164" t="s">
        <v>149</v>
      </c>
      <c r="E210" s="169">
        <v>40.83</v>
      </c>
      <c r="F210" s="172"/>
      <c r="G210" s="173">
        <f>ROUND(E210*F210,2)</f>
        <v>0</v>
      </c>
      <c r="H210" s="172"/>
      <c r="I210" s="173">
        <f>ROUND(E210*H210,2)</f>
        <v>0</v>
      </c>
      <c r="J210" s="172"/>
      <c r="K210" s="173">
        <f>ROUND(E210*J210,2)</f>
        <v>0</v>
      </c>
      <c r="L210" s="173">
        <v>15</v>
      </c>
      <c r="M210" s="173">
        <f>G210*(1+L210/100)</f>
        <v>0</v>
      </c>
      <c r="N210" s="164">
        <v>0</v>
      </c>
      <c r="O210" s="164">
        <f>ROUND(E210*N210,5)</f>
        <v>0</v>
      </c>
      <c r="P210" s="164">
        <v>6.8000000000000005E-2</v>
      </c>
      <c r="Q210" s="164">
        <f>ROUND(E210*P210,5)</f>
        <v>2.77644</v>
      </c>
      <c r="R210" s="164"/>
      <c r="S210" s="164"/>
      <c r="T210" s="165">
        <v>0.48</v>
      </c>
      <c r="U210" s="164">
        <f>ROUND(E210*T210,2)</f>
        <v>19.600000000000001</v>
      </c>
      <c r="V210" s="154"/>
      <c r="W210" s="154"/>
      <c r="X210" s="154"/>
      <c r="Y210" s="154"/>
      <c r="Z210" s="154"/>
      <c r="AA210" s="154"/>
      <c r="AB210" s="154"/>
      <c r="AC210" s="154"/>
      <c r="AD210" s="154"/>
      <c r="AE210" s="154" t="s">
        <v>146</v>
      </c>
      <c r="AF210" s="154"/>
      <c r="AG210" s="154"/>
      <c r="AH210" s="154"/>
      <c r="AI210" s="154"/>
      <c r="AJ210" s="154"/>
      <c r="AK210" s="154"/>
      <c r="AL210" s="154"/>
      <c r="AM210" s="154"/>
      <c r="AN210" s="154"/>
      <c r="AO210" s="154"/>
      <c r="AP210" s="154"/>
      <c r="AQ210" s="154"/>
      <c r="AR210" s="154"/>
      <c r="AS210" s="154"/>
      <c r="AT210" s="154"/>
      <c r="AU210" s="154"/>
      <c r="AV210" s="154"/>
      <c r="AW210" s="154"/>
      <c r="AX210" s="154"/>
      <c r="AY210" s="154"/>
      <c r="AZ210" s="154"/>
      <c r="BA210" s="154"/>
      <c r="BB210" s="154"/>
      <c r="BC210" s="154"/>
      <c r="BD210" s="154"/>
      <c r="BE210" s="154"/>
      <c r="BF210" s="154"/>
      <c r="BG210" s="154"/>
      <c r="BH210" s="154"/>
    </row>
    <row r="211" spans="1:60" outlineLevel="1" x14ac:dyDescent="0.2">
      <c r="A211" s="155"/>
      <c r="B211" s="162"/>
      <c r="C211" s="194" t="s">
        <v>419</v>
      </c>
      <c r="D211" s="166"/>
      <c r="E211" s="170">
        <v>10.23</v>
      </c>
      <c r="F211" s="173"/>
      <c r="G211" s="173"/>
      <c r="H211" s="173"/>
      <c r="I211" s="173"/>
      <c r="J211" s="173"/>
      <c r="K211" s="173"/>
      <c r="L211" s="173"/>
      <c r="M211" s="173"/>
      <c r="N211" s="164"/>
      <c r="O211" s="164"/>
      <c r="P211" s="164"/>
      <c r="Q211" s="164"/>
      <c r="R211" s="164"/>
      <c r="S211" s="164"/>
      <c r="T211" s="165"/>
      <c r="U211" s="164"/>
      <c r="V211" s="154"/>
      <c r="W211" s="154"/>
      <c r="X211" s="154"/>
      <c r="Y211" s="154"/>
      <c r="Z211" s="154"/>
      <c r="AA211" s="154"/>
      <c r="AB211" s="154"/>
      <c r="AC211" s="154"/>
      <c r="AD211" s="154"/>
      <c r="AE211" s="154" t="s">
        <v>140</v>
      </c>
      <c r="AF211" s="154">
        <v>0</v>
      </c>
      <c r="AG211" s="154"/>
      <c r="AH211" s="154"/>
      <c r="AI211" s="154"/>
      <c r="AJ211" s="154"/>
      <c r="AK211" s="154"/>
      <c r="AL211" s="154"/>
      <c r="AM211" s="154"/>
      <c r="AN211" s="154"/>
      <c r="AO211" s="154"/>
      <c r="AP211" s="154"/>
      <c r="AQ211" s="154"/>
      <c r="AR211" s="154"/>
      <c r="AS211" s="154"/>
      <c r="AT211" s="154"/>
      <c r="AU211" s="154"/>
      <c r="AV211" s="154"/>
      <c r="AW211" s="154"/>
      <c r="AX211" s="154"/>
      <c r="AY211" s="154"/>
      <c r="AZ211" s="154"/>
      <c r="BA211" s="154"/>
      <c r="BB211" s="154"/>
      <c r="BC211" s="154"/>
      <c r="BD211" s="154"/>
      <c r="BE211" s="154"/>
      <c r="BF211" s="154"/>
      <c r="BG211" s="154"/>
      <c r="BH211" s="154"/>
    </row>
    <row r="212" spans="1:60" outlineLevel="1" x14ac:dyDescent="0.2">
      <c r="A212" s="155"/>
      <c r="B212" s="162"/>
      <c r="C212" s="194" t="s">
        <v>420</v>
      </c>
      <c r="D212" s="166"/>
      <c r="E212" s="170">
        <v>30.6</v>
      </c>
      <c r="F212" s="173"/>
      <c r="G212" s="173"/>
      <c r="H212" s="173"/>
      <c r="I212" s="173"/>
      <c r="J212" s="173"/>
      <c r="K212" s="173"/>
      <c r="L212" s="173"/>
      <c r="M212" s="173"/>
      <c r="N212" s="164"/>
      <c r="O212" s="164"/>
      <c r="P212" s="164"/>
      <c r="Q212" s="164"/>
      <c r="R212" s="164"/>
      <c r="S212" s="164"/>
      <c r="T212" s="165"/>
      <c r="U212" s="164"/>
      <c r="V212" s="154"/>
      <c r="W212" s="154"/>
      <c r="X212" s="154"/>
      <c r="Y212" s="154"/>
      <c r="Z212" s="154"/>
      <c r="AA212" s="154"/>
      <c r="AB212" s="154"/>
      <c r="AC212" s="154"/>
      <c r="AD212" s="154"/>
      <c r="AE212" s="154" t="s">
        <v>140</v>
      </c>
      <c r="AF212" s="154">
        <v>0</v>
      </c>
      <c r="AG212" s="154"/>
      <c r="AH212" s="154"/>
      <c r="AI212" s="154"/>
      <c r="AJ212" s="154"/>
      <c r="AK212" s="154"/>
      <c r="AL212" s="154"/>
      <c r="AM212" s="154"/>
      <c r="AN212" s="154"/>
      <c r="AO212" s="154"/>
      <c r="AP212" s="154"/>
      <c r="AQ212" s="154"/>
      <c r="AR212" s="154"/>
      <c r="AS212" s="154"/>
      <c r="AT212" s="154"/>
      <c r="AU212" s="154"/>
      <c r="AV212" s="154"/>
      <c r="AW212" s="154"/>
      <c r="AX212" s="154"/>
      <c r="AY212" s="154"/>
      <c r="AZ212" s="154"/>
      <c r="BA212" s="154"/>
      <c r="BB212" s="154"/>
      <c r="BC212" s="154"/>
      <c r="BD212" s="154"/>
      <c r="BE212" s="154"/>
      <c r="BF212" s="154"/>
      <c r="BG212" s="154"/>
      <c r="BH212" s="154"/>
    </row>
    <row r="213" spans="1:60" outlineLevel="1" x14ac:dyDescent="0.2">
      <c r="A213" s="155">
        <v>85</v>
      </c>
      <c r="B213" s="162" t="s">
        <v>421</v>
      </c>
      <c r="C213" s="193" t="s">
        <v>422</v>
      </c>
      <c r="D213" s="164" t="s">
        <v>157</v>
      </c>
      <c r="E213" s="169">
        <v>8</v>
      </c>
      <c r="F213" s="172"/>
      <c r="G213" s="173">
        <f>ROUND(E213*F213,2)</f>
        <v>0</v>
      </c>
      <c r="H213" s="172"/>
      <c r="I213" s="173">
        <f>ROUND(E213*H213,2)</f>
        <v>0</v>
      </c>
      <c r="J213" s="172"/>
      <c r="K213" s="173">
        <f>ROUND(E213*J213,2)</f>
        <v>0</v>
      </c>
      <c r="L213" s="173">
        <v>15</v>
      </c>
      <c r="M213" s="173">
        <f>G213*(1+L213/100)</f>
        <v>0</v>
      </c>
      <c r="N213" s="164">
        <v>0</v>
      </c>
      <c r="O213" s="164">
        <f>ROUND(E213*N213,5)</f>
        <v>0</v>
      </c>
      <c r="P213" s="164">
        <v>8.9999999999999993E-3</v>
      </c>
      <c r="Q213" s="164">
        <f>ROUND(E213*P213,5)</f>
        <v>7.1999999999999995E-2</v>
      </c>
      <c r="R213" s="164"/>
      <c r="S213" s="164"/>
      <c r="T213" s="165">
        <v>0.11700000000000001</v>
      </c>
      <c r="U213" s="164">
        <f>ROUND(E213*T213,2)</f>
        <v>0.94</v>
      </c>
      <c r="V213" s="154"/>
      <c r="W213" s="154"/>
      <c r="X213" s="154"/>
      <c r="Y213" s="154"/>
      <c r="Z213" s="154"/>
      <c r="AA213" s="154"/>
      <c r="AB213" s="154"/>
      <c r="AC213" s="154"/>
      <c r="AD213" s="154"/>
      <c r="AE213" s="154" t="s">
        <v>146</v>
      </c>
      <c r="AF213" s="154"/>
      <c r="AG213" s="154"/>
      <c r="AH213" s="154"/>
      <c r="AI213" s="154"/>
      <c r="AJ213" s="154"/>
      <c r="AK213" s="154"/>
      <c r="AL213" s="154"/>
      <c r="AM213" s="154"/>
      <c r="AN213" s="154"/>
      <c r="AO213" s="154"/>
      <c r="AP213" s="154"/>
      <c r="AQ213" s="154"/>
      <c r="AR213" s="154"/>
      <c r="AS213" s="154"/>
      <c r="AT213" s="154"/>
      <c r="AU213" s="154"/>
      <c r="AV213" s="154"/>
      <c r="AW213" s="154"/>
      <c r="AX213" s="154"/>
      <c r="AY213" s="154"/>
      <c r="AZ213" s="154"/>
      <c r="BA213" s="154"/>
      <c r="BB213" s="154"/>
      <c r="BC213" s="154"/>
      <c r="BD213" s="154"/>
      <c r="BE213" s="154"/>
      <c r="BF213" s="154"/>
      <c r="BG213" s="154"/>
      <c r="BH213" s="154"/>
    </row>
    <row r="214" spans="1:60" outlineLevel="1" x14ac:dyDescent="0.2">
      <c r="A214" s="155">
        <v>86</v>
      </c>
      <c r="B214" s="162" t="s">
        <v>423</v>
      </c>
      <c r="C214" s="193" t="s">
        <v>424</v>
      </c>
      <c r="D214" s="164" t="s">
        <v>157</v>
      </c>
      <c r="E214" s="169">
        <v>4</v>
      </c>
      <c r="F214" s="172"/>
      <c r="G214" s="173">
        <f>ROUND(E214*F214,2)</f>
        <v>0</v>
      </c>
      <c r="H214" s="172"/>
      <c r="I214" s="173">
        <f>ROUND(E214*H214,2)</f>
        <v>0</v>
      </c>
      <c r="J214" s="172"/>
      <c r="K214" s="173">
        <f>ROUND(E214*J214,2)</f>
        <v>0</v>
      </c>
      <c r="L214" s="173">
        <v>15</v>
      </c>
      <c r="M214" s="173">
        <f>G214*(1+L214/100)</f>
        <v>0</v>
      </c>
      <c r="N214" s="164">
        <v>0</v>
      </c>
      <c r="O214" s="164">
        <f>ROUND(E214*N214,5)</f>
        <v>0</v>
      </c>
      <c r="P214" s="164">
        <v>1E-3</v>
      </c>
      <c r="Q214" s="164">
        <f>ROUND(E214*P214,5)</f>
        <v>4.0000000000000001E-3</v>
      </c>
      <c r="R214" s="164"/>
      <c r="S214" s="164"/>
      <c r="T214" s="165">
        <v>0.16500000000000001</v>
      </c>
      <c r="U214" s="164">
        <f>ROUND(E214*T214,2)</f>
        <v>0.66</v>
      </c>
      <c r="V214" s="154"/>
      <c r="W214" s="154"/>
      <c r="X214" s="154"/>
      <c r="Y214" s="154"/>
      <c r="Z214" s="154"/>
      <c r="AA214" s="154"/>
      <c r="AB214" s="154"/>
      <c r="AC214" s="154"/>
      <c r="AD214" s="154"/>
      <c r="AE214" s="154" t="s">
        <v>146</v>
      </c>
      <c r="AF214" s="154"/>
      <c r="AG214" s="154"/>
      <c r="AH214" s="154"/>
      <c r="AI214" s="154"/>
      <c r="AJ214" s="154"/>
      <c r="AK214" s="154"/>
      <c r="AL214" s="154"/>
      <c r="AM214" s="154"/>
      <c r="AN214" s="154"/>
      <c r="AO214" s="154"/>
      <c r="AP214" s="154"/>
      <c r="AQ214" s="154"/>
      <c r="AR214" s="154"/>
      <c r="AS214" s="154"/>
      <c r="AT214" s="154"/>
      <c r="AU214" s="154"/>
      <c r="AV214" s="154"/>
      <c r="AW214" s="154"/>
      <c r="AX214" s="154"/>
      <c r="AY214" s="154"/>
      <c r="AZ214" s="154"/>
      <c r="BA214" s="154"/>
      <c r="BB214" s="154"/>
      <c r="BC214" s="154"/>
      <c r="BD214" s="154"/>
      <c r="BE214" s="154"/>
      <c r="BF214" s="154"/>
      <c r="BG214" s="154"/>
      <c r="BH214" s="154"/>
    </row>
    <row r="215" spans="1:60" outlineLevel="1" x14ac:dyDescent="0.2">
      <c r="A215" s="155">
        <v>87</v>
      </c>
      <c r="B215" s="162" t="s">
        <v>425</v>
      </c>
      <c r="C215" s="193" t="s">
        <v>426</v>
      </c>
      <c r="D215" s="164" t="s">
        <v>235</v>
      </c>
      <c r="E215" s="169">
        <v>24</v>
      </c>
      <c r="F215" s="172"/>
      <c r="G215" s="173">
        <f>ROUND(E215*F215,2)</f>
        <v>0</v>
      </c>
      <c r="H215" s="172"/>
      <c r="I215" s="173">
        <f>ROUND(E215*H215,2)</f>
        <v>0</v>
      </c>
      <c r="J215" s="172"/>
      <c r="K215" s="173">
        <f>ROUND(E215*J215,2)</f>
        <v>0</v>
      </c>
      <c r="L215" s="173">
        <v>15</v>
      </c>
      <c r="M215" s="173">
        <f>G215*(1+L215/100)</f>
        <v>0</v>
      </c>
      <c r="N215" s="164">
        <v>0</v>
      </c>
      <c r="O215" s="164">
        <f>ROUND(E215*N215,5)</f>
        <v>0</v>
      </c>
      <c r="P215" s="164">
        <v>2.1999999999999999E-2</v>
      </c>
      <c r="Q215" s="164">
        <f>ROUND(E215*P215,5)</f>
        <v>0.52800000000000002</v>
      </c>
      <c r="R215" s="164"/>
      <c r="S215" s="164"/>
      <c r="T215" s="165">
        <v>0.71699999999999997</v>
      </c>
      <c r="U215" s="164">
        <f>ROUND(E215*T215,2)</f>
        <v>17.21</v>
      </c>
      <c r="V215" s="154"/>
      <c r="W215" s="154"/>
      <c r="X215" s="154"/>
      <c r="Y215" s="154"/>
      <c r="Z215" s="154"/>
      <c r="AA215" s="154"/>
      <c r="AB215" s="154"/>
      <c r="AC215" s="154"/>
      <c r="AD215" s="154"/>
      <c r="AE215" s="154" t="s">
        <v>146</v>
      </c>
      <c r="AF215" s="154"/>
      <c r="AG215" s="154"/>
      <c r="AH215" s="154"/>
      <c r="AI215" s="154"/>
      <c r="AJ215" s="154"/>
      <c r="AK215" s="154"/>
      <c r="AL215" s="154"/>
      <c r="AM215" s="154"/>
      <c r="AN215" s="154"/>
      <c r="AO215" s="154"/>
      <c r="AP215" s="154"/>
      <c r="AQ215" s="154"/>
      <c r="AR215" s="154"/>
      <c r="AS215" s="154"/>
      <c r="AT215" s="154"/>
      <c r="AU215" s="154"/>
      <c r="AV215" s="154"/>
      <c r="AW215" s="154"/>
      <c r="AX215" s="154"/>
      <c r="AY215" s="154"/>
      <c r="AZ215" s="154"/>
      <c r="BA215" s="154"/>
      <c r="BB215" s="154"/>
      <c r="BC215" s="154"/>
      <c r="BD215" s="154"/>
      <c r="BE215" s="154"/>
      <c r="BF215" s="154"/>
      <c r="BG215" s="154"/>
      <c r="BH215" s="154"/>
    </row>
    <row r="216" spans="1:60" outlineLevel="1" x14ac:dyDescent="0.2">
      <c r="A216" s="155"/>
      <c r="B216" s="162"/>
      <c r="C216" s="194" t="s">
        <v>427</v>
      </c>
      <c r="D216" s="166"/>
      <c r="E216" s="170">
        <v>24</v>
      </c>
      <c r="F216" s="173"/>
      <c r="G216" s="173"/>
      <c r="H216" s="173"/>
      <c r="I216" s="173"/>
      <c r="J216" s="173"/>
      <c r="K216" s="173"/>
      <c r="L216" s="173"/>
      <c r="M216" s="173"/>
      <c r="N216" s="164"/>
      <c r="O216" s="164"/>
      <c r="P216" s="164"/>
      <c r="Q216" s="164"/>
      <c r="R216" s="164"/>
      <c r="S216" s="164"/>
      <c r="T216" s="165"/>
      <c r="U216" s="164"/>
      <c r="V216" s="154"/>
      <c r="W216" s="154"/>
      <c r="X216" s="154"/>
      <c r="Y216" s="154"/>
      <c r="Z216" s="154"/>
      <c r="AA216" s="154"/>
      <c r="AB216" s="154"/>
      <c r="AC216" s="154"/>
      <c r="AD216" s="154"/>
      <c r="AE216" s="154" t="s">
        <v>140</v>
      </c>
      <c r="AF216" s="154">
        <v>0</v>
      </c>
      <c r="AG216" s="154"/>
      <c r="AH216" s="154"/>
      <c r="AI216" s="154"/>
      <c r="AJ216" s="154"/>
      <c r="AK216" s="154"/>
      <c r="AL216" s="154"/>
      <c r="AM216" s="154"/>
      <c r="AN216" s="154"/>
      <c r="AO216" s="154"/>
      <c r="AP216" s="154"/>
      <c r="AQ216" s="154"/>
      <c r="AR216" s="154"/>
      <c r="AS216" s="154"/>
      <c r="AT216" s="154"/>
      <c r="AU216" s="154"/>
      <c r="AV216" s="154"/>
      <c r="AW216" s="154"/>
      <c r="AX216" s="154"/>
      <c r="AY216" s="154"/>
      <c r="AZ216" s="154"/>
      <c r="BA216" s="154"/>
      <c r="BB216" s="154"/>
      <c r="BC216" s="154"/>
      <c r="BD216" s="154"/>
      <c r="BE216" s="154"/>
      <c r="BF216" s="154"/>
      <c r="BG216" s="154"/>
      <c r="BH216" s="154"/>
    </row>
    <row r="217" spans="1:60" outlineLevel="1" x14ac:dyDescent="0.2">
      <c r="A217" s="155">
        <v>88</v>
      </c>
      <c r="B217" s="162" t="s">
        <v>428</v>
      </c>
      <c r="C217" s="193" t="s">
        <v>429</v>
      </c>
      <c r="D217" s="164" t="s">
        <v>241</v>
      </c>
      <c r="E217" s="169">
        <v>222.77</v>
      </c>
      <c r="F217" s="172"/>
      <c r="G217" s="173">
        <f>ROUND(E217*F217,2)</f>
        <v>0</v>
      </c>
      <c r="H217" s="172"/>
      <c r="I217" s="173">
        <f>ROUND(E217*H217,2)</f>
        <v>0</v>
      </c>
      <c r="J217" s="172"/>
      <c r="K217" s="173">
        <f>ROUND(E217*J217,2)</f>
        <v>0</v>
      </c>
      <c r="L217" s="173">
        <v>15</v>
      </c>
      <c r="M217" s="173">
        <f>G217*(1+L217/100)</f>
        <v>0</v>
      </c>
      <c r="N217" s="164">
        <v>0</v>
      </c>
      <c r="O217" s="164">
        <f>ROUND(E217*N217,5)</f>
        <v>0</v>
      </c>
      <c r="P217" s="164">
        <v>0</v>
      </c>
      <c r="Q217" s="164">
        <f>ROUND(E217*P217,5)</f>
        <v>0</v>
      </c>
      <c r="R217" s="164"/>
      <c r="S217" s="164"/>
      <c r="T217" s="165">
        <v>0</v>
      </c>
      <c r="U217" s="164">
        <f>ROUND(E217*T217,2)</f>
        <v>0</v>
      </c>
      <c r="V217" s="154"/>
      <c r="W217" s="154"/>
      <c r="X217" s="154"/>
      <c r="Y217" s="154"/>
      <c r="Z217" s="154"/>
      <c r="AA217" s="154"/>
      <c r="AB217" s="154"/>
      <c r="AC217" s="154"/>
      <c r="AD217" s="154"/>
      <c r="AE217" s="154" t="s">
        <v>146</v>
      </c>
      <c r="AF217" s="154"/>
      <c r="AG217" s="154"/>
      <c r="AH217" s="154"/>
      <c r="AI217" s="154"/>
      <c r="AJ217" s="154"/>
      <c r="AK217" s="154"/>
      <c r="AL217" s="154"/>
      <c r="AM217" s="154"/>
      <c r="AN217" s="154"/>
      <c r="AO217" s="154"/>
      <c r="AP217" s="154"/>
      <c r="AQ217" s="154"/>
      <c r="AR217" s="154"/>
      <c r="AS217" s="154"/>
      <c r="AT217" s="154"/>
      <c r="AU217" s="154"/>
      <c r="AV217" s="154"/>
      <c r="AW217" s="154"/>
      <c r="AX217" s="154"/>
      <c r="AY217" s="154"/>
      <c r="AZ217" s="154"/>
      <c r="BA217" s="154"/>
      <c r="BB217" s="154"/>
      <c r="BC217" s="154"/>
      <c r="BD217" s="154"/>
      <c r="BE217" s="154"/>
      <c r="BF217" s="154"/>
      <c r="BG217" s="154"/>
      <c r="BH217" s="154"/>
    </row>
    <row r="218" spans="1:60" outlineLevel="1" x14ac:dyDescent="0.2">
      <c r="A218" s="155"/>
      <c r="B218" s="162"/>
      <c r="C218" s="194" t="s">
        <v>430</v>
      </c>
      <c r="D218" s="166"/>
      <c r="E218" s="170">
        <v>201.17</v>
      </c>
      <c r="F218" s="173"/>
      <c r="G218" s="173"/>
      <c r="H218" s="173"/>
      <c r="I218" s="173"/>
      <c r="J218" s="173"/>
      <c r="K218" s="173"/>
      <c r="L218" s="173"/>
      <c r="M218" s="173"/>
      <c r="N218" s="164"/>
      <c r="O218" s="164"/>
      <c r="P218" s="164"/>
      <c r="Q218" s="164"/>
      <c r="R218" s="164"/>
      <c r="S218" s="164"/>
      <c r="T218" s="165"/>
      <c r="U218" s="164"/>
      <c r="V218" s="154"/>
      <c r="W218" s="154"/>
      <c r="X218" s="154"/>
      <c r="Y218" s="154"/>
      <c r="Z218" s="154"/>
      <c r="AA218" s="154"/>
      <c r="AB218" s="154"/>
      <c r="AC218" s="154"/>
      <c r="AD218" s="154"/>
      <c r="AE218" s="154" t="s">
        <v>140</v>
      </c>
      <c r="AF218" s="154">
        <v>0</v>
      </c>
      <c r="AG218" s="154"/>
      <c r="AH218" s="154"/>
      <c r="AI218" s="154"/>
      <c r="AJ218" s="154"/>
      <c r="AK218" s="154"/>
      <c r="AL218" s="154"/>
      <c r="AM218" s="154"/>
      <c r="AN218" s="154"/>
      <c r="AO218" s="154"/>
      <c r="AP218" s="154"/>
      <c r="AQ218" s="154"/>
      <c r="AR218" s="154"/>
      <c r="AS218" s="154"/>
      <c r="AT218" s="154"/>
      <c r="AU218" s="154"/>
      <c r="AV218" s="154"/>
      <c r="AW218" s="154"/>
      <c r="AX218" s="154"/>
      <c r="AY218" s="154"/>
      <c r="AZ218" s="154"/>
      <c r="BA218" s="154"/>
      <c r="BB218" s="154"/>
      <c r="BC218" s="154"/>
      <c r="BD218" s="154"/>
      <c r="BE218" s="154"/>
      <c r="BF218" s="154"/>
      <c r="BG218" s="154"/>
      <c r="BH218" s="154"/>
    </row>
    <row r="219" spans="1:60" outlineLevel="1" x14ac:dyDescent="0.2">
      <c r="A219" s="155"/>
      <c r="B219" s="162"/>
      <c r="C219" s="194" t="s">
        <v>431</v>
      </c>
      <c r="D219" s="166"/>
      <c r="E219" s="170">
        <v>21.6</v>
      </c>
      <c r="F219" s="173"/>
      <c r="G219" s="173"/>
      <c r="H219" s="173"/>
      <c r="I219" s="173"/>
      <c r="J219" s="173"/>
      <c r="K219" s="173"/>
      <c r="L219" s="173"/>
      <c r="M219" s="173"/>
      <c r="N219" s="164"/>
      <c r="O219" s="164"/>
      <c r="P219" s="164"/>
      <c r="Q219" s="164"/>
      <c r="R219" s="164"/>
      <c r="S219" s="164"/>
      <c r="T219" s="165"/>
      <c r="U219" s="164"/>
      <c r="V219" s="154"/>
      <c r="W219" s="154"/>
      <c r="X219" s="154"/>
      <c r="Y219" s="154"/>
      <c r="Z219" s="154"/>
      <c r="AA219" s="154"/>
      <c r="AB219" s="154"/>
      <c r="AC219" s="154"/>
      <c r="AD219" s="154"/>
      <c r="AE219" s="154" t="s">
        <v>140</v>
      </c>
      <c r="AF219" s="154">
        <v>0</v>
      </c>
      <c r="AG219" s="154"/>
      <c r="AH219" s="154"/>
      <c r="AI219" s="154"/>
      <c r="AJ219" s="154"/>
      <c r="AK219" s="154"/>
      <c r="AL219" s="154"/>
      <c r="AM219" s="154"/>
      <c r="AN219" s="154"/>
      <c r="AO219" s="154"/>
      <c r="AP219" s="154"/>
      <c r="AQ219" s="154"/>
      <c r="AR219" s="154"/>
      <c r="AS219" s="154"/>
      <c r="AT219" s="154"/>
      <c r="AU219" s="154"/>
      <c r="AV219" s="154"/>
      <c r="AW219" s="154"/>
      <c r="AX219" s="154"/>
      <c r="AY219" s="154"/>
      <c r="AZ219" s="154"/>
      <c r="BA219" s="154"/>
      <c r="BB219" s="154"/>
      <c r="BC219" s="154"/>
      <c r="BD219" s="154"/>
      <c r="BE219" s="154"/>
      <c r="BF219" s="154"/>
      <c r="BG219" s="154"/>
      <c r="BH219" s="154"/>
    </row>
    <row r="220" spans="1:60" outlineLevel="1" x14ac:dyDescent="0.2">
      <c r="A220" s="155">
        <v>89</v>
      </c>
      <c r="B220" s="162" t="s">
        <v>432</v>
      </c>
      <c r="C220" s="193" t="s">
        <v>433</v>
      </c>
      <c r="D220" s="164" t="s">
        <v>241</v>
      </c>
      <c r="E220" s="169">
        <v>0.24</v>
      </c>
      <c r="F220" s="172"/>
      <c r="G220" s="173">
        <f>ROUND(E220*F220,2)</f>
        <v>0</v>
      </c>
      <c r="H220" s="172"/>
      <c r="I220" s="173">
        <f>ROUND(E220*H220,2)</f>
        <v>0</v>
      </c>
      <c r="J220" s="172"/>
      <c r="K220" s="173">
        <f>ROUND(E220*J220,2)</f>
        <v>0</v>
      </c>
      <c r="L220" s="173">
        <v>15</v>
      </c>
      <c r="M220" s="173">
        <f>G220*(1+L220/100)</f>
        <v>0</v>
      </c>
      <c r="N220" s="164">
        <v>0</v>
      </c>
      <c r="O220" s="164">
        <f>ROUND(E220*N220,5)</f>
        <v>0</v>
      </c>
      <c r="P220" s="164">
        <v>0</v>
      </c>
      <c r="Q220" s="164">
        <f>ROUND(E220*P220,5)</f>
        <v>0</v>
      </c>
      <c r="R220" s="164"/>
      <c r="S220" s="164"/>
      <c r="T220" s="165">
        <v>0</v>
      </c>
      <c r="U220" s="164">
        <f>ROUND(E220*T220,2)</f>
        <v>0</v>
      </c>
      <c r="V220" s="154"/>
      <c r="W220" s="154"/>
      <c r="X220" s="154"/>
      <c r="Y220" s="154"/>
      <c r="Z220" s="154"/>
      <c r="AA220" s="154"/>
      <c r="AB220" s="154"/>
      <c r="AC220" s="154"/>
      <c r="AD220" s="154"/>
      <c r="AE220" s="154" t="s">
        <v>146</v>
      </c>
      <c r="AF220" s="154"/>
      <c r="AG220" s="154"/>
      <c r="AH220" s="154"/>
      <c r="AI220" s="154"/>
      <c r="AJ220" s="154"/>
      <c r="AK220" s="154"/>
      <c r="AL220" s="154"/>
      <c r="AM220" s="154"/>
      <c r="AN220" s="154"/>
      <c r="AO220" s="154"/>
      <c r="AP220" s="154"/>
      <c r="AQ220" s="154"/>
      <c r="AR220" s="154"/>
      <c r="AS220" s="154"/>
      <c r="AT220" s="154"/>
      <c r="AU220" s="154"/>
      <c r="AV220" s="154"/>
      <c r="AW220" s="154"/>
      <c r="AX220" s="154"/>
      <c r="AY220" s="154"/>
      <c r="AZ220" s="154"/>
      <c r="BA220" s="154"/>
      <c r="BB220" s="154"/>
      <c r="BC220" s="154"/>
      <c r="BD220" s="154"/>
      <c r="BE220" s="154"/>
      <c r="BF220" s="154"/>
      <c r="BG220" s="154"/>
      <c r="BH220" s="154"/>
    </row>
    <row r="221" spans="1:60" outlineLevel="1" x14ac:dyDescent="0.2">
      <c r="A221" s="155">
        <v>90</v>
      </c>
      <c r="B221" s="162" t="s">
        <v>434</v>
      </c>
      <c r="C221" s="193" t="s">
        <v>435</v>
      </c>
      <c r="D221" s="164" t="s">
        <v>241</v>
      </c>
      <c r="E221" s="169">
        <v>2.6</v>
      </c>
      <c r="F221" s="172"/>
      <c r="G221" s="173">
        <f>ROUND(E221*F221,2)</f>
        <v>0</v>
      </c>
      <c r="H221" s="172"/>
      <c r="I221" s="173">
        <f>ROUND(E221*H221,2)</f>
        <v>0</v>
      </c>
      <c r="J221" s="172"/>
      <c r="K221" s="173">
        <f>ROUND(E221*J221,2)</f>
        <v>0</v>
      </c>
      <c r="L221" s="173">
        <v>15</v>
      </c>
      <c r="M221" s="173">
        <f>G221*(1+L221/100)</f>
        <v>0</v>
      </c>
      <c r="N221" s="164">
        <v>0</v>
      </c>
      <c r="O221" s="164">
        <f>ROUND(E221*N221,5)</f>
        <v>0</v>
      </c>
      <c r="P221" s="164">
        <v>0</v>
      </c>
      <c r="Q221" s="164">
        <f>ROUND(E221*P221,5)</f>
        <v>0</v>
      </c>
      <c r="R221" s="164"/>
      <c r="S221" s="164"/>
      <c r="T221" s="165">
        <v>0</v>
      </c>
      <c r="U221" s="164">
        <f>ROUND(E221*T221,2)</f>
        <v>0</v>
      </c>
      <c r="V221" s="154"/>
      <c r="W221" s="154"/>
      <c r="X221" s="154"/>
      <c r="Y221" s="154"/>
      <c r="Z221" s="154"/>
      <c r="AA221" s="154"/>
      <c r="AB221" s="154"/>
      <c r="AC221" s="154"/>
      <c r="AD221" s="154"/>
      <c r="AE221" s="154" t="s">
        <v>146</v>
      </c>
      <c r="AF221" s="154"/>
      <c r="AG221" s="154"/>
      <c r="AH221" s="154"/>
      <c r="AI221" s="154"/>
      <c r="AJ221" s="154"/>
      <c r="AK221" s="154"/>
      <c r="AL221" s="154"/>
      <c r="AM221" s="154"/>
      <c r="AN221" s="154"/>
      <c r="AO221" s="154"/>
      <c r="AP221" s="154"/>
      <c r="AQ221" s="154"/>
      <c r="AR221" s="154"/>
      <c r="AS221" s="154"/>
      <c r="AT221" s="154"/>
      <c r="AU221" s="154"/>
      <c r="AV221" s="154"/>
      <c r="AW221" s="154"/>
      <c r="AX221" s="154"/>
      <c r="AY221" s="154"/>
      <c r="AZ221" s="154"/>
      <c r="BA221" s="154"/>
      <c r="BB221" s="154"/>
      <c r="BC221" s="154"/>
      <c r="BD221" s="154"/>
      <c r="BE221" s="154"/>
      <c r="BF221" s="154"/>
      <c r="BG221" s="154"/>
      <c r="BH221" s="154"/>
    </row>
    <row r="222" spans="1:60" outlineLevel="1" x14ac:dyDescent="0.2">
      <c r="A222" s="155">
        <v>91</v>
      </c>
      <c r="B222" s="162" t="s">
        <v>436</v>
      </c>
      <c r="C222" s="193" t="s">
        <v>437</v>
      </c>
      <c r="D222" s="164" t="s">
        <v>241</v>
      </c>
      <c r="E222" s="169">
        <v>0.22</v>
      </c>
      <c r="F222" s="172"/>
      <c r="G222" s="173">
        <f>ROUND(E222*F222,2)</f>
        <v>0</v>
      </c>
      <c r="H222" s="172"/>
      <c r="I222" s="173">
        <f>ROUND(E222*H222,2)</f>
        <v>0</v>
      </c>
      <c r="J222" s="172"/>
      <c r="K222" s="173">
        <f>ROUND(E222*J222,2)</f>
        <v>0</v>
      </c>
      <c r="L222" s="173">
        <v>15</v>
      </c>
      <c r="M222" s="173">
        <f>G222*(1+L222/100)</f>
        <v>0</v>
      </c>
      <c r="N222" s="164">
        <v>0</v>
      </c>
      <c r="O222" s="164">
        <f>ROUND(E222*N222,5)</f>
        <v>0</v>
      </c>
      <c r="P222" s="164">
        <v>0</v>
      </c>
      <c r="Q222" s="164">
        <f>ROUND(E222*P222,5)</f>
        <v>0</v>
      </c>
      <c r="R222" s="164"/>
      <c r="S222" s="164"/>
      <c r="T222" s="165">
        <v>0</v>
      </c>
      <c r="U222" s="164">
        <f>ROUND(E222*T222,2)</f>
        <v>0</v>
      </c>
      <c r="V222" s="154"/>
      <c r="W222" s="154"/>
      <c r="X222" s="154"/>
      <c r="Y222" s="154"/>
      <c r="Z222" s="154"/>
      <c r="AA222" s="154"/>
      <c r="AB222" s="154"/>
      <c r="AC222" s="154"/>
      <c r="AD222" s="154"/>
      <c r="AE222" s="154" t="s">
        <v>146</v>
      </c>
      <c r="AF222" s="154"/>
      <c r="AG222" s="154"/>
      <c r="AH222" s="154"/>
      <c r="AI222" s="154"/>
      <c r="AJ222" s="154"/>
      <c r="AK222" s="154"/>
      <c r="AL222" s="154"/>
      <c r="AM222" s="154"/>
      <c r="AN222" s="154"/>
      <c r="AO222" s="154"/>
      <c r="AP222" s="154"/>
      <c r="AQ222" s="154"/>
      <c r="AR222" s="154"/>
      <c r="AS222" s="154"/>
      <c r="AT222" s="154"/>
      <c r="AU222" s="154"/>
      <c r="AV222" s="154"/>
      <c r="AW222" s="154"/>
      <c r="AX222" s="154"/>
      <c r="AY222" s="154"/>
      <c r="AZ222" s="154"/>
      <c r="BA222" s="154"/>
      <c r="BB222" s="154"/>
      <c r="BC222" s="154"/>
      <c r="BD222" s="154"/>
      <c r="BE222" s="154"/>
      <c r="BF222" s="154"/>
      <c r="BG222" s="154"/>
      <c r="BH222" s="154"/>
    </row>
    <row r="223" spans="1:60" outlineLevel="1" x14ac:dyDescent="0.2">
      <c r="A223" s="155">
        <v>92</v>
      </c>
      <c r="B223" s="162" t="s">
        <v>438</v>
      </c>
      <c r="C223" s="193" t="s">
        <v>439</v>
      </c>
      <c r="D223" s="164" t="s">
        <v>241</v>
      </c>
      <c r="E223" s="169">
        <v>14.125</v>
      </c>
      <c r="F223" s="172"/>
      <c r="G223" s="173">
        <f>ROUND(E223*F223,2)</f>
        <v>0</v>
      </c>
      <c r="H223" s="172"/>
      <c r="I223" s="173">
        <f>ROUND(E223*H223,2)</f>
        <v>0</v>
      </c>
      <c r="J223" s="172"/>
      <c r="K223" s="173">
        <f>ROUND(E223*J223,2)</f>
        <v>0</v>
      </c>
      <c r="L223" s="173">
        <v>15</v>
      </c>
      <c r="M223" s="173">
        <f>G223*(1+L223/100)</f>
        <v>0</v>
      </c>
      <c r="N223" s="164">
        <v>0</v>
      </c>
      <c r="O223" s="164">
        <f>ROUND(E223*N223,5)</f>
        <v>0</v>
      </c>
      <c r="P223" s="164">
        <v>0</v>
      </c>
      <c r="Q223" s="164">
        <f>ROUND(E223*P223,5)</f>
        <v>0</v>
      </c>
      <c r="R223" s="164"/>
      <c r="S223" s="164"/>
      <c r="T223" s="165">
        <v>0</v>
      </c>
      <c r="U223" s="164">
        <f>ROUND(E223*T223,2)</f>
        <v>0</v>
      </c>
      <c r="V223" s="154"/>
      <c r="W223" s="154"/>
      <c r="X223" s="154"/>
      <c r="Y223" s="154"/>
      <c r="Z223" s="154"/>
      <c r="AA223" s="154"/>
      <c r="AB223" s="154"/>
      <c r="AC223" s="154"/>
      <c r="AD223" s="154"/>
      <c r="AE223" s="154" t="s">
        <v>146</v>
      </c>
      <c r="AF223" s="154"/>
      <c r="AG223" s="154"/>
      <c r="AH223" s="154"/>
      <c r="AI223" s="154"/>
      <c r="AJ223" s="154"/>
      <c r="AK223" s="154"/>
      <c r="AL223" s="154"/>
      <c r="AM223" s="154"/>
      <c r="AN223" s="154"/>
      <c r="AO223" s="154"/>
      <c r="AP223" s="154"/>
      <c r="AQ223" s="154"/>
      <c r="AR223" s="154"/>
      <c r="AS223" s="154"/>
      <c r="AT223" s="154"/>
      <c r="AU223" s="154"/>
      <c r="AV223" s="154"/>
      <c r="AW223" s="154"/>
      <c r="AX223" s="154"/>
      <c r="AY223" s="154"/>
      <c r="AZ223" s="154"/>
      <c r="BA223" s="154"/>
      <c r="BB223" s="154"/>
      <c r="BC223" s="154"/>
      <c r="BD223" s="154"/>
      <c r="BE223" s="154"/>
      <c r="BF223" s="154"/>
      <c r="BG223" s="154"/>
      <c r="BH223" s="154"/>
    </row>
    <row r="224" spans="1:60" ht="22.5" outlineLevel="1" x14ac:dyDescent="0.2">
      <c r="A224" s="155">
        <v>93</v>
      </c>
      <c r="B224" s="162" t="s">
        <v>440</v>
      </c>
      <c r="C224" s="193" t="s">
        <v>441</v>
      </c>
      <c r="D224" s="164" t="s">
        <v>241</v>
      </c>
      <c r="E224" s="169">
        <v>127.84</v>
      </c>
      <c r="F224" s="172"/>
      <c r="G224" s="173">
        <f>ROUND(E224*F224,2)</f>
        <v>0</v>
      </c>
      <c r="H224" s="172"/>
      <c r="I224" s="173">
        <f>ROUND(E224*H224,2)</f>
        <v>0</v>
      </c>
      <c r="J224" s="172"/>
      <c r="K224" s="173">
        <f>ROUND(E224*J224,2)</f>
        <v>0</v>
      </c>
      <c r="L224" s="173">
        <v>15</v>
      </c>
      <c r="M224" s="173">
        <f>G224*(1+L224/100)</f>
        <v>0</v>
      </c>
      <c r="N224" s="164">
        <v>0</v>
      </c>
      <c r="O224" s="164">
        <f>ROUND(E224*N224,5)</f>
        <v>0</v>
      </c>
      <c r="P224" s="164">
        <v>0</v>
      </c>
      <c r="Q224" s="164">
        <f>ROUND(E224*P224,5)</f>
        <v>0</v>
      </c>
      <c r="R224" s="164"/>
      <c r="S224" s="164"/>
      <c r="T224" s="165">
        <v>0.55000000000000004</v>
      </c>
      <c r="U224" s="164">
        <f>ROUND(E224*T224,2)</f>
        <v>70.31</v>
      </c>
      <c r="V224" s="154"/>
      <c r="W224" s="154"/>
      <c r="X224" s="154"/>
      <c r="Y224" s="154"/>
      <c r="Z224" s="154"/>
      <c r="AA224" s="154"/>
      <c r="AB224" s="154"/>
      <c r="AC224" s="154"/>
      <c r="AD224" s="154"/>
      <c r="AE224" s="154" t="s">
        <v>146</v>
      </c>
      <c r="AF224" s="154"/>
      <c r="AG224" s="154"/>
      <c r="AH224" s="154"/>
      <c r="AI224" s="154"/>
      <c r="AJ224" s="154"/>
      <c r="AK224" s="154"/>
      <c r="AL224" s="154"/>
      <c r="AM224" s="154"/>
      <c r="AN224" s="154"/>
      <c r="AO224" s="154"/>
      <c r="AP224" s="154"/>
      <c r="AQ224" s="154"/>
      <c r="AR224" s="154"/>
      <c r="AS224" s="154"/>
      <c r="AT224" s="154"/>
      <c r="AU224" s="154"/>
      <c r="AV224" s="154"/>
      <c r="AW224" s="154"/>
      <c r="AX224" s="154"/>
      <c r="AY224" s="154"/>
      <c r="AZ224" s="154"/>
      <c r="BA224" s="154"/>
      <c r="BB224" s="154"/>
      <c r="BC224" s="154"/>
      <c r="BD224" s="154"/>
      <c r="BE224" s="154"/>
      <c r="BF224" s="154"/>
      <c r="BG224" s="154"/>
      <c r="BH224" s="154"/>
    </row>
    <row r="225" spans="1:60" outlineLevel="1" x14ac:dyDescent="0.2">
      <c r="A225" s="155"/>
      <c r="B225" s="162"/>
      <c r="C225" s="194" t="s">
        <v>442</v>
      </c>
      <c r="D225" s="166"/>
      <c r="E225" s="170">
        <v>127.84</v>
      </c>
      <c r="F225" s="173"/>
      <c r="G225" s="173"/>
      <c r="H225" s="173"/>
      <c r="I225" s="173"/>
      <c r="J225" s="173"/>
      <c r="K225" s="173"/>
      <c r="L225" s="173"/>
      <c r="M225" s="173"/>
      <c r="N225" s="164"/>
      <c r="O225" s="164"/>
      <c r="P225" s="164"/>
      <c r="Q225" s="164"/>
      <c r="R225" s="164"/>
      <c r="S225" s="164"/>
      <c r="T225" s="165"/>
      <c r="U225" s="164"/>
      <c r="V225" s="154"/>
      <c r="W225" s="154"/>
      <c r="X225" s="154"/>
      <c r="Y225" s="154"/>
      <c r="Z225" s="154"/>
      <c r="AA225" s="154"/>
      <c r="AB225" s="154"/>
      <c r="AC225" s="154"/>
      <c r="AD225" s="154"/>
      <c r="AE225" s="154" t="s">
        <v>140</v>
      </c>
      <c r="AF225" s="154">
        <v>0</v>
      </c>
      <c r="AG225" s="154"/>
      <c r="AH225" s="154"/>
      <c r="AI225" s="154"/>
      <c r="AJ225" s="154"/>
      <c r="AK225" s="154"/>
      <c r="AL225" s="154"/>
      <c r="AM225" s="154"/>
      <c r="AN225" s="154"/>
      <c r="AO225" s="154"/>
      <c r="AP225" s="154"/>
      <c r="AQ225" s="154"/>
      <c r="AR225" s="154"/>
      <c r="AS225" s="154"/>
      <c r="AT225" s="154"/>
      <c r="AU225" s="154"/>
      <c r="AV225" s="154"/>
      <c r="AW225" s="154"/>
      <c r="AX225" s="154"/>
      <c r="AY225" s="154"/>
      <c r="AZ225" s="154"/>
      <c r="BA225" s="154"/>
      <c r="BB225" s="154"/>
      <c r="BC225" s="154"/>
      <c r="BD225" s="154"/>
      <c r="BE225" s="154"/>
      <c r="BF225" s="154"/>
      <c r="BG225" s="154"/>
      <c r="BH225" s="154"/>
    </row>
    <row r="226" spans="1:60" outlineLevel="1" x14ac:dyDescent="0.2">
      <c r="A226" s="155">
        <v>94</v>
      </c>
      <c r="B226" s="162" t="s">
        <v>443</v>
      </c>
      <c r="C226" s="193" t="s">
        <v>444</v>
      </c>
      <c r="D226" s="164" t="s">
        <v>157</v>
      </c>
      <c r="E226" s="169">
        <v>2</v>
      </c>
      <c r="F226" s="172"/>
      <c r="G226" s="173">
        <f>ROUND(E226*F226,2)</f>
        <v>0</v>
      </c>
      <c r="H226" s="172"/>
      <c r="I226" s="173">
        <f>ROUND(E226*H226,2)</f>
        <v>0</v>
      </c>
      <c r="J226" s="172"/>
      <c r="K226" s="173">
        <f>ROUND(E226*J226,2)</f>
        <v>0</v>
      </c>
      <c r="L226" s="173">
        <v>15</v>
      </c>
      <c r="M226" s="173">
        <f>G226*(1+L226/100)</f>
        <v>0</v>
      </c>
      <c r="N226" s="164">
        <v>0</v>
      </c>
      <c r="O226" s="164">
        <f>ROUND(E226*N226,5)</f>
        <v>0</v>
      </c>
      <c r="P226" s="164">
        <v>0</v>
      </c>
      <c r="Q226" s="164">
        <f>ROUND(E226*P226,5)</f>
        <v>0</v>
      </c>
      <c r="R226" s="164"/>
      <c r="S226" s="164"/>
      <c r="T226" s="165">
        <v>8.84</v>
      </c>
      <c r="U226" s="164">
        <f>ROUND(E226*T226,2)</f>
        <v>17.68</v>
      </c>
      <c r="V226" s="154"/>
      <c r="W226" s="154"/>
      <c r="X226" s="154"/>
      <c r="Y226" s="154"/>
      <c r="Z226" s="154"/>
      <c r="AA226" s="154"/>
      <c r="AB226" s="154"/>
      <c r="AC226" s="154"/>
      <c r="AD226" s="154"/>
      <c r="AE226" s="154" t="s">
        <v>146</v>
      </c>
      <c r="AF226" s="154"/>
      <c r="AG226" s="154"/>
      <c r="AH226" s="154"/>
      <c r="AI226" s="154"/>
      <c r="AJ226" s="154"/>
      <c r="AK226" s="154"/>
      <c r="AL226" s="154"/>
      <c r="AM226" s="154"/>
      <c r="AN226" s="154"/>
      <c r="AO226" s="154"/>
      <c r="AP226" s="154"/>
      <c r="AQ226" s="154"/>
      <c r="AR226" s="154"/>
      <c r="AS226" s="154"/>
      <c r="AT226" s="154"/>
      <c r="AU226" s="154"/>
      <c r="AV226" s="154"/>
      <c r="AW226" s="154"/>
      <c r="AX226" s="154"/>
      <c r="AY226" s="154"/>
      <c r="AZ226" s="154"/>
      <c r="BA226" s="154"/>
      <c r="BB226" s="154"/>
      <c r="BC226" s="154"/>
      <c r="BD226" s="154"/>
      <c r="BE226" s="154"/>
      <c r="BF226" s="154"/>
      <c r="BG226" s="154"/>
      <c r="BH226" s="154"/>
    </row>
    <row r="227" spans="1:60" outlineLevel="1" x14ac:dyDescent="0.2">
      <c r="A227" s="155">
        <v>95</v>
      </c>
      <c r="B227" s="162" t="s">
        <v>445</v>
      </c>
      <c r="C227" s="193" t="s">
        <v>446</v>
      </c>
      <c r="D227" s="164" t="s">
        <v>447</v>
      </c>
      <c r="E227" s="169">
        <v>2</v>
      </c>
      <c r="F227" s="172"/>
      <c r="G227" s="173">
        <f>ROUND(E227*F227,2)</f>
        <v>0</v>
      </c>
      <c r="H227" s="172"/>
      <c r="I227" s="173">
        <f>ROUND(E227*H227,2)</f>
        <v>0</v>
      </c>
      <c r="J227" s="172"/>
      <c r="K227" s="173">
        <f>ROUND(E227*J227,2)</f>
        <v>0</v>
      </c>
      <c r="L227" s="173">
        <v>15</v>
      </c>
      <c r="M227" s="173">
        <f>G227*(1+L227/100)</f>
        <v>0</v>
      </c>
      <c r="N227" s="164">
        <v>0</v>
      </c>
      <c r="O227" s="164">
        <f>ROUND(E227*N227,5)</f>
        <v>0</v>
      </c>
      <c r="P227" s="164">
        <v>0</v>
      </c>
      <c r="Q227" s="164">
        <f>ROUND(E227*P227,5)</f>
        <v>0</v>
      </c>
      <c r="R227" s="164"/>
      <c r="S227" s="164"/>
      <c r="T227" s="165">
        <v>0.53500000000000003</v>
      </c>
      <c r="U227" s="164">
        <f>ROUND(E227*T227,2)</f>
        <v>1.07</v>
      </c>
      <c r="V227" s="154"/>
      <c r="W227" s="154"/>
      <c r="X227" s="154"/>
      <c r="Y227" s="154"/>
      <c r="Z227" s="154"/>
      <c r="AA227" s="154"/>
      <c r="AB227" s="154"/>
      <c r="AC227" s="154"/>
      <c r="AD227" s="154"/>
      <c r="AE227" s="154" t="s">
        <v>146</v>
      </c>
      <c r="AF227" s="154"/>
      <c r="AG227" s="154"/>
      <c r="AH227" s="154"/>
      <c r="AI227" s="154"/>
      <c r="AJ227" s="154"/>
      <c r="AK227" s="154"/>
      <c r="AL227" s="154"/>
      <c r="AM227" s="154"/>
      <c r="AN227" s="154"/>
      <c r="AO227" s="154"/>
      <c r="AP227" s="154"/>
      <c r="AQ227" s="154"/>
      <c r="AR227" s="154"/>
      <c r="AS227" s="154"/>
      <c r="AT227" s="154"/>
      <c r="AU227" s="154"/>
      <c r="AV227" s="154"/>
      <c r="AW227" s="154"/>
      <c r="AX227" s="154"/>
      <c r="AY227" s="154"/>
      <c r="AZ227" s="154"/>
      <c r="BA227" s="154"/>
      <c r="BB227" s="154"/>
      <c r="BC227" s="154"/>
      <c r="BD227" s="154"/>
      <c r="BE227" s="154"/>
      <c r="BF227" s="154"/>
      <c r="BG227" s="154"/>
      <c r="BH227" s="154"/>
    </row>
    <row r="228" spans="1:60" outlineLevel="1" x14ac:dyDescent="0.2">
      <c r="A228" s="155">
        <v>96</v>
      </c>
      <c r="B228" s="162" t="s">
        <v>448</v>
      </c>
      <c r="C228" s="193" t="s">
        <v>449</v>
      </c>
      <c r="D228" s="164" t="s">
        <v>241</v>
      </c>
      <c r="E228" s="169">
        <v>239.98500000000001</v>
      </c>
      <c r="F228" s="172"/>
      <c r="G228" s="173">
        <f>ROUND(E228*F228,2)</f>
        <v>0</v>
      </c>
      <c r="H228" s="172"/>
      <c r="I228" s="173">
        <f>ROUND(E228*H228,2)</f>
        <v>0</v>
      </c>
      <c r="J228" s="172"/>
      <c r="K228" s="173">
        <f>ROUND(E228*J228,2)</f>
        <v>0</v>
      </c>
      <c r="L228" s="173">
        <v>15</v>
      </c>
      <c r="M228" s="173">
        <f>G228*(1+L228/100)</f>
        <v>0</v>
      </c>
      <c r="N228" s="164">
        <v>0</v>
      </c>
      <c r="O228" s="164">
        <f>ROUND(E228*N228,5)</f>
        <v>0</v>
      </c>
      <c r="P228" s="164">
        <v>0</v>
      </c>
      <c r="Q228" s="164">
        <f>ROUND(E228*P228,5)</f>
        <v>0</v>
      </c>
      <c r="R228" s="164"/>
      <c r="S228" s="164"/>
      <c r="T228" s="165">
        <v>0.49</v>
      </c>
      <c r="U228" s="164">
        <f>ROUND(E228*T228,2)</f>
        <v>117.59</v>
      </c>
      <c r="V228" s="154"/>
      <c r="W228" s="154"/>
      <c r="X228" s="154"/>
      <c r="Y228" s="154"/>
      <c r="Z228" s="154"/>
      <c r="AA228" s="154"/>
      <c r="AB228" s="154"/>
      <c r="AC228" s="154"/>
      <c r="AD228" s="154"/>
      <c r="AE228" s="154" t="s">
        <v>146</v>
      </c>
      <c r="AF228" s="154"/>
      <c r="AG228" s="154"/>
      <c r="AH228" s="154"/>
      <c r="AI228" s="154"/>
      <c r="AJ228" s="154"/>
      <c r="AK228" s="154"/>
      <c r="AL228" s="154"/>
      <c r="AM228" s="154"/>
      <c r="AN228" s="154"/>
      <c r="AO228" s="154"/>
      <c r="AP228" s="154"/>
      <c r="AQ228" s="154"/>
      <c r="AR228" s="154"/>
      <c r="AS228" s="154"/>
      <c r="AT228" s="154"/>
      <c r="AU228" s="154"/>
      <c r="AV228" s="154"/>
      <c r="AW228" s="154"/>
      <c r="AX228" s="154"/>
      <c r="AY228" s="154"/>
      <c r="AZ228" s="154"/>
      <c r="BA228" s="154"/>
      <c r="BB228" s="154"/>
      <c r="BC228" s="154"/>
      <c r="BD228" s="154"/>
      <c r="BE228" s="154"/>
      <c r="BF228" s="154"/>
      <c r="BG228" s="154"/>
      <c r="BH228" s="154"/>
    </row>
    <row r="229" spans="1:60" outlineLevel="1" x14ac:dyDescent="0.2">
      <c r="A229" s="155"/>
      <c r="B229" s="162"/>
      <c r="C229" s="194" t="s">
        <v>450</v>
      </c>
      <c r="D229" s="166"/>
      <c r="E229" s="170">
        <v>239.98500000000001</v>
      </c>
      <c r="F229" s="173"/>
      <c r="G229" s="173"/>
      <c r="H229" s="173"/>
      <c r="I229" s="173"/>
      <c r="J229" s="173"/>
      <c r="K229" s="173"/>
      <c r="L229" s="173"/>
      <c r="M229" s="173"/>
      <c r="N229" s="164"/>
      <c r="O229" s="164"/>
      <c r="P229" s="164"/>
      <c r="Q229" s="164"/>
      <c r="R229" s="164"/>
      <c r="S229" s="164"/>
      <c r="T229" s="165"/>
      <c r="U229" s="164"/>
      <c r="V229" s="154"/>
      <c r="W229" s="154"/>
      <c r="X229" s="154"/>
      <c r="Y229" s="154"/>
      <c r="Z229" s="154"/>
      <c r="AA229" s="154"/>
      <c r="AB229" s="154"/>
      <c r="AC229" s="154"/>
      <c r="AD229" s="154"/>
      <c r="AE229" s="154" t="s">
        <v>140</v>
      </c>
      <c r="AF229" s="154">
        <v>0</v>
      </c>
      <c r="AG229" s="154"/>
      <c r="AH229" s="154"/>
      <c r="AI229" s="154"/>
      <c r="AJ229" s="154"/>
      <c r="AK229" s="154"/>
      <c r="AL229" s="154"/>
      <c r="AM229" s="154"/>
      <c r="AN229" s="154"/>
      <c r="AO229" s="154"/>
      <c r="AP229" s="154"/>
      <c r="AQ229" s="154"/>
      <c r="AR229" s="154"/>
      <c r="AS229" s="154"/>
      <c r="AT229" s="154"/>
      <c r="AU229" s="154"/>
      <c r="AV229" s="154"/>
      <c r="AW229" s="154"/>
      <c r="AX229" s="154"/>
      <c r="AY229" s="154"/>
      <c r="AZ229" s="154"/>
      <c r="BA229" s="154"/>
      <c r="BB229" s="154"/>
      <c r="BC229" s="154"/>
      <c r="BD229" s="154"/>
      <c r="BE229" s="154"/>
      <c r="BF229" s="154"/>
      <c r="BG229" s="154"/>
      <c r="BH229" s="154"/>
    </row>
    <row r="230" spans="1:60" outlineLevel="1" x14ac:dyDescent="0.2">
      <c r="A230" s="155">
        <v>97</v>
      </c>
      <c r="B230" s="162" t="s">
        <v>451</v>
      </c>
      <c r="C230" s="193" t="s">
        <v>452</v>
      </c>
      <c r="D230" s="164" t="s">
        <v>241</v>
      </c>
      <c r="E230" s="169">
        <v>6000</v>
      </c>
      <c r="F230" s="172"/>
      <c r="G230" s="173">
        <f>ROUND(E230*F230,2)</f>
        <v>0</v>
      </c>
      <c r="H230" s="172"/>
      <c r="I230" s="173">
        <f>ROUND(E230*H230,2)</f>
        <v>0</v>
      </c>
      <c r="J230" s="172"/>
      <c r="K230" s="173">
        <f>ROUND(E230*J230,2)</f>
        <v>0</v>
      </c>
      <c r="L230" s="173">
        <v>15</v>
      </c>
      <c r="M230" s="173">
        <f>G230*(1+L230/100)</f>
        <v>0</v>
      </c>
      <c r="N230" s="164">
        <v>0</v>
      </c>
      <c r="O230" s="164">
        <f>ROUND(E230*N230,5)</f>
        <v>0</v>
      </c>
      <c r="P230" s="164">
        <v>0</v>
      </c>
      <c r="Q230" s="164">
        <f>ROUND(E230*P230,5)</f>
        <v>0</v>
      </c>
      <c r="R230" s="164"/>
      <c r="S230" s="164"/>
      <c r="T230" s="165">
        <v>0</v>
      </c>
      <c r="U230" s="164">
        <f>ROUND(E230*T230,2)</f>
        <v>0</v>
      </c>
      <c r="V230" s="154"/>
      <c r="W230" s="154"/>
      <c r="X230" s="154"/>
      <c r="Y230" s="154"/>
      <c r="Z230" s="154"/>
      <c r="AA230" s="154"/>
      <c r="AB230" s="154"/>
      <c r="AC230" s="154"/>
      <c r="AD230" s="154"/>
      <c r="AE230" s="154" t="s">
        <v>146</v>
      </c>
      <c r="AF230" s="154"/>
      <c r="AG230" s="154"/>
      <c r="AH230" s="154"/>
      <c r="AI230" s="154"/>
      <c r="AJ230" s="154"/>
      <c r="AK230" s="154"/>
      <c r="AL230" s="154"/>
      <c r="AM230" s="154"/>
      <c r="AN230" s="154"/>
      <c r="AO230" s="154"/>
      <c r="AP230" s="154"/>
      <c r="AQ230" s="154"/>
      <c r="AR230" s="154"/>
      <c r="AS230" s="154"/>
      <c r="AT230" s="154"/>
      <c r="AU230" s="154"/>
      <c r="AV230" s="154"/>
      <c r="AW230" s="154"/>
      <c r="AX230" s="154"/>
      <c r="AY230" s="154"/>
      <c r="AZ230" s="154"/>
      <c r="BA230" s="154"/>
      <c r="BB230" s="154"/>
      <c r="BC230" s="154"/>
      <c r="BD230" s="154"/>
      <c r="BE230" s="154"/>
      <c r="BF230" s="154"/>
      <c r="BG230" s="154"/>
      <c r="BH230" s="154"/>
    </row>
    <row r="231" spans="1:60" outlineLevel="1" x14ac:dyDescent="0.2">
      <c r="A231" s="155"/>
      <c r="B231" s="162"/>
      <c r="C231" s="194" t="s">
        <v>453</v>
      </c>
      <c r="D231" s="166"/>
      <c r="E231" s="170">
        <v>6000</v>
      </c>
      <c r="F231" s="173"/>
      <c r="G231" s="173"/>
      <c r="H231" s="173"/>
      <c r="I231" s="173"/>
      <c r="J231" s="173"/>
      <c r="K231" s="173"/>
      <c r="L231" s="173"/>
      <c r="M231" s="173"/>
      <c r="N231" s="164"/>
      <c r="O231" s="164"/>
      <c r="P231" s="164"/>
      <c r="Q231" s="164"/>
      <c r="R231" s="164"/>
      <c r="S231" s="164"/>
      <c r="T231" s="165"/>
      <c r="U231" s="164"/>
      <c r="V231" s="154"/>
      <c r="W231" s="154"/>
      <c r="X231" s="154"/>
      <c r="Y231" s="154"/>
      <c r="Z231" s="154"/>
      <c r="AA231" s="154"/>
      <c r="AB231" s="154"/>
      <c r="AC231" s="154"/>
      <c r="AD231" s="154"/>
      <c r="AE231" s="154" t="s">
        <v>140</v>
      </c>
      <c r="AF231" s="154">
        <v>0</v>
      </c>
      <c r="AG231" s="154"/>
      <c r="AH231" s="154"/>
      <c r="AI231" s="154"/>
      <c r="AJ231" s="154"/>
      <c r="AK231" s="154"/>
      <c r="AL231" s="154"/>
      <c r="AM231" s="154"/>
      <c r="AN231" s="154"/>
      <c r="AO231" s="154"/>
      <c r="AP231" s="154"/>
      <c r="AQ231" s="154"/>
      <c r="AR231" s="154"/>
      <c r="AS231" s="154"/>
      <c r="AT231" s="154"/>
      <c r="AU231" s="154"/>
      <c r="AV231" s="154"/>
      <c r="AW231" s="154"/>
      <c r="AX231" s="154"/>
      <c r="AY231" s="154"/>
      <c r="AZ231" s="154"/>
      <c r="BA231" s="154"/>
      <c r="BB231" s="154"/>
      <c r="BC231" s="154"/>
      <c r="BD231" s="154"/>
      <c r="BE231" s="154"/>
      <c r="BF231" s="154"/>
      <c r="BG231" s="154"/>
      <c r="BH231" s="154"/>
    </row>
    <row r="232" spans="1:60" x14ac:dyDescent="0.2">
      <c r="A232" s="156" t="s">
        <v>133</v>
      </c>
      <c r="B232" s="163" t="s">
        <v>75</v>
      </c>
      <c r="C232" s="195" t="s">
        <v>76</v>
      </c>
      <c r="D232" s="167"/>
      <c r="E232" s="171"/>
      <c r="F232" s="174"/>
      <c r="G232" s="174">
        <f>SUMIF(AE233:AE235,"&lt;&gt;NOR",G233:G235)</f>
        <v>0</v>
      </c>
      <c r="H232" s="174"/>
      <c r="I232" s="174">
        <f>SUM(I233:I235)</f>
        <v>0</v>
      </c>
      <c r="J232" s="174"/>
      <c r="K232" s="174">
        <f>SUM(K233:K235)</f>
        <v>0</v>
      </c>
      <c r="L232" s="174"/>
      <c r="M232" s="174">
        <f>SUM(M233:M235)</f>
        <v>0</v>
      </c>
      <c r="N232" s="167"/>
      <c r="O232" s="167">
        <f>SUM(O233:O235)</f>
        <v>0</v>
      </c>
      <c r="P232" s="167"/>
      <c r="Q232" s="167">
        <f>SUM(Q233:Q235)</f>
        <v>0</v>
      </c>
      <c r="R232" s="167"/>
      <c r="S232" s="167"/>
      <c r="T232" s="168"/>
      <c r="U232" s="167">
        <f>SUM(U233:U235)</f>
        <v>87.19</v>
      </c>
      <c r="AE232" t="s">
        <v>134</v>
      </c>
    </row>
    <row r="233" spans="1:60" outlineLevel="1" x14ac:dyDescent="0.2">
      <c r="A233" s="155">
        <v>98</v>
      </c>
      <c r="B233" s="162" t="s">
        <v>454</v>
      </c>
      <c r="C233" s="193" t="s">
        <v>455</v>
      </c>
      <c r="D233" s="164" t="s">
        <v>241</v>
      </c>
      <c r="E233" s="169">
        <v>284.01399999999995</v>
      </c>
      <c r="F233" s="172"/>
      <c r="G233" s="173">
        <f>ROUND(E233*F233,2)</f>
        <v>0</v>
      </c>
      <c r="H233" s="172"/>
      <c r="I233" s="173">
        <f>ROUND(E233*H233,2)</f>
        <v>0</v>
      </c>
      <c r="J233" s="172"/>
      <c r="K233" s="173">
        <f>ROUND(E233*J233,2)</f>
        <v>0</v>
      </c>
      <c r="L233" s="173">
        <v>15</v>
      </c>
      <c r="M233" s="173">
        <f>G233*(1+L233/100)</f>
        <v>0</v>
      </c>
      <c r="N233" s="164">
        <v>0</v>
      </c>
      <c r="O233" s="164">
        <f>ROUND(E233*N233,5)</f>
        <v>0</v>
      </c>
      <c r="P233" s="164">
        <v>0</v>
      </c>
      <c r="Q233" s="164">
        <f>ROUND(E233*P233,5)</f>
        <v>0</v>
      </c>
      <c r="R233" s="164"/>
      <c r="S233" s="164"/>
      <c r="T233" s="165">
        <v>0.307</v>
      </c>
      <c r="U233" s="164">
        <f>ROUND(E233*T233,2)</f>
        <v>87.19</v>
      </c>
      <c r="V233" s="154"/>
      <c r="W233" s="154"/>
      <c r="X233" s="154"/>
      <c r="Y233" s="154"/>
      <c r="Z233" s="154"/>
      <c r="AA233" s="154"/>
      <c r="AB233" s="154"/>
      <c r="AC233" s="154"/>
      <c r="AD233" s="154"/>
      <c r="AE233" s="154" t="s">
        <v>146</v>
      </c>
      <c r="AF233" s="154"/>
      <c r="AG233" s="154"/>
      <c r="AH233" s="154"/>
      <c r="AI233" s="154"/>
      <c r="AJ233" s="154"/>
      <c r="AK233" s="154"/>
      <c r="AL233" s="154"/>
      <c r="AM233" s="154"/>
      <c r="AN233" s="154"/>
      <c r="AO233" s="154"/>
      <c r="AP233" s="154"/>
      <c r="AQ233" s="154"/>
      <c r="AR233" s="154"/>
      <c r="AS233" s="154"/>
      <c r="AT233" s="154"/>
      <c r="AU233" s="154"/>
      <c r="AV233" s="154"/>
      <c r="AW233" s="154"/>
      <c r="AX233" s="154"/>
      <c r="AY233" s="154"/>
      <c r="AZ233" s="154"/>
      <c r="BA233" s="154"/>
      <c r="BB233" s="154"/>
      <c r="BC233" s="154"/>
      <c r="BD233" s="154"/>
      <c r="BE233" s="154"/>
      <c r="BF233" s="154"/>
      <c r="BG233" s="154"/>
      <c r="BH233" s="154"/>
    </row>
    <row r="234" spans="1:60" ht="22.5" outlineLevel="1" x14ac:dyDescent="0.2">
      <c r="A234" s="155"/>
      <c r="B234" s="162"/>
      <c r="C234" s="194" t="s">
        <v>456</v>
      </c>
      <c r="D234" s="166"/>
      <c r="E234" s="170">
        <v>283.48899999999998</v>
      </c>
      <c r="F234" s="173"/>
      <c r="G234" s="173"/>
      <c r="H234" s="173"/>
      <c r="I234" s="173"/>
      <c r="J234" s="173"/>
      <c r="K234" s="173"/>
      <c r="L234" s="173"/>
      <c r="M234" s="173"/>
      <c r="N234" s="164"/>
      <c r="O234" s="164"/>
      <c r="P234" s="164"/>
      <c r="Q234" s="164"/>
      <c r="R234" s="164"/>
      <c r="S234" s="164"/>
      <c r="T234" s="165"/>
      <c r="U234" s="164"/>
      <c r="V234" s="154"/>
      <c r="W234" s="154"/>
      <c r="X234" s="154"/>
      <c r="Y234" s="154"/>
      <c r="Z234" s="154"/>
      <c r="AA234" s="154"/>
      <c r="AB234" s="154"/>
      <c r="AC234" s="154"/>
      <c r="AD234" s="154"/>
      <c r="AE234" s="154" t="s">
        <v>140</v>
      </c>
      <c r="AF234" s="154">
        <v>0</v>
      </c>
      <c r="AG234" s="154"/>
      <c r="AH234" s="154"/>
      <c r="AI234" s="154"/>
      <c r="AJ234" s="154"/>
      <c r="AK234" s="154"/>
      <c r="AL234" s="154"/>
      <c r="AM234" s="154"/>
      <c r="AN234" s="154"/>
      <c r="AO234" s="154"/>
      <c r="AP234" s="154"/>
      <c r="AQ234" s="154"/>
      <c r="AR234" s="154"/>
      <c r="AS234" s="154"/>
      <c r="AT234" s="154"/>
      <c r="AU234" s="154"/>
      <c r="AV234" s="154"/>
      <c r="AW234" s="154"/>
      <c r="AX234" s="154"/>
      <c r="AY234" s="154"/>
      <c r="AZ234" s="154"/>
      <c r="BA234" s="154"/>
      <c r="BB234" s="154"/>
      <c r="BC234" s="154"/>
      <c r="BD234" s="154"/>
      <c r="BE234" s="154"/>
      <c r="BF234" s="154"/>
      <c r="BG234" s="154"/>
      <c r="BH234" s="154"/>
    </row>
    <row r="235" spans="1:60" outlineLevel="1" x14ac:dyDescent="0.2">
      <c r="A235" s="155"/>
      <c r="B235" s="162"/>
      <c r="C235" s="194" t="s">
        <v>457</v>
      </c>
      <c r="D235" s="166"/>
      <c r="E235" s="170">
        <v>0.52500000000000002</v>
      </c>
      <c r="F235" s="173"/>
      <c r="G235" s="173"/>
      <c r="H235" s="173"/>
      <c r="I235" s="173"/>
      <c r="J235" s="173"/>
      <c r="K235" s="173"/>
      <c r="L235" s="173"/>
      <c r="M235" s="173"/>
      <c r="N235" s="164"/>
      <c r="O235" s="164"/>
      <c r="P235" s="164"/>
      <c r="Q235" s="164"/>
      <c r="R235" s="164"/>
      <c r="S235" s="164"/>
      <c r="T235" s="165"/>
      <c r="U235" s="164"/>
      <c r="V235" s="154"/>
      <c r="W235" s="154"/>
      <c r="X235" s="154"/>
      <c r="Y235" s="154"/>
      <c r="Z235" s="154"/>
      <c r="AA235" s="154"/>
      <c r="AB235" s="154"/>
      <c r="AC235" s="154"/>
      <c r="AD235" s="154"/>
      <c r="AE235" s="154" t="s">
        <v>140</v>
      </c>
      <c r="AF235" s="154">
        <v>0</v>
      </c>
      <c r="AG235" s="154"/>
      <c r="AH235" s="154"/>
      <c r="AI235" s="154"/>
      <c r="AJ235" s="154"/>
      <c r="AK235" s="154"/>
      <c r="AL235" s="154"/>
      <c r="AM235" s="154"/>
      <c r="AN235" s="154"/>
      <c r="AO235" s="154"/>
      <c r="AP235" s="154"/>
      <c r="AQ235" s="154"/>
      <c r="AR235" s="154"/>
      <c r="AS235" s="154"/>
      <c r="AT235" s="154"/>
      <c r="AU235" s="154"/>
      <c r="AV235" s="154"/>
      <c r="AW235" s="154"/>
      <c r="AX235" s="154"/>
      <c r="AY235" s="154"/>
      <c r="AZ235" s="154"/>
      <c r="BA235" s="154"/>
      <c r="BB235" s="154"/>
      <c r="BC235" s="154"/>
      <c r="BD235" s="154"/>
      <c r="BE235" s="154"/>
      <c r="BF235" s="154"/>
      <c r="BG235" s="154"/>
      <c r="BH235" s="154"/>
    </row>
    <row r="236" spans="1:60" x14ac:dyDescent="0.2">
      <c r="A236" s="156" t="s">
        <v>133</v>
      </c>
      <c r="B236" s="163" t="s">
        <v>77</v>
      </c>
      <c r="C236" s="195" t="s">
        <v>78</v>
      </c>
      <c r="D236" s="167"/>
      <c r="E236" s="171"/>
      <c r="F236" s="174"/>
      <c r="G236" s="174">
        <f>SUMIF(AE237:AE246,"&lt;&gt;NOR",G237:G246)</f>
        <v>0</v>
      </c>
      <c r="H236" s="174"/>
      <c r="I236" s="174">
        <f>SUM(I237:I246)</f>
        <v>0</v>
      </c>
      <c r="J236" s="174"/>
      <c r="K236" s="174">
        <f>SUM(K237:K246)</f>
        <v>0</v>
      </c>
      <c r="L236" s="174"/>
      <c r="M236" s="174">
        <f>SUM(M237:M246)</f>
        <v>0</v>
      </c>
      <c r="N236" s="167"/>
      <c r="O236" s="167">
        <f>SUM(O237:O246)</f>
        <v>0.63101999999999991</v>
      </c>
      <c r="P236" s="167"/>
      <c r="Q236" s="167">
        <f>SUM(Q237:Q246)</f>
        <v>0.36525000000000002</v>
      </c>
      <c r="R236" s="167"/>
      <c r="S236" s="167"/>
      <c r="T236" s="168"/>
      <c r="U236" s="167">
        <f>SUM(U237:U246)</f>
        <v>41.68</v>
      </c>
      <c r="AE236" t="s">
        <v>134</v>
      </c>
    </row>
    <row r="237" spans="1:60" outlineLevel="1" x14ac:dyDescent="0.2">
      <c r="A237" s="155">
        <v>99</v>
      </c>
      <c r="B237" s="162" t="s">
        <v>458</v>
      </c>
      <c r="C237" s="193" t="s">
        <v>459</v>
      </c>
      <c r="D237" s="164" t="s">
        <v>149</v>
      </c>
      <c r="E237" s="169">
        <v>75</v>
      </c>
      <c r="F237" s="172"/>
      <c r="G237" s="173">
        <f>ROUND(E237*F237,2)</f>
        <v>0</v>
      </c>
      <c r="H237" s="172"/>
      <c r="I237" s="173">
        <f>ROUND(E237*H237,2)</f>
        <v>0</v>
      </c>
      <c r="J237" s="172"/>
      <c r="K237" s="173">
        <f>ROUND(E237*J237,2)</f>
        <v>0</v>
      </c>
      <c r="L237" s="173">
        <v>15</v>
      </c>
      <c r="M237" s="173">
        <f>G237*(1+L237/100)</f>
        <v>0</v>
      </c>
      <c r="N237" s="164">
        <v>0</v>
      </c>
      <c r="O237" s="164">
        <f>ROUND(E237*N237,5)</f>
        <v>0</v>
      </c>
      <c r="P237" s="164">
        <v>4.8700000000000002E-3</v>
      </c>
      <c r="Q237" s="164">
        <f>ROUND(E237*P237,5)</f>
        <v>0.36525000000000002</v>
      </c>
      <c r="R237" s="164"/>
      <c r="S237" s="164"/>
      <c r="T237" s="165">
        <v>4.1000000000000002E-2</v>
      </c>
      <c r="U237" s="164">
        <f>ROUND(E237*T237,2)</f>
        <v>3.08</v>
      </c>
      <c r="V237" s="154"/>
      <c r="W237" s="154"/>
      <c r="X237" s="154"/>
      <c r="Y237" s="154"/>
      <c r="Z237" s="154"/>
      <c r="AA237" s="154"/>
      <c r="AB237" s="154"/>
      <c r="AC237" s="154"/>
      <c r="AD237" s="154"/>
      <c r="AE237" s="154" t="s">
        <v>146</v>
      </c>
      <c r="AF237" s="154"/>
      <c r="AG237" s="154"/>
      <c r="AH237" s="154"/>
      <c r="AI237" s="154"/>
      <c r="AJ237" s="154"/>
      <c r="AK237" s="154"/>
      <c r="AL237" s="154"/>
      <c r="AM237" s="154"/>
      <c r="AN237" s="154"/>
      <c r="AO237" s="154"/>
      <c r="AP237" s="154"/>
      <c r="AQ237" s="154"/>
      <c r="AR237" s="154"/>
      <c r="AS237" s="154"/>
      <c r="AT237" s="154"/>
      <c r="AU237" s="154"/>
      <c r="AV237" s="154"/>
      <c r="AW237" s="154"/>
      <c r="AX237" s="154"/>
      <c r="AY237" s="154"/>
      <c r="AZ237" s="154"/>
      <c r="BA237" s="154"/>
      <c r="BB237" s="154"/>
      <c r="BC237" s="154"/>
      <c r="BD237" s="154"/>
      <c r="BE237" s="154"/>
      <c r="BF237" s="154"/>
      <c r="BG237" s="154"/>
      <c r="BH237" s="154"/>
    </row>
    <row r="238" spans="1:60" outlineLevel="1" x14ac:dyDescent="0.2">
      <c r="A238" s="155"/>
      <c r="B238" s="162"/>
      <c r="C238" s="194" t="s">
        <v>460</v>
      </c>
      <c r="D238" s="166"/>
      <c r="E238" s="170">
        <v>75</v>
      </c>
      <c r="F238" s="173"/>
      <c r="G238" s="173"/>
      <c r="H238" s="173"/>
      <c r="I238" s="173"/>
      <c r="J238" s="173"/>
      <c r="K238" s="173"/>
      <c r="L238" s="173"/>
      <c r="M238" s="173"/>
      <c r="N238" s="164"/>
      <c r="O238" s="164"/>
      <c r="P238" s="164"/>
      <c r="Q238" s="164"/>
      <c r="R238" s="164"/>
      <c r="S238" s="164"/>
      <c r="T238" s="165"/>
      <c r="U238" s="164"/>
      <c r="V238" s="154"/>
      <c r="W238" s="154"/>
      <c r="X238" s="154"/>
      <c r="Y238" s="154"/>
      <c r="Z238" s="154"/>
      <c r="AA238" s="154"/>
      <c r="AB238" s="154"/>
      <c r="AC238" s="154"/>
      <c r="AD238" s="154"/>
      <c r="AE238" s="154" t="s">
        <v>140</v>
      </c>
      <c r="AF238" s="154">
        <v>0</v>
      </c>
      <c r="AG238" s="154"/>
      <c r="AH238" s="154"/>
      <c r="AI238" s="154"/>
      <c r="AJ238" s="154"/>
      <c r="AK238" s="154"/>
      <c r="AL238" s="154"/>
      <c r="AM238" s="154"/>
      <c r="AN238" s="154"/>
      <c r="AO238" s="154"/>
      <c r="AP238" s="154"/>
      <c r="AQ238" s="154"/>
      <c r="AR238" s="154"/>
      <c r="AS238" s="154"/>
      <c r="AT238" s="154"/>
      <c r="AU238" s="154"/>
      <c r="AV238" s="154"/>
      <c r="AW238" s="154"/>
      <c r="AX238" s="154"/>
      <c r="AY238" s="154"/>
      <c r="AZ238" s="154"/>
      <c r="BA238" s="154"/>
      <c r="BB238" s="154"/>
      <c r="BC238" s="154"/>
      <c r="BD238" s="154"/>
      <c r="BE238" s="154"/>
      <c r="BF238" s="154"/>
      <c r="BG238" s="154"/>
      <c r="BH238" s="154"/>
    </row>
    <row r="239" spans="1:60" ht="22.5" outlineLevel="1" x14ac:dyDescent="0.2">
      <c r="A239" s="155">
        <v>100</v>
      </c>
      <c r="B239" s="162" t="s">
        <v>461</v>
      </c>
      <c r="C239" s="193" t="s">
        <v>462</v>
      </c>
      <c r="D239" s="164" t="s">
        <v>149</v>
      </c>
      <c r="E239" s="169">
        <v>100.5</v>
      </c>
      <c r="F239" s="172"/>
      <c r="G239" s="173">
        <f>ROUND(E239*F239,2)</f>
        <v>0</v>
      </c>
      <c r="H239" s="172"/>
      <c r="I239" s="173">
        <f>ROUND(E239*H239,2)</f>
        <v>0</v>
      </c>
      <c r="J239" s="172"/>
      <c r="K239" s="173">
        <f>ROUND(E239*J239,2)</f>
        <v>0</v>
      </c>
      <c r="L239" s="173">
        <v>15</v>
      </c>
      <c r="M239" s="173">
        <f>G239*(1+L239/100)</f>
        <v>0</v>
      </c>
      <c r="N239" s="164">
        <v>5.7000000000000002E-3</v>
      </c>
      <c r="O239" s="164">
        <f>ROUND(E239*N239,5)</f>
        <v>0.57284999999999997</v>
      </c>
      <c r="P239" s="164">
        <v>0</v>
      </c>
      <c r="Q239" s="164">
        <f>ROUND(E239*P239,5)</f>
        <v>0</v>
      </c>
      <c r="R239" s="164"/>
      <c r="S239" s="164"/>
      <c r="T239" s="165">
        <v>0.22991</v>
      </c>
      <c r="U239" s="164">
        <f>ROUND(E239*T239,2)</f>
        <v>23.11</v>
      </c>
      <c r="V239" s="154"/>
      <c r="W239" s="154"/>
      <c r="X239" s="154"/>
      <c r="Y239" s="154"/>
      <c r="Z239" s="154"/>
      <c r="AA239" s="154"/>
      <c r="AB239" s="154"/>
      <c r="AC239" s="154"/>
      <c r="AD239" s="154"/>
      <c r="AE239" s="154" t="s">
        <v>146</v>
      </c>
      <c r="AF239" s="154"/>
      <c r="AG239" s="154"/>
      <c r="AH239" s="154"/>
      <c r="AI239" s="154"/>
      <c r="AJ239" s="154"/>
      <c r="AK239" s="154"/>
      <c r="AL239" s="154"/>
      <c r="AM239" s="154"/>
      <c r="AN239" s="154"/>
      <c r="AO239" s="154"/>
      <c r="AP239" s="154"/>
      <c r="AQ239" s="154"/>
      <c r="AR239" s="154"/>
      <c r="AS239" s="154"/>
      <c r="AT239" s="154"/>
      <c r="AU239" s="154"/>
      <c r="AV239" s="154"/>
      <c r="AW239" s="154"/>
      <c r="AX239" s="154"/>
      <c r="AY239" s="154"/>
      <c r="AZ239" s="154"/>
      <c r="BA239" s="154"/>
      <c r="BB239" s="154"/>
      <c r="BC239" s="154"/>
      <c r="BD239" s="154"/>
      <c r="BE239" s="154"/>
      <c r="BF239" s="154"/>
      <c r="BG239" s="154"/>
      <c r="BH239" s="154"/>
    </row>
    <row r="240" spans="1:60" outlineLevel="1" x14ac:dyDescent="0.2">
      <c r="A240" s="155"/>
      <c r="B240" s="162"/>
      <c r="C240" s="194" t="s">
        <v>463</v>
      </c>
      <c r="D240" s="166"/>
      <c r="E240" s="170">
        <v>25.5</v>
      </c>
      <c r="F240" s="173"/>
      <c r="G240" s="173"/>
      <c r="H240" s="173"/>
      <c r="I240" s="173"/>
      <c r="J240" s="173"/>
      <c r="K240" s="173"/>
      <c r="L240" s="173"/>
      <c r="M240" s="173"/>
      <c r="N240" s="164"/>
      <c r="O240" s="164"/>
      <c r="P240" s="164"/>
      <c r="Q240" s="164"/>
      <c r="R240" s="164"/>
      <c r="S240" s="164"/>
      <c r="T240" s="165"/>
      <c r="U240" s="164"/>
      <c r="V240" s="154"/>
      <c r="W240" s="154"/>
      <c r="X240" s="154"/>
      <c r="Y240" s="154"/>
      <c r="Z240" s="154"/>
      <c r="AA240" s="154"/>
      <c r="AB240" s="154"/>
      <c r="AC240" s="154"/>
      <c r="AD240" s="154"/>
      <c r="AE240" s="154" t="s">
        <v>140</v>
      </c>
      <c r="AF240" s="154">
        <v>0</v>
      </c>
      <c r="AG240" s="154"/>
      <c r="AH240" s="154"/>
      <c r="AI240" s="154"/>
      <c r="AJ240" s="154"/>
      <c r="AK240" s="154"/>
      <c r="AL240" s="154"/>
      <c r="AM240" s="154"/>
      <c r="AN240" s="154"/>
      <c r="AO240" s="154"/>
      <c r="AP240" s="154"/>
      <c r="AQ240" s="154"/>
      <c r="AR240" s="154"/>
      <c r="AS240" s="154"/>
      <c r="AT240" s="154"/>
      <c r="AU240" s="154"/>
      <c r="AV240" s="154"/>
      <c r="AW240" s="154"/>
      <c r="AX240" s="154"/>
      <c r="AY240" s="154"/>
      <c r="AZ240" s="154"/>
      <c r="BA240" s="154"/>
      <c r="BB240" s="154"/>
      <c r="BC240" s="154"/>
      <c r="BD240" s="154"/>
      <c r="BE240" s="154"/>
      <c r="BF240" s="154"/>
      <c r="BG240" s="154"/>
      <c r="BH240" s="154"/>
    </row>
    <row r="241" spans="1:60" outlineLevel="1" x14ac:dyDescent="0.2">
      <c r="A241" s="155"/>
      <c r="B241" s="162"/>
      <c r="C241" s="194" t="s">
        <v>464</v>
      </c>
      <c r="D241" s="166"/>
      <c r="E241" s="170">
        <v>75</v>
      </c>
      <c r="F241" s="173"/>
      <c r="G241" s="173"/>
      <c r="H241" s="173"/>
      <c r="I241" s="173"/>
      <c r="J241" s="173"/>
      <c r="K241" s="173"/>
      <c r="L241" s="173"/>
      <c r="M241" s="173"/>
      <c r="N241" s="164"/>
      <c r="O241" s="164"/>
      <c r="P241" s="164"/>
      <c r="Q241" s="164"/>
      <c r="R241" s="164"/>
      <c r="S241" s="164"/>
      <c r="T241" s="165"/>
      <c r="U241" s="164"/>
      <c r="V241" s="154"/>
      <c r="W241" s="154"/>
      <c r="X241" s="154"/>
      <c r="Y241" s="154"/>
      <c r="Z241" s="154"/>
      <c r="AA241" s="154"/>
      <c r="AB241" s="154"/>
      <c r="AC241" s="154"/>
      <c r="AD241" s="154"/>
      <c r="AE241" s="154" t="s">
        <v>140</v>
      </c>
      <c r="AF241" s="154">
        <v>0</v>
      </c>
      <c r="AG241" s="154"/>
      <c r="AH241" s="154"/>
      <c r="AI241" s="154"/>
      <c r="AJ241" s="154"/>
      <c r="AK241" s="154"/>
      <c r="AL241" s="154"/>
      <c r="AM241" s="154"/>
      <c r="AN241" s="154"/>
      <c r="AO241" s="154"/>
      <c r="AP241" s="154"/>
      <c r="AQ241" s="154"/>
      <c r="AR241" s="154"/>
      <c r="AS241" s="154"/>
      <c r="AT241" s="154"/>
      <c r="AU241" s="154"/>
      <c r="AV241" s="154"/>
      <c r="AW241" s="154"/>
      <c r="AX241" s="154"/>
      <c r="AY241" s="154"/>
      <c r="AZ241" s="154"/>
      <c r="BA241" s="154"/>
      <c r="BB241" s="154"/>
      <c r="BC241" s="154"/>
      <c r="BD241" s="154"/>
      <c r="BE241" s="154"/>
      <c r="BF241" s="154"/>
      <c r="BG241" s="154"/>
      <c r="BH241" s="154"/>
    </row>
    <row r="242" spans="1:60" ht="22.5" outlineLevel="1" x14ac:dyDescent="0.2">
      <c r="A242" s="155">
        <v>101</v>
      </c>
      <c r="B242" s="162" t="s">
        <v>465</v>
      </c>
      <c r="C242" s="193" t="s">
        <v>466</v>
      </c>
      <c r="D242" s="164" t="s">
        <v>149</v>
      </c>
      <c r="E242" s="169">
        <v>7.35</v>
      </c>
      <c r="F242" s="172"/>
      <c r="G242" s="173">
        <f>ROUND(E242*F242,2)</f>
        <v>0</v>
      </c>
      <c r="H242" s="172"/>
      <c r="I242" s="173">
        <f>ROUND(E242*H242,2)</f>
        <v>0</v>
      </c>
      <c r="J242" s="172"/>
      <c r="K242" s="173">
        <f>ROUND(E242*J242,2)</f>
        <v>0</v>
      </c>
      <c r="L242" s="173">
        <v>15</v>
      </c>
      <c r="M242" s="173">
        <f>G242*(1+L242/100)</f>
        <v>0</v>
      </c>
      <c r="N242" s="164">
        <v>6.1000000000000004E-3</v>
      </c>
      <c r="O242" s="164">
        <f>ROUND(E242*N242,5)</f>
        <v>4.4839999999999998E-2</v>
      </c>
      <c r="P242" s="164">
        <v>0</v>
      </c>
      <c r="Q242" s="164">
        <f>ROUND(E242*P242,5)</f>
        <v>0</v>
      </c>
      <c r="R242" s="164"/>
      <c r="S242" s="164"/>
      <c r="T242" s="165">
        <v>0.26600000000000001</v>
      </c>
      <c r="U242" s="164">
        <f>ROUND(E242*T242,2)</f>
        <v>1.96</v>
      </c>
      <c r="V242" s="154"/>
      <c r="W242" s="154"/>
      <c r="X242" s="154"/>
      <c r="Y242" s="154"/>
      <c r="Z242" s="154"/>
      <c r="AA242" s="154"/>
      <c r="AB242" s="154"/>
      <c r="AC242" s="154"/>
      <c r="AD242" s="154"/>
      <c r="AE242" s="154" t="s">
        <v>146</v>
      </c>
      <c r="AF242" s="154"/>
      <c r="AG242" s="154"/>
      <c r="AH242" s="154"/>
      <c r="AI242" s="154"/>
      <c r="AJ242" s="154"/>
      <c r="AK242" s="154"/>
      <c r="AL242" s="154"/>
      <c r="AM242" s="154"/>
      <c r="AN242" s="154"/>
      <c r="AO242" s="154"/>
      <c r="AP242" s="154"/>
      <c r="AQ242" s="154"/>
      <c r="AR242" s="154"/>
      <c r="AS242" s="154"/>
      <c r="AT242" s="154"/>
      <c r="AU242" s="154"/>
      <c r="AV242" s="154"/>
      <c r="AW242" s="154"/>
      <c r="AX242" s="154"/>
      <c r="AY242" s="154"/>
      <c r="AZ242" s="154"/>
      <c r="BA242" s="154"/>
      <c r="BB242" s="154"/>
      <c r="BC242" s="154"/>
      <c r="BD242" s="154"/>
      <c r="BE242" s="154"/>
      <c r="BF242" s="154"/>
      <c r="BG242" s="154"/>
      <c r="BH242" s="154"/>
    </row>
    <row r="243" spans="1:60" outlineLevel="1" x14ac:dyDescent="0.2">
      <c r="A243" s="155"/>
      <c r="B243" s="162"/>
      <c r="C243" s="194" t="s">
        <v>467</v>
      </c>
      <c r="D243" s="166"/>
      <c r="E243" s="170">
        <v>7.35</v>
      </c>
      <c r="F243" s="173"/>
      <c r="G243" s="173"/>
      <c r="H243" s="173"/>
      <c r="I243" s="173"/>
      <c r="J243" s="173"/>
      <c r="K243" s="173"/>
      <c r="L243" s="173"/>
      <c r="M243" s="173"/>
      <c r="N243" s="164"/>
      <c r="O243" s="164"/>
      <c r="P243" s="164"/>
      <c r="Q243" s="164"/>
      <c r="R243" s="164"/>
      <c r="S243" s="164"/>
      <c r="T243" s="165"/>
      <c r="U243" s="164"/>
      <c r="V243" s="154"/>
      <c r="W243" s="154"/>
      <c r="X243" s="154"/>
      <c r="Y243" s="154"/>
      <c r="Z243" s="154"/>
      <c r="AA243" s="154"/>
      <c r="AB243" s="154"/>
      <c r="AC243" s="154"/>
      <c r="AD243" s="154"/>
      <c r="AE243" s="154" t="s">
        <v>140</v>
      </c>
      <c r="AF243" s="154">
        <v>0</v>
      </c>
      <c r="AG243" s="154"/>
      <c r="AH243" s="154"/>
      <c r="AI243" s="154"/>
      <c r="AJ243" s="154"/>
      <c r="AK243" s="154"/>
      <c r="AL243" s="154"/>
      <c r="AM243" s="154"/>
      <c r="AN243" s="154"/>
      <c r="AO243" s="154"/>
      <c r="AP243" s="154"/>
      <c r="AQ243" s="154"/>
      <c r="AR243" s="154"/>
      <c r="AS243" s="154"/>
      <c r="AT243" s="154"/>
      <c r="AU243" s="154"/>
      <c r="AV243" s="154"/>
      <c r="AW243" s="154"/>
      <c r="AX243" s="154"/>
      <c r="AY243" s="154"/>
      <c r="AZ243" s="154"/>
      <c r="BA243" s="154"/>
      <c r="BB243" s="154"/>
      <c r="BC243" s="154"/>
      <c r="BD243" s="154"/>
      <c r="BE243" s="154"/>
      <c r="BF243" s="154"/>
      <c r="BG243" s="154"/>
      <c r="BH243" s="154"/>
    </row>
    <row r="244" spans="1:60" ht="22.5" outlineLevel="1" x14ac:dyDescent="0.2">
      <c r="A244" s="155">
        <v>102</v>
      </c>
      <c r="B244" s="162" t="s">
        <v>468</v>
      </c>
      <c r="C244" s="193" t="s">
        <v>469</v>
      </c>
      <c r="D244" s="164" t="s">
        <v>149</v>
      </c>
      <c r="E244" s="169">
        <v>78.400000000000006</v>
      </c>
      <c r="F244" s="172"/>
      <c r="G244" s="173">
        <f>ROUND(E244*F244,2)</f>
        <v>0</v>
      </c>
      <c r="H244" s="172"/>
      <c r="I244" s="173">
        <f>ROUND(E244*H244,2)</f>
        <v>0</v>
      </c>
      <c r="J244" s="172"/>
      <c r="K244" s="173">
        <f>ROUND(E244*J244,2)</f>
        <v>0</v>
      </c>
      <c r="L244" s="173">
        <v>15</v>
      </c>
      <c r="M244" s="173">
        <f>G244*(1+L244/100)</f>
        <v>0</v>
      </c>
      <c r="N244" s="164">
        <v>1.7000000000000001E-4</v>
      </c>
      <c r="O244" s="164">
        <f>ROUND(E244*N244,5)</f>
        <v>1.333E-2</v>
      </c>
      <c r="P244" s="164">
        <v>0</v>
      </c>
      <c r="Q244" s="164">
        <f>ROUND(E244*P244,5)</f>
        <v>0</v>
      </c>
      <c r="R244" s="164"/>
      <c r="S244" s="164"/>
      <c r="T244" s="165">
        <v>0.16</v>
      </c>
      <c r="U244" s="164">
        <f>ROUND(E244*T244,2)</f>
        <v>12.54</v>
      </c>
      <c r="V244" s="154"/>
      <c r="W244" s="154"/>
      <c r="X244" s="154"/>
      <c r="Y244" s="154"/>
      <c r="Z244" s="154"/>
      <c r="AA244" s="154"/>
      <c r="AB244" s="154"/>
      <c r="AC244" s="154"/>
      <c r="AD244" s="154"/>
      <c r="AE244" s="154" t="s">
        <v>146</v>
      </c>
      <c r="AF244" s="154"/>
      <c r="AG244" s="154"/>
      <c r="AH244" s="154"/>
      <c r="AI244" s="154"/>
      <c r="AJ244" s="154"/>
      <c r="AK244" s="154"/>
      <c r="AL244" s="154"/>
      <c r="AM244" s="154"/>
      <c r="AN244" s="154"/>
      <c r="AO244" s="154"/>
      <c r="AP244" s="154"/>
      <c r="AQ244" s="154"/>
      <c r="AR244" s="154"/>
      <c r="AS244" s="154"/>
      <c r="AT244" s="154"/>
      <c r="AU244" s="154"/>
      <c r="AV244" s="154"/>
      <c r="AW244" s="154"/>
      <c r="AX244" s="154"/>
      <c r="AY244" s="154"/>
      <c r="AZ244" s="154"/>
      <c r="BA244" s="154"/>
      <c r="BB244" s="154"/>
      <c r="BC244" s="154"/>
      <c r="BD244" s="154"/>
      <c r="BE244" s="154"/>
      <c r="BF244" s="154"/>
      <c r="BG244" s="154"/>
      <c r="BH244" s="154"/>
    </row>
    <row r="245" spans="1:60" outlineLevel="1" x14ac:dyDescent="0.2">
      <c r="A245" s="155"/>
      <c r="B245" s="162"/>
      <c r="C245" s="194" t="s">
        <v>470</v>
      </c>
      <c r="D245" s="166"/>
      <c r="E245" s="170">
        <v>78.400000000000006</v>
      </c>
      <c r="F245" s="173"/>
      <c r="G245" s="173"/>
      <c r="H245" s="173"/>
      <c r="I245" s="173"/>
      <c r="J245" s="173"/>
      <c r="K245" s="173"/>
      <c r="L245" s="173"/>
      <c r="M245" s="173"/>
      <c r="N245" s="164"/>
      <c r="O245" s="164"/>
      <c r="P245" s="164"/>
      <c r="Q245" s="164"/>
      <c r="R245" s="164"/>
      <c r="S245" s="164"/>
      <c r="T245" s="165"/>
      <c r="U245" s="164"/>
      <c r="V245" s="154"/>
      <c r="W245" s="154"/>
      <c r="X245" s="154"/>
      <c r="Y245" s="154"/>
      <c r="Z245" s="154"/>
      <c r="AA245" s="154"/>
      <c r="AB245" s="154"/>
      <c r="AC245" s="154"/>
      <c r="AD245" s="154"/>
      <c r="AE245" s="154" t="s">
        <v>140</v>
      </c>
      <c r="AF245" s="154">
        <v>0</v>
      </c>
      <c r="AG245" s="154"/>
      <c r="AH245" s="154"/>
      <c r="AI245" s="154"/>
      <c r="AJ245" s="154"/>
      <c r="AK245" s="154"/>
      <c r="AL245" s="154"/>
      <c r="AM245" s="154"/>
      <c r="AN245" s="154"/>
      <c r="AO245" s="154"/>
      <c r="AP245" s="154"/>
      <c r="AQ245" s="154"/>
      <c r="AR245" s="154"/>
      <c r="AS245" s="154"/>
      <c r="AT245" s="154"/>
      <c r="AU245" s="154"/>
      <c r="AV245" s="154"/>
      <c r="AW245" s="154"/>
      <c r="AX245" s="154"/>
      <c r="AY245" s="154"/>
      <c r="AZ245" s="154"/>
      <c r="BA245" s="154"/>
      <c r="BB245" s="154"/>
      <c r="BC245" s="154"/>
      <c r="BD245" s="154"/>
      <c r="BE245" s="154"/>
      <c r="BF245" s="154"/>
      <c r="BG245" s="154"/>
      <c r="BH245" s="154"/>
    </row>
    <row r="246" spans="1:60" outlineLevel="1" x14ac:dyDescent="0.2">
      <c r="A246" s="155">
        <v>103</v>
      </c>
      <c r="B246" s="162" t="s">
        <v>471</v>
      </c>
      <c r="C246" s="193" t="s">
        <v>472</v>
      </c>
      <c r="D246" s="164" t="s">
        <v>241</v>
      </c>
      <c r="E246" s="169">
        <v>0.63</v>
      </c>
      <c r="F246" s="172"/>
      <c r="G246" s="173">
        <f>ROUND(E246*F246,2)</f>
        <v>0</v>
      </c>
      <c r="H246" s="172"/>
      <c r="I246" s="173">
        <f>ROUND(E246*H246,2)</f>
        <v>0</v>
      </c>
      <c r="J246" s="172"/>
      <c r="K246" s="173">
        <f>ROUND(E246*J246,2)</f>
        <v>0</v>
      </c>
      <c r="L246" s="173">
        <v>15</v>
      </c>
      <c r="M246" s="173">
        <f>G246*(1+L246/100)</f>
        <v>0</v>
      </c>
      <c r="N246" s="164">
        <v>0</v>
      </c>
      <c r="O246" s="164">
        <f>ROUND(E246*N246,5)</f>
        <v>0</v>
      </c>
      <c r="P246" s="164">
        <v>0</v>
      </c>
      <c r="Q246" s="164">
        <f>ROUND(E246*P246,5)</f>
        <v>0</v>
      </c>
      <c r="R246" s="164"/>
      <c r="S246" s="164"/>
      <c r="T246" s="165">
        <v>1.5669999999999999</v>
      </c>
      <c r="U246" s="164">
        <f>ROUND(E246*T246,2)</f>
        <v>0.99</v>
      </c>
      <c r="V246" s="154"/>
      <c r="W246" s="154"/>
      <c r="X246" s="154"/>
      <c r="Y246" s="154"/>
      <c r="Z246" s="154"/>
      <c r="AA246" s="154"/>
      <c r="AB246" s="154"/>
      <c r="AC246" s="154"/>
      <c r="AD246" s="154"/>
      <c r="AE246" s="154" t="s">
        <v>146</v>
      </c>
      <c r="AF246" s="154"/>
      <c r="AG246" s="154"/>
      <c r="AH246" s="154"/>
      <c r="AI246" s="154"/>
      <c r="AJ246" s="154"/>
      <c r="AK246" s="154"/>
      <c r="AL246" s="154"/>
      <c r="AM246" s="154"/>
      <c r="AN246" s="154"/>
      <c r="AO246" s="154"/>
      <c r="AP246" s="154"/>
      <c r="AQ246" s="154"/>
      <c r="AR246" s="154"/>
      <c r="AS246" s="154"/>
      <c r="AT246" s="154"/>
      <c r="AU246" s="154"/>
      <c r="AV246" s="154"/>
      <c r="AW246" s="154"/>
      <c r="AX246" s="154"/>
      <c r="AY246" s="154"/>
      <c r="AZ246" s="154"/>
      <c r="BA246" s="154"/>
      <c r="BB246" s="154"/>
      <c r="BC246" s="154"/>
      <c r="BD246" s="154"/>
      <c r="BE246" s="154"/>
      <c r="BF246" s="154"/>
      <c r="BG246" s="154"/>
      <c r="BH246" s="154"/>
    </row>
    <row r="247" spans="1:60" x14ac:dyDescent="0.2">
      <c r="A247" s="156" t="s">
        <v>133</v>
      </c>
      <c r="B247" s="163" t="s">
        <v>79</v>
      </c>
      <c r="C247" s="195" t="s">
        <v>80</v>
      </c>
      <c r="D247" s="167"/>
      <c r="E247" s="171"/>
      <c r="F247" s="174"/>
      <c r="G247" s="174">
        <f>SUMIF(AE248:AE273,"&lt;&gt;NOR",G248:G273)</f>
        <v>0</v>
      </c>
      <c r="H247" s="174"/>
      <c r="I247" s="174">
        <f>SUM(I248:I273)</f>
        <v>0</v>
      </c>
      <c r="J247" s="174"/>
      <c r="K247" s="174">
        <f>SUM(K248:K273)</f>
        <v>0</v>
      </c>
      <c r="L247" s="174"/>
      <c r="M247" s="174">
        <f>SUM(M248:M273)</f>
        <v>0</v>
      </c>
      <c r="N247" s="167"/>
      <c r="O247" s="167">
        <f>SUM(O248:O273)</f>
        <v>6.450969999999999</v>
      </c>
      <c r="P247" s="167"/>
      <c r="Q247" s="167">
        <f>SUM(Q248:Q273)</f>
        <v>0</v>
      </c>
      <c r="R247" s="167"/>
      <c r="S247" s="167"/>
      <c r="T247" s="168"/>
      <c r="U247" s="167">
        <f>SUM(U248:U273)</f>
        <v>254.91000000000003</v>
      </c>
      <c r="AE247" t="s">
        <v>134</v>
      </c>
    </row>
    <row r="248" spans="1:60" ht="22.5" outlineLevel="1" x14ac:dyDescent="0.2">
      <c r="A248" s="155">
        <v>104</v>
      </c>
      <c r="B248" s="162" t="s">
        <v>473</v>
      </c>
      <c r="C248" s="193" t="s">
        <v>474</v>
      </c>
      <c r="D248" s="164" t="s">
        <v>149</v>
      </c>
      <c r="E248" s="169">
        <v>360.4</v>
      </c>
      <c r="F248" s="172"/>
      <c r="G248" s="173">
        <f>ROUND(E248*F248,2)</f>
        <v>0</v>
      </c>
      <c r="H248" s="172"/>
      <c r="I248" s="173">
        <f>ROUND(E248*H248,2)</f>
        <v>0</v>
      </c>
      <c r="J248" s="172"/>
      <c r="K248" s="173">
        <f>ROUND(E248*J248,2)</f>
        <v>0</v>
      </c>
      <c r="L248" s="173">
        <v>15</v>
      </c>
      <c r="M248" s="173">
        <f>G248*(1+L248/100)</f>
        <v>0</v>
      </c>
      <c r="N248" s="164">
        <v>2.3000000000000001E-4</v>
      </c>
      <c r="O248" s="164">
        <f>ROUND(E248*N248,5)</f>
        <v>8.2890000000000005E-2</v>
      </c>
      <c r="P248" s="164">
        <v>0</v>
      </c>
      <c r="Q248" s="164">
        <f>ROUND(E248*P248,5)</f>
        <v>0</v>
      </c>
      <c r="R248" s="164"/>
      <c r="S248" s="164"/>
      <c r="T248" s="165">
        <v>0.36199999999999999</v>
      </c>
      <c r="U248" s="164">
        <f>ROUND(E248*T248,2)</f>
        <v>130.46</v>
      </c>
      <c r="V248" s="154"/>
      <c r="W248" s="154"/>
      <c r="X248" s="154"/>
      <c r="Y248" s="154"/>
      <c r="Z248" s="154"/>
      <c r="AA248" s="154"/>
      <c r="AB248" s="154"/>
      <c r="AC248" s="154"/>
      <c r="AD248" s="154"/>
      <c r="AE248" s="154" t="s">
        <v>146</v>
      </c>
      <c r="AF248" s="154"/>
      <c r="AG248" s="154"/>
      <c r="AH248" s="154"/>
      <c r="AI248" s="154"/>
      <c r="AJ248" s="154"/>
      <c r="AK248" s="154"/>
      <c r="AL248" s="154"/>
      <c r="AM248" s="154"/>
      <c r="AN248" s="154"/>
      <c r="AO248" s="154"/>
      <c r="AP248" s="154"/>
      <c r="AQ248" s="154"/>
      <c r="AR248" s="154"/>
      <c r="AS248" s="154"/>
      <c r="AT248" s="154"/>
      <c r="AU248" s="154"/>
      <c r="AV248" s="154"/>
      <c r="AW248" s="154"/>
      <c r="AX248" s="154"/>
      <c r="AY248" s="154"/>
      <c r="AZ248" s="154"/>
      <c r="BA248" s="154"/>
      <c r="BB248" s="154"/>
      <c r="BC248" s="154"/>
      <c r="BD248" s="154"/>
      <c r="BE248" s="154"/>
      <c r="BF248" s="154"/>
      <c r="BG248" s="154"/>
      <c r="BH248" s="154"/>
    </row>
    <row r="249" spans="1:60" outlineLevel="1" x14ac:dyDescent="0.2">
      <c r="A249" s="155"/>
      <c r="B249" s="162"/>
      <c r="C249" s="194" t="s">
        <v>475</v>
      </c>
      <c r="D249" s="166"/>
      <c r="E249" s="170">
        <v>335.5</v>
      </c>
      <c r="F249" s="173"/>
      <c r="G249" s="173"/>
      <c r="H249" s="173"/>
      <c r="I249" s="173"/>
      <c r="J249" s="173"/>
      <c r="K249" s="173"/>
      <c r="L249" s="173"/>
      <c r="M249" s="173"/>
      <c r="N249" s="164"/>
      <c r="O249" s="164"/>
      <c r="P249" s="164"/>
      <c r="Q249" s="164"/>
      <c r="R249" s="164"/>
      <c r="S249" s="164"/>
      <c r="T249" s="165"/>
      <c r="U249" s="164"/>
      <c r="V249" s="154"/>
      <c r="W249" s="154"/>
      <c r="X249" s="154"/>
      <c r="Y249" s="154"/>
      <c r="Z249" s="154"/>
      <c r="AA249" s="154"/>
      <c r="AB249" s="154"/>
      <c r="AC249" s="154"/>
      <c r="AD249" s="154"/>
      <c r="AE249" s="154" t="s">
        <v>140</v>
      </c>
      <c r="AF249" s="154">
        <v>0</v>
      </c>
      <c r="AG249" s="154"/>
      <c r="AH249" s="154"/>
      <c r="AI249" s="154"/>
      <c r="AJ249" s="154"/>
      <c r="AK249" s="154"/>
      <c r="AL249" s="154"/>
      <c r="AM249" s="154"/>
      <c r="AN249" s="154"/>
      <c r="AO249" s="154"/>
      <c r="AP249" s="154"/>
      <c r="AQ249" s="154"/>
      <c r="AR249" s="154"/>
      <c r="AS249" s="154"/>
      <c r="AT249" s="154"/>
      <c r="AU249" s="154"/>
      <c r="AV249" s="154"/>
      <c r="AW249" s="154"/>
      <c r="AX249" s="154"/>
      <c r="AY249" s="154"/>
      <c r="AZ249" s="154"/>
      <c r="BA249" s="154"/>
      <c r="BB249" s="154"/>
      <c r="BC249" s="154"/>
      <c r="BD249" s="154"/>
      <c r="BE249" s="154"/>
      <c r="BF249" s="154"/>
      <c r="BG249" s="154"/>
      <c r="BH249" s="154"/>
    </row>
    <row r="250" spans="1:60" outlineLevel="1" x14ac:dyDescent="0.2">
      <c r="A250" s="155"/>
      <c r="B250" s="162"/>
      <c r="C250" s="194" t="s">
        <v>476</v>
      </c>
      <c r="D250" s="166"/>
      <c r="E250" s="170">
        <v>24.9</v>
      </c>
      <c r="F250" s="173"/>
      <c r="G250" s="173"/>
      <c r="H250" s="173"/>
      <c r="I250" s="173"/>
      <c r="J250" s="173"/>
      <c r="K250" s="173"/>
      <c r="L250" s="173"/>
      <c r="M250" s="173"/>
      <c r="N250" s="164"/>
      <c r="O250" s="164"/>
      <c r="P250" s="164"/>
      <c r="Q250" s="164"/>
      <c r="R250" s="164"/>
      <c r="S250" s="164"/>
      <c r="T250" s="165"/>
      <c r="U250" s="164"/>
      <c r="V250" s="154"/>
      <c r="W250" s="154"/>
      <c r="X250" s="154"/>
      <c r="Y250" s="154"/>
      <c r="Z250" s="154"/>
      <c r="AA250" s="154"/>
      <c r="AB250" s="154"/>
      <c r="AC250" s="154"/>
      <c r="AD250" s="154"/>
      <c r="AE250" s="154" t="s">
        <v>140</v>
      </c>
      <c r="AF250" s="154">
        <v>0</v>
      </c>
      <c r="AG250" s="154"/>
      <c r="AH250" s="154"/>
      <c r="AI250" s="154"/>
      <c r="AJ250" s="154"/>
      <c r="AK250" s="154"/>
      <c r="AL250" s="154"/>
      <c r="AM250" s="154"/>
      <c r="AN250" s="154"/>
      <c r="AO250" s="154"/>
      <c r="AP250" s="154"/>
      <c r="AQ250" s="154"/>
      <c r="AR250" s="154"/>
      <c r="AS250" s="154"/>
      <c r="AT250" s="154"/>
      <c r="AU250" s="154"/>
      <c r="AV250" s="154"/>
      <c r="AW250" s="154"/>
      <c r="AX250" s="154"/>
      <c r="AY250" s="154"/>
      <c r="AZ250" s="154"/>
      <c r="BA250" s="154"/>
      <c r="BB250" s="154"/>
      <c r="BC250" s="154"/>
      <c r="BD250" s="154"/>
      <c r="BE250" s="154"/>
      <c r="BF250" s="154"/>
      <c r="BG250" s="154"/>
      <c r="BH250" s="154"/>
    </row>
    <row r="251" spans="1:60" ht="22.5" outlineLevel="1" x14ac:dyDescent="0.2">
      <c r="A251" s="155">
        <v>105</v>
      </c>
      <c r="B251" s="162" t="s">
        <v>477</v>
      </c>
      <c r="C251" s="193" t="s">
        <v>478</v>
      </c>
      <c r="D251" s="164" t="s">
        <v>149</v>
      </c>
      <c r="E251" s="169">
        <v>712.7</v>
      </c>
      <c r="F251" s="172"/>
      <c r="G251" s="173">
        <f>ROUND(E251*F251,2)</f>
        <v>0</v>
      </c>
      <c r="H251" s="172"/>
      <c r="I251" s="173">
        <f>ROUND(E251*H251,2)</f>
        <v>0</v>
      </c>
      <c r="J251" s="172"/>
      <c r="K251" s="173">
        <f>ROUND(E251*J251,2)</f>
        <v>0</v>
      </c>
      <c r="L251" s="173">
        <v>15</v>
      </c>
      <c r="M251" s="173">
        <f>G251*(1+L251/100)</f>
        <v>0</v>
      </c>
      <c r="N251" s="164">
        <v>6.1999999999999998E-3</v>
      </c>
      <c r="O251" s="164">
        <f>ROUND(E251*N251,5)</f>
        <v>4.4187399999999997</v>
      </c>
      <c r="P251" s="164">
        <v>0</v>
      </c>
      <c r="Q251" s="164">
        <f>ROUND(E251*P251,5)</f>
        <v>0</v>
      </c>
      <c r="R251" s="164"/>
      <c r="S251" s="164"/>
      <c r="T251" s="165">
        <v>0</v>
      </c>
      <c r="U251" s="164">
        <f>ROUND(E251*T251,2)</f>
        <v>0</v>
      </c>
      <c r="V251" s="154"/>
      <c r="W251" s="154"/>
      <c r="X251" s="154"/>
      <c r="Y251" s="154"/>
      <c r="Z251" s="154"/>
      <c r="AA251" s="154"/>
      <c r="AB251" s="154"/>
      <c r="AC251" s="154"/>
      <c r="AD251" s="154"/>
      <c r="AE251" s="154" t="s">
        <v>479</v>
      </c>
      <c r="AF251" s="154"/>
      <c r="AG251" s="154"/>
      <c r="AH251" s="154"/>
      <c r="AI251" s="154"/>
      <c r="AJ251" s="154"/>
      <c r="AK251" s="154"/>
      <c r="AL251" s="154"/>
      <c r="AM251" s="154"/>
      <c r="AN251" s="154"/>
      <c r="AO251" s="154"/>
      <c r="AP251" s="154"/>
      <c r="AQ251" s="154"/>
      <c r="AR251" s="154"/>
      <c r="AS251" s="154"/>
      <c r="AT251" s="154"/>
      <c r="AU251" s="154"/>
      <c r="AV251" s="154"/>
      <c r="AW251" s="154"/>
      <c r="AX251" s="154"/>
      <c r="AY251" s="154"/>
      <c r="AZ251" s="154"/>
      <c r="BA251" s="154"/>
      <c r="BB251" s="154"/>
      <c r="BC251" s="154"/>
      <c r="BD251" s="154"/>
      <c r="BE251" s="154"/>
      <c r="BF251" s="154"/>
      <c r="BG251" s="154"/>
      <c r="BH251" s="154"/>
    </row>
    <row r="252" spans="1:60" outlineLevel="1" x14ac:dyDescent="0.2">
      <c r="A252" s="155"/>
      <c r="B252" s="162"/>
      <c r="C252" s="194" t="s">
        <v>480</v>
      </c>
      <c r="D252" s="166"/>
      <c r="E252" s="170">
        <v>657.8</v>
      </c>
      <c r="F252" s="173"/>
      <c r="G252" s="173"/>
      <c r="H252" s="173"/>
      <c r="I252" s="173"/>
      <c r="J252" s="173"/>
      <c r="K252" s="173"/>
      <c r="L252" s="173"/>
      <c r="M252" s="173"/>
      <c r="N252" s="164"/>
      <c r="O252" s="164"/>
      <c r="P252" s="164"/>
      <c r="Q252" s="164"/>
      <c r="R252" s="164"/>
      <c r="S252" s="164"/>
      <c r="T252" s="165"/>
      <c r="U252" s="164"/>
      <c r="V252" s="154"/>
      <c r="W252" s="154"/>
      <c r="X252" s="154"/>
      <c r="Y252" s="154"/>
      <c r="Z252" s="154"/>
      <c r="AA252" s="154"/>
      <c r="AB252" s="154"/>
      <c r="AC252" s="154"/>
      <c r="AD252" s="154"/>
      <c r="AE252" s="154" t="s">
        <v>140</v>
      </c>
      <c r="AF252" s="154">
        <v>0</v>
      </c>
      <c r="AG252" s="154"/>
      <c r="AH252" s="154"/>
      <c r="AI252" s="154"/>
      <c r="AJ252" s="154"/>
      <c r="AK252" s="154"/>
      <c r="AL252" s="154"/>
      <c r="AM252" s="154"/>
      <c r="AN252" s="154"/>
      <c r="AO252" s="154"/>
      <c r="AP252" s="154"/>
      <c r="AQ252" s="154"/>
      <c r="AR252" s="154"/>
      <c r="AS252" s="154"/>
      <c r="AT252" s="154"/>
      <c r="AU252" s="154"/>
      <c r="AV252" s="154"/>
      <c r="AW252" s="154"/>
      <c r="AX252" s="154"/>
      <c r="AY252" s="154"/>
      <c r="AZ252" s="154"/>
      <c r="BA252" s="154"/>
      <c r="BB252" s="154"/>
      <c r="BC252" s="154"/>
      <c r="BD252" s="154"/>
      <c r="BE252" s="154"/>
      <c r="BF252" s="154"/>
      <c r="BG252" s="154"/>
      <c r="BH252" s="154"/>
    </row>
    <row r="253" spans="1:60" outlineLevel="1" x14ac:dyDescent="0.2">
      <c r="A253" s="155"/>
      <c r="B253" s="162"/>
      <c r="C253" s="194" t="s">
        <v>481</v>
      </c>
      <c r="D253" s="166"/>
      <c r="E253" s="170">
        <v>54.9</v>
      </c>
      <c r="F253" s="173"/>
      <c r="G253" s="173"/>
      <c r="H253" s="173"/>
      <c r="I253" s="173"/>
      <c r="J253" s="173"/>
      <c r="K253" s="173"/>
      <c r="L253" s="173"/>
      <c r="M253" s="173"/>
      <c r="N253" s="164"/>
      <c r="O253" s="164"/>
      <c r="P253" s="164"/>
      <c r="Q253" s="164"/>
      <c r="R253" s="164"/>
      <c r="S253" s="164"/>
      <c r="T253" s="165"/>
      <c r="U253" s="164"/>
      <c r="V253" s="154"/>
      <c r="W253" s="154"/>
      <c r="X253" s="154"/>
      <c r="Y253" s="154"/>
      <c r="Z253" s="154"/>
      <c r="AA253" s="154"/>
      <c r="AB253" s="154"/>
      <c r="AC253" s="154"/>
      <c r="AD253" s="154"/>
      <c r="AE253" s="154" t="s">
        <v>140</v>
      </c>
      <c r="AF253" s="154">
        <v>0</v>
      </c>
      <c r="AG253" s="154"/>
      <c r="AH253" s="154"/>
      <c r="AI253" s="154"/>
      <c r="AJ253" s="154"/>
      <c r="AK253" s="154"/>
      <c r="AL253" s="154"/>
      <c r="AM253" s="154"/>
      <c r="AN253" s="154"/>
      <c r="AO253" s="154"/>
      <c r="AP253" s="154"/>
      <c r="AQ253" s="154"/>
      <c r="AR253" s="154"/>
      <c r="AS253" s="154"/>
      <c r="AT253" s="154"/>
      <c r="AU253" s="154"/>
      <c r="AV253" s="154"/>
      <c r="AW253" s="154"/>
      <c r="AX253" s="154"/>
      <c r="AY253" s="154"/>
      <c r="AZ253" s="154"/>
      <c r="BA253" s="154"/>
      <c r="BB253" s="154"/>
      <c r="BC253" s="154"/>
      <c r="BD253" s="154"/>
      <c r="BE253" s="154"/>
      <c r="BF253" s="154"/>
      <c r="BG253" s="154"/>
      <c r="BH253" s="154"/>
    </row>
    <row r="254" spans="1:60" ht="22.5" outlineLevel="1" x14ac:dyDescent="0.2">
      <c r="A254" s="155">
        <v>106</v>
      </c>
      <c r="B254" s="162" t="s">
        <v>482</v>
      </c>
      <c r="C254" s="193" t="s">
        <v>483</v>
      </c>
      <c r="D254" s="164" t="s">
        <v>149</v>
      </c>
      <c r="E254" s="169">
        <v>336.56</v>
      </c>
      <c r="F254" s="172"/>
      <c r="G254" s="173">
        <f>ROUND(E254*F254,2)</f>
        <v>0</v>
      </c>
      <c r="H254" s="172"/>
      <c r="I254" s="173">
        <f>ROUND(E254*H254,2)</f>
        <v>0</v>
      </c>
      <c r="J254" s="172"/>
      <c r="K254" s="173">
        <f>ROUND(E254*J254,2)</f>
        <v>0</v>
      </c>
      <c r="L254" s="173">
        <v>15</v>
      </c>
      <c r="M254" s="173">
        <f>G254*(1+L254/100)</f>
        <v>0</v>
      </c>
      <c r="N254" s="164">
        <v>2.2000000000000001E-4</v>
      </c>
      <c r="O254" s="164">
        <f>ROUND(E254*N254,5)</f>
        <v>7.4039999999999995E-2</v>
      </c>
      <c r="P254" s="164">
        <v>0</v>
      </c>
      <c r="Q254" s="164">
        <f>ROUND(E254*P254,5)</f>
        <v>0</v>
      </c>
      <c r="R254" s="164"/>
      <c r="S254" s="164"/>
      <c r="T254" s="165">
        <v>0.18</v>
      </c>
      <c r="U254" s="164">
        <f>ROUND(E254*T254,2)</f>
        <v>60.58</v>
      </c>
      <c r="V254" s="154"/>
      <c r="W254" s="154"/>
      <c r="X254" s="154"/>
      <c r="Y254" s="154"/>
      <c r="Z254" s="154"/>
      <c r="AA254" s="154"/>
      <c r="AB254" s="154"/>
      <c r="AC254" s="154"/>
      <c r="AD254" s="154"/>
      <c r="AE254" s="154" t="s">
        <v>146</v>
      </c>
      <c r="AF254" s="154"/>
      <c r="AG254" s="154"/>
      <c r="AH254" s="154"/>
      <c r="AI254" s="154"/>
      <c r="AJ254" s="154"/>
      <c r="AK254" s="154"/>
      <c r="AL254" s="154"/>
      <c r="AM254" s="154"/>
      <c r="AN254" s="154"/>
      <c r="AO254" s="154"/>
      <c r="AP254" s="154"/>
      <c r="AQ254" s="154"/>
      <c r="AR254" s="154"/>
      <c r="AS254" s="154"/>
      <c r="AT254" s="154"/>
      <c r="AU254" s="154"/>
      <c r="AV254" s="154"/>
      <c r="AW254" s="154"/>
      <c r="AX254" s="154"/>
      <c r="AY254" s="154"/>
      <c r="AZ254" s="154"/>
      <c r="BA254" s="154"/>
      <c r="BB254" s="154"/>
      <c r="BC254" s="154"/>
      <c r="BD254" s="154"/>
      <c r="BE254" s="154"/>
      <c r="BF254" s="154"/>
      <c r="BG254" s="154"/>
      <c r="BH254" s="154"/>
    </row>
    <row r="255" spans="1:60" outlineLevel="1" x14ac:dyDescent="0.2">
      <c r="A255" s="155"/>
      <c r="B255" s="162"/>
      <c r="C255" s="194" t="s">
        <v>484</v>
      </c>
      <c r="D255" s="166"/>
      <c r="E255" s="170">
        <v>300</v>
      </c>
      <c r="F255" s="173"/>
      <c r="G255" s="173"/>
      <c r="H255" s="173"/>
      <c r="I255" s="173"/>
      <c r="J255" s="173"/>
      <c r="K255" s="173"/>
      <c r="L255" s="173"/>
      <c r="M255" s="173"/>
      <c r="N255" s="164"/>
      <c r="O255" s="164"/>
      <c r="P255" s="164"/>
      <c r="Q255" s="164"/>
      <c r="R255" s="164"/>
      <c r="S255" s="164"/>
      <c r="T255" s="165"/>
      <c r="U255" s="164"/>
      <c r="V255" s="154"/>
      <c r="W255" s="154"/>
      <c r="X255" s="154"/>
      <c r="Y255" s="154"/>
      <c r="Z255" s="154"/>
      <c r="AA255" s="154"/>
      <c r="AB255" s="154"/>
      <c r="AC255" s="154"/>
      <c r="AD255" s="154"/>
      <c r="AE255" s="154" t="s">
        <v>140</v>
      </c>
      <c r="AF255" s="154">
        <v>0</v>
      </c>
      <c r="AG255" s="154"/>
      <c r="AH255" s="154"/>
      <c r="AI255" s="154"/>
      <c r="AJ255" s="154"/>
      <c r="AK255" s="154"/>
      <c r="AL255" s="154"/>
      <c r="AM255" s="154"/>
      <c r="AN255" s="154"/>
      <c r="AO255" s="154"/>
      <c r="AP255" s="154"/>
      <c r="AQ255" s="154"/>
      <c r="AR255" s="154"/>
      <c r="AS255" s="154"/>
      <c r="AT255" s="154"/>
      <c r="AU255" s="154"/>
      <c r="AV255" s="154"/>
      <c r="AW255" s="154"/>
      <c r="AX255" s="154"/>
      <c r="AY255" s="154"/>
      <c r="AZ255" s="154"/>
      <c r="BA255" s="154"/>
      <c r="BB255" s="154"/>
      <c r="BC255" s="154"/>
      <c r="BD255" s="154"/>
      <c r="BE255" s="154"/>
      <c r="BF255" s="154"/>
      <c r="BG255" s="154"/>
      <c r="BH255" s="154"/>
    </row>
    <row r="256" spans="1:60" outlineLevel="1" x14ac:dyDescent="0.2">
      <c r="A256" s="155"/>
      <c r="B256" s="162"/>
      <c r="C256" s="194" t="s">
        <v>485</v>
      </c>
      <c r="D256" s="166"/>
      <c r="E256" s="170">
        <v>15.6</v>
      </c>
      <c r="F256" s="173"/>
      <c r="G256" s="173"/>
      <c r="H256" s="173"/>
      <c r="I256" s="173"/>
      <c r="J256" s="173"/>
      <c r="K256" s="173"/>
      <c r="L256" s="173"/>
      <c r="M256" s="173"/>
      <c r="N256" s="164"/>
      <c r="O256" s="164"/>
      <c r="P256" s="164"/>
      <c r="Q256" s="164"/>
      <c r="R256" s="164"/>
      <c r="S256" s="164"/>
      <c r="T256" s="165"/>
      <c r="U256" s="164"/>
      <c r="V256" s="154"/>
      <c r="W256" s="154"/>
      <c r="X256" s="154"/>
      <c r="Y256" s="154"/>
      <c r="Z256" s="154"/>
      <c r="AA256" s="154"/>
      <c r="AB256" s="154"/>
      <c r="AC256" s="154"/>
      <c r="AD256" s="154"/>
      <c r="AE256" s="154" t="s">
        <v>140</v>
      </c>
      <c r="AF256" s="154">
        <v>0</v>
      </c>
      <c r="AG256" s="154"/>
      <c r="AH256" s="154"/>
      <c r="AI256" s="154"/>
      <c r="AJ256" s="154"/>
      <c r="AK256" s="154"/>
      <c r="AL256" s="154"/>
      <c r="AM256" s="154"/>
      <c r="AN256" s="154"/>
      <c r="AO256" s="154"/>
      <c r="AP256" s="154"/>
      <c r="AQ256" s="154"/>
      <c r="AR256" s="154"/>
      <c r="AS256" s="154"/>
      <c r="AT256" s="154"/>
      <c r="AU256" s="154"/>
      <c r="AV256" s="154"/>
      <c r="AW256" s="154"/>
      <c r="AX256" s="154"/>
      <c r="AY256" s="154"/>
      <c r="AZ256" s="154"/>
      <c r="BA256" s="154"/>
      <c r="BB256" s="154"/>
      <c r="BC256" s="154"/>
      <c r="BD256" s="154"/>
      <c r="BE256" s="154"/>
      <c r="BF256" s="154"/>
      <c r="BG256" s="154"/>
      <c r="BH256" s="154"/>
    </row>
    <row r="257" spans="1:60" outlineLevel="1" x14ac:dyDescent="0.2">
      <c r="A257" s="155"/>
      <c r="B257" s="162"/>
      <c r="C257" s="194" t="s">
        <v>486</v>
      </c>
      <c r="D257" s="166"/>
      <c r="E257" s="170">
        <v>20.96</v>
      </c>
      <c r="F257" s="173"/>
      <c r="G257" s="173"/>
      <c r="H257" s="173"/>
      <c r="I257" s="173"/>
      <c r="J257" s="173"/>
      <c r="K257" s="173"/>
      <c r="L257" s="173"/>
      <c r="M257" s="173"/>
      <c r="N257" s="164"/>
      <c r="O257" s="164"/>
      <c r="P257" s="164"/>
      <c r="Q257" s="164"/>
      <c r="R257" s="164"/>
      <c r="S257" s="164"/>
      <c r="T257" s="165"/>
      <c r="U257" s="164"/>
      <c r="V257" s="154"/>
      <c r="W257" s="154"/>
      <c r="X257" s="154"/>
      <c r="Y257" s="154"/>
      <c r="Z257" s="154"/>
      <c r="AA257" s="154"/>
      <c r="AB257" s="154"/>
      <c r="AC257" s="154"/>
      <c r="AD257" s="154"/>
      <c r="AE257" s="154" t="s">
        <v>140</v>
      </c>
      <c r="AF257" s="154">
        <v>0</v>
      </c>
      <c r="AG257" s="154"/>
      <c r="AH257" s="154"/>
      <c r="AI257" s="154"/>
      <c r="AJ257" s="154"/>
      <c r="AK257" s="154"/>
      <c r="AL257" s="154"/>
      <c r="AM257" s="154"/>
      <c r="AN257" s="154"/>
      <c r="AO257" s="154"/>
      <c r="AP257" s="154"/>
      <c r="AQ257" s="154"/>
      <c r="AR257" s="154"/>
      <c r="AS257" s="154"/>
      <c r="AT257" s="154"/>
      <c r="AU257" s="154"/>
      <c r="AV257" s="154"/>
      <c r="AW257" s="154"/>
      <c r="AX257" s="154"/>
      <c r="AY257" s="154"/>
      <c r="AZ257" s="154"/>
      <c r="BA257" s="154"/>
      <c r="BB257" s="154"/>
      <c r="BC257" s="154"/>
      <c r="BD257" s="154"/>
      <c r="BE257" s="154"/>
      <c r="BF257" s="154"/>
      <c r="BG257" s="154"/>
      <c r="BH257" s="154"/>
    </row>
    <row r="258" spans="1:60" outlineLevel="1" x14ac:dyDescent="0.2">
      <c r="A258" s="155">
        <v>107</v>
      </c>
      <c r="B258" s="162" t="s">
        <v>487</v>
      </c>
      <c r="C258" s="193" t="s">
        <v>488</v>
      </c>
      <c r="D258" s="164" t="s">
        <v>149</v>
      </c>
      <c r="E258" s="169">
        <v>36.4</v>
      </c>
      <c r="F258" s="172"/>
      <c r="G258" s="173">
        <f>ROUND(E258*F258,2)</f>
        <v>0</v>
      </c>
      <c r="H258" s="172"/>
      <c r="I258" s="173">
        <f>ROUND(E258*H258,2)</f>
        <v>0</v>
      </c>
      <c r="J258" s="172"/>
      <c r="K258" s="173">
        <f>ROUND(E258*J258,2)</f>
        <v>0</v>
      </c>
      <c r="L258" s="173">
        <v>15</v>
      </c>
      <c r="M258" s="173">
        <f>G258*(1+L258/100)</f>
        <v>0</v>
      </c>
      <c r="N258" s="164">
        <v>2.3000000000000001E-4</v>
      </c>
      <c r="O258" s="164">
        <f>ROUND(E258*N258,5)</f>
        <v>8.3700000000000007E-3</v>
      </c>
      <c r="P258" s="164">
        <v>0</v>
      </c>
      <c r="Q258" s="164">
        <f>ROUND(E258*P258,5)</f>
        <v>0</v>
      </c>
      <c r="R258" s="164"/>
      <c r="S258" s="164"/>
      <c r="T258" s="165">
        <v>0.161</v>
      </c>
      <c r="U258" s="164">
        <f>ROUND(E258*T258,2)</f>
        <v>5.86</v>
      </c>
      <c r="V258" s="154"/>
      <c r="W258" s="154"/>
      <c r="X258" s="154"/>
      <c r="Y258" s="154"/>
      <c r="Z258" s="154"/>
      <c r="AA258" s="154"/>
      <c r="AB258" s="154"/>
      <c r="AC258" s="154"/>
      <c r="AD258" s="154"/>
      <c r="AE258" s="154" t="s">
        <v>146</v>
      </c>
      <c r="AF258" s="154"/>
      <c r="AG258" s="154"/>
      <c r="AH258" s="154"/>
      <c r="AI258" s="154"/>
      <c r="AJ258" s="154"/>
      <c r="AK258" s="154"/>
      <c r="AL258" s="154"/>
      <c r="AM258" s="154"/>
      <c r="AN258" s="154"/>
      <c r="AO258" s="154"/>
      <c r="AP258" s="154"/>
      <c r="AQ258" s="154"/>
      <c r="AR258" s="154"/>
      <c r="AS258" s="154"/>
      <c r="AT258" s="154"/>
      <c r="AU258" s="154"/>
      <c r="AV258" s="154"/>
      <c r="AW258" s="154"/>
      <c r="AX258" s="154"/>
      <c r="AY258" s="154"/>
      <c r="AZ258" s="154"/>
      <c r="BA258" s="154"/>
      <c r="BB258" s="154"/>
      <c r="BC258" s="154"/>
      <c r="BD258" s="154"/>
      <c r="BE258" s="154"/>
      <c r="BF258" s="154"/>
      <c r="BG258" s="154"/>
      <c r="BH258" s="154"/>
    </row>
    <row r="259" spans="1:60" outlineLevel="1" x14ac:dyDescent="0.2">
      <c r="A259" s="155"/>
      <c r="B259" s="162"/>
      <c r="C259" s="253" t="s">
        <v>489</v>
      </c>
      <c r="D259" s="254"/>
      <c r="E259" s="255"/>
      <c r="F259" s="256"/>
      <c r="G259" s="257"/>
      <c r="H259" s="173"/>
      <c r="I259" s="173"/>
      <c r="J259" s="173"/>
      <c r="K259" s="173"/>
      <c r="L259" s="173"/>
      <c r="M259" s="173"/>
      <c r="N259" s="164"/>
      <c r="O259" s="164"/>
      <c r="P259" s="164"/>
      <c r="Q259" s="164"/>
      <c r="R259" s="164"/>
      <c r="S259" s="164"/>
      <c r="T259" s="165"/>
      <c r="U259" s="164"/>
      <c r="V259" s="154"/>
      <c r="W259" s="154"/>
      <c r="X259" s="154"/>
      <c r="Y259" s="154"/>
      <c r="Z259" s="154"/>
      <c r="AA259" s="154"/>
      <c r="AB259" s="154"/>
      <c r="AC259" s="154"/>
      <c r="AD259" s="154"/>
      <c r="AE259" s="154" t="s">
        <v>229</v>
      </c>
      <c r="AF259" s="154"/>
      <c r="AG259" s="154"/>
      <c r="AH259" s="154"/>
      <c r="AI259" s="154"/>
      <c r="AJ259" s="154"/>
      <c r="AK259" s="154"/>
      <c r="AL259" s="154"/>
      <c r="AM259" s="154"/>
      <c r="AN259" s="154"/>
      <c r="AO259" s="154"/>
      <c r="AP259" s="154"/>
      <c r="AQ259" s="154"/>
      <c r="AR259" s="154"/>
      <c r="AS259" s="154"/>
      <c r="AT259" s="154"/>
      <c r="AU259" s="154"/>
      <c r="AV259" s="154"/>
      <c r="AW259" s="154"/>
      <c r="AX259" s="154"/>
      <c r="AY259" s="154"/>
      <c r="AZ259" s="154"/>
      <c r="BA259" s="157" t="str">
        <f>C259</f>
        <v>Střešní vikýře 2 x z uliční strany a štíty nad střešní krytinou u schodiště</v>
      </c>
      <c r="BB259" s="154"/>
      <c r="BC259" s="154"/>
      <c r="BD259" s="154"/>
      <c r="BE259" s="154"/>
      <c r="BF259" s="154"/>
      <c r="BG259" s="154"/>
      <c r="BH259" s="154"/>
    </row>
    <row r="260" spans="1:60" outlineLevel="1" x14ac:dyDescent="0.2">
      <c r="A260" s="155"/>
      <c r="B260" s="162"/>
      <c r="C260" s="194" t="s">
        <v>490</v>
      </c>
      <c r="D260" s="166"/>
      <c r="E260" s="170">
        <v>30</v>
      </c>
      <c r="F260" s="173"/>
      <c r="G260" s="173"/>
      <c r="H260" s="173"/>
      <c r="I260" s="173"/>
      <c r="J260" s="173"/>
      <c r="K260" s="173"/>
      <c r="L260" s="173"/>
      <c r="M260" s="173"/>
      <c r="N260" s="164"/>
      <c r="O260" s="164"/>
      <c r="P260" s="164"/>
      <c r="Q260" s="164"/>
      <c r="R260" s="164"/>
      <c r="S260" s="164"/>
      <c r="T260" s="165"/>
      <c r="U260" s="164"/>
      <c r="V260" s="154"/>
      <c r="W260" s="154"/>
      <c r="X260" s="154"/>
      <c r="Y260" s="154"/>
      <c r="Z260" s="154"/>
      <c r="AA260" s="154"/>
      <c r="AB260" s="154"/>
      <c r="AC260" s="154"/>
      <c r="AD260" s="154"/>
      <c r="AE260" s="154" t="s">
        <v>140</v>
      </c>
      <c r="AF260" s="154">
        <v>0</v>
      </c>
      <c r="AG260" s="154"/>
      <c r="AH260" s="154"/>
      <c r="AI260" s="154"/>
      <c r="AJ260" s="154"/>
      <c r="AK260" s="154"/>
      <c r="AL260" s="154"/>
      <c r="AM260" s="154"/>
      <c r="AN260" s="154"/>
      <c r="AO260" s="154"/>
      <c r="AP260" s="154"/>
      <c r="AQ260" s="154"/>
      <c r="AR260" s="154"/>
      <c r="AS260" s="154"/>
      <c r="AT260" s="154"/>
      <c r="AU260" s="154"/>
      <c r="AV260" s="154"/>
      <c r="AW260" s="154"/>
      <c r="AX260" s="154"/>
      <c r="AY260" s="154"/>
      <c r="AZ260" s="154"/>
      <c r="BA260" s="154"/>
      <c r="BB260" s="154"/>
      <c r="BC260" s="154"/>
      <c r="BD260" s="154"/>
      <c r="BE260" s="154"/>
      <c r="BF260" s="154"/>
      <c r="BG260" s="154"/>
      <c r="BH260" s="154"/>
    </row>
    <row r="261" spans="1:60" outlineLevel="1" x14ac:dyDescent="0.2">
      <c r="A261" s="155"/>
      <c r="B261" s="162"/>
      <c r="C261" s="194" t="s">
        <v>491</v>
      </c>
      <c r="D261" s="166"/>
      <c r="E261" s="170">
        <v>6.4</v>
      </c>
      <c r="F261" s="173"/>
      <c r="G261" s="173"/>
      <c r="H261" s="173"/>
      <c r="I261" s="173"/>
      <c r="J261" s="173"/>
      <c r="K261" s="173"/>
      <c r="L261" s="173"/>
      <c r="M261" s="173"/>
      <c r="N261" s="164"/>
      <c r="O261" s="164"/>
      <c r="P261" s="164"/>
      <c r="Q261" s="164"/>
      <c r="R261" s="164"/>
      <c r="S261" s="164"/>
      <c r="T261" s="165"/>
      <c r="U261" s="164"/>
      <c r="V261" s="154"/>
      <c r="W261" s="154"/>
      <c r="X261" s="154"/>
      <c r="Y261" s="154"/>
      <c r="Z261" s="154"/>
      <c r="AA261" s="154"/>
      <c r="AB261" s="154"/>
      <c r="AC261" s="154"/>
      <c r="AD261" s="154"/>
      <c r="AE261" s="154" t="s">
        <v>140</v>
      </c>
      <c r="AF261" s="154">
        <v>0</v>
      </c>
      <c r="AG261" s="154"/>
      <c r="AH261" s="154"/>
      <c r="AI261" s="154"/>
      <c r="AJ261" s="154"/>
      <c r="AK261" s="154"/>
      <c r="AL261" s="154"/>
      <c r="AM261" s="154"/>
      <c r="AN261" s="154"/>
      <c r="AO261" s="154"/>
      <c r="AP261" s="154"/>
      <c r="AQ261" s="154"/>
      <c r="AR261" s="154"/>
      <c r="AS261" s="154"/>
      <c r="AT261" s="154"/>
      <c r="AU261" s="154"/>
      <c r="AV261" s="154"/>
      <c r="AW261" s="154"/>
      <c r="AX261" s="154"/>
      <c r="AY261" s="154"/>
      <c r="AZ261" s="154"/>
      <c r="BA261" s="154"/>
      <c r="BB261" s="154"/>
      <c r="BC261" s="154"/>
      <c r="BD261" s="154"/>
      <c r="BE261" s="154"/>
      <c r="BF261" s="154"/>
      <c r="BG261" s="154"/>
      <c r="BH261" s="154"/>
    </row>
    <row r="262" spans="1:60" ht="22.5" outlineLevel="1" x14ac:dyDescent="0.2">
      <c r="A262" s="155">
        <v>108</v>
      </c>
      <c r="B262" s="162" t="s">
        <v>492</v>
      </c>
      <c r="C262" s="193" t="s">
        <v>493</v>
      </c>
      <c r="D262" s="164" t="s">
        <v>149</v>
      </c>
      <c r="E262" s="169">
        <v>93.15</v>
      </c>
      <c r="F262" s="172"/>
      <c r="G262" s="173">
        <f>ROUND(E262*F262,2)</f>
        <v>0</v>
      </c>
      <c r="H262" s="172"/>
      <c r="I262" s="173">
        <f>ROUND(E262*H262,2)</f>
        <v>0</v>
      </c>
      <c r="J262" s="172"/>
      <c r="K262" s="173">
        <f>ROUND(E262*J262,2)</f>
        <v>0</v>
      </c>
      <c r="L262" s="173">
        <v>15</v>
      </c>
      <c r="M262" s="173">
        <f>G262*(1+L262/100)</f>
        <v>0</v>
      </c>
      <c r="N262" s="164">
        <v>5.2999999999999998E-4</v>
      </c>
      <c r="O262" s="164">
        <f>ROUND(E262*N262,5)</f>
        <v>4.9369999999999997E-2</v>
      </c>
      <c r="P262" s="164">
        <v>0</v>
      </c>
      <c r="Q262" s="164">
        <f>ROUND(E262*P262,5)</f>
        <v>0</v>
      </c>
      <c r="R262" s="164"/>
      <c r="S262" s="164"/>
      <c r="T262" s="165">
        <v>0.23100000000000001</v>
      </c>
      <c r="U262" s="164">
        <f>ROUND(E262*T262,2)</f>
        <v>21.52</v>
      </c>
      <c r="V262" s="154"/>
      <c r="W262" s="154"/>
      <c r="X262" s="154"/>
      <c r="Y262" s="154"/>
      <c r="Z262" s="154"/>
      <c r="AA262" s="154"/>
      <c r="AB262" s="154"/>
      <c r="AC262" s="154"/>
      <c r="AD262" s="154"/>
      <c r="AE262" s="154" t="s">
        <v>146</v>
      </c>
      <c r="AF262" s="154"/>
      <c r="AG262" s="154"/>
      <c r="AH262" s="154"/>
      <c r="AI262" s="154"/>
      <c r="AJ262" s="154"/>
      <c r="AK262" s="154"/>
      <c r="AL262" s="154"/>
      <c r="AM262" s="154"/>
      <c r="AN262" s="154"/>
      <c r="AO262" s="154"/>
      <c r="AP262" s="154"/>
      <c r="AQ262" s="154"/>
      <c r="AR262" s="154"/>
      <c r="AS262" s="154"/>
      <c r="AT262" s="154"/>
      <c r="AU262" s="154"/>
      <c r="AV262" s="154"/>
      <c r="AW262" s="154"/>
      <c r="AX262" s="154"/>
      <c r="AY262" s="154"/>
      <c r="AZ262" s="154"/>
      <c r="BA262" s="154"/>
      <c r="BB262" s="154"/>
      <c r="BC262" s="154"/>
      <c r="BD262" s="154"/>
      <c r="BE262" s="154"/>
      <c r="BF262" s="154"/>
      <c r="BG262" s="154"/>
      <c r="BH262" s="154"/>
    </row>
    <row r="263" spans="1:60" outlineLevel="1" x14ac:dyDescent="0.2">
      <c r="A263" s="155"/>
      <c r="B263" s="162"/>
      <c r="C263" s="194" t="s">
        <v>494</v>
      </c>
      <c r="D263" s="166"/>
      <c r="E263" s="170">
        <v>93.15</v>
      </c>
      <c r="F263" s="173"/>
      <c r="G263" s="173"/>
      <c r="H263" s="173"/>
      <c r="I263" s="173"/>
      <c r="J263" s="173"/>
      <c r="K263" s="173"/>
      <c r="L263" s="173"/>
      <c r="M263" s="173"/>
      <c r="N263" s="164"/>
      <c r="O263" s="164"/>
      <c r="P263" s="164"/>
      <c r="Q263" s="164"/>
      <c r="R263" s="164"/>
      <c r="S263" s="164"/>
      <c r="T263" s="165"/>
      <c r="U263" s="164"/>
      <c r="V263" s="154"/>
      <c r="W263" s="154"/>
      <c r="X263" s="154"/>
      <c r="Y263" s="154"/>
      <c r="Z263" s="154"/>
      <c r="AA263" s="154"/>
      <c r="AB263" s="154"/>
      <c r="AC263" s="154"/>
      <c r="AD263" s="154"/>
      <c r="AE263" s="154" t="s">
        <v>140</v>
      </c>
      <c r="AF263" s="154">
        <v>0</v>
      </c>
      <c r="AG263" s="154"/>
      <c r="AH263" s="154"/>
      <c r="AI263" s="154"/>
      <c r="AJ263" s="154"/>
      <c r="AK263" s="154"/>
      <c r="AL263" s="154"/>
      <c r="AM263" s="154"/>
      <c r="AN263" s="154"/>
      <c r="AO263" s="154"/>
      <c r="AP263" s="154"/>
      <c r="AQ263" s="154"/>
      <c r="AR263" s="154"/>
      <c r="AS263" s="154"/>
      <c r="AT263" s="154"/>
      <c r="AU263" s="154"/>
      <c r="AV263" s="154"/>
      <c r="AW263" s="154"/>
      <c r="AX263" s="154"/>
      <c r="AY263" s="154"/>
      <c r="AZ263" s="154"/>
      <c r="BA263" s="154"/>
      <c r="BB263" s="154"/>
      <c r="BC263" s="154"/>
      <c r="BD263" s="154"/>
      <c r="BE263" s="154"/>
      <c r="BF263" s="154"/>
      <c r="BG263" s="154"/>
      <c r="BH263" s="154"/>
    </row>
    <row r="264" spans="1:60" ht="22.5" outlineLevel="1" x14ac:dyDescent="0.2">
      <c r="A264" s="155">
        <v>109</v>
      </c>
      <c r="B264" s="162" t="s">
        <v>495</v>
      </c>
      <c r="C264" s="193" t="s">
        <v>496</v>
      </c>
      <c r="D264" s="164" t="s">
        <v>149</v>
      </c>
      <c r="E264" s="169">
        <v>129.55000000000001</v>
      </c>
      <c r="F264" s="172"/>
      <c r="G264" s="173">
        <f>ROUND(E264*F264,2)</f>
        <v>0</v>
      </c>
      <c r="H264" s="172"/>
      <c r="I264" s="173">
        <f>ROUND(E264*H264,2)</f>
        <v>0</v>
      </c>
      <c r="J264" s="172"/>
      <c r="K264" s="173">
        <f>ROUND(E264*J264,2)</f>
        <v>0</v>
      </c>
      <c r="L264" s="173">
        <v>15</v>
      </c>
      <c r="M264" s="173">
        <f>G264*(1+L264/100)</f>
        <v>0</v>
      </c>
      <c r="N264" s="164">
        <v>4.6499999999999996E-3</v>
      </c>
      <c r="O264" s="164">
        <f>ROUND(E264*N264,5)</f>
        <v>0.60241</v>
      </c>
      <c r="P264" s="164">
        <v>0</v>
      </c>
      <c r="Q264" s="164">
        <f>ROUND(E264*P264,5)</f>
        <v>0</v>
      </c>
      <c r="R264" s="164"/>
      <c r="S264" s="164"/>
      <c r="T264" s="165">
        <v>0</v>
      </c>
      <c r="U264" s="164">
        <f>ROUND(E264*T264,2)</f>
        <v>0</v>
      </c>
      <c r="V264" s="154"/>
      <c r="W264" s="154"/>
      <c r="X264" s="154"/>
      <c r="Y264" s="154"/>
      <c r="Z264" s="154"/>
      <c r="AA264" s="154"/>
      <c r="AB264" s="154"/>
      <c r="AC264" s="154"/>
      <c r="AD264" s="154"/>
      <c r="AE264" s="154" t="s">
        <v>479</v>
      </c>
      <c r="AF264" s="154"/>
      <c r="AG264" s="154"/>
      <c r="AH264" s="154"/>
      <c r="AI264" s="154"/>
      <c r="AJ264" s="154"/>
      <c r="AK264" s="154"/>
      <c r="AL264" s="154"/>
      <c r="AM264" s="154"/>
      <c r="AN264" s="154"/>
      <c r="AO264" s="154"/>
      <c r="AP264" s="154"/>
      <c r="AQ264" s="154"/>
      <c r="AR264" s="154"/>
      <c r="AS264" s="154"/>
      <c r="AT264" s="154"/>
      <c r="AU264" s="154"/>
      <c r="AV264" s="154"/>
      <c r="AW264" s="154"/>
      <c r="AX264" s="154"/>
      <c r="AY264" s="154"/>
      <c r="AZ264" s="154"/>
      <c r="BA264" s="154"/>
      <c r="BB264" s="154"/>
      <c r="BC264" s="154"/>
      <c r="BD264" s="154"/>
      <c r="BE264" s="154"/>
      <c r="BF264" s="154"/>
      <c r="BG264" s="154"/>
      <c r="BH264" s="154"/>
    </row>
    <row r="265" spans="1:60" outlineLevel="1" x14ac:dyDescent="0.2">
      <c r="A265" s="155"/>
      <c r="B265" s="162"/>
      <c r="C265" s="194" t="s">
        <v>497</v>
      </c>
      <c r="D265" s="166"/>
      <c r="E265" s="170">
        <v>129.55000000000001</v>
      </c>
      <c r="F265" s="173"/>
      <c r="G265" s="173"/>
      <c r="H265" s="173"/>
      <c r="I265" s="173"/>
      <c r="J265" s="173"/>
      <c r="K265" s="173"/>
      <c r="L265" s="173"/>
      <c r="M265" s="173"/>
      <c r="N265" s="164"/>
      <c r="O265" s="164"/>
      <c r="P265" s="164"/>
      <c r="Q265" s="164"/>
      <c r="R265" s="164"/>
      <c r="S265" s="164"/>
      <c r="T265" s="165"/>
      <c r="U265" s="164"/>
      <c r="V265" s="154"/>
      <c r="W265" s="154"/>
      <c r="X265" s="154"/>
      <c r="Y265" s="154"/>
      <c r="Z265" s="154"/>
      <c r="AA265" s="154"/>
      <c r="AB265" s="154"/>
      <c r="AC265" s="154"/>
      <c r="AD265" s="154"/>
      <c r="AE265" s="154" t="s">
        <v>140</v>
      </c>
      <c r="AF265" s="154">
        <v>0</v>
      </c>
      <c r="AG265" s="154"/>
      <c r="AH265" s="154"/>
      <c r="AI265" s="154"/>
      <c r="AJ265" s="154"/>
      <c r="AK265" s="154"/>
      <c r="AL265" s="154"/>
      <c r="AM265" s="154"/>
      <c r="AN265" s="154"/>
      <c r="AO265" s="154"/>
      <c r="AP265" s="154"/>
      <c r="AQ265" s="154"/>
      <c r="AR265" s="154"/>
      <c r="AS265" s="154"/>
      <c r="AT265" s="154"/>
      <c r="AU265" s="154"/>
      <c r="AV265" s="154"/>
      <c r="AW265" s="154"/>
      <c r="AX265" s="154"/>
      <c r="AY265" s="154"/>
      <c r="AZ265" s="154"/>
      <c r="BA265" s="154"/>
      <c r="BB265" s="154"/>
      <c r="BC265" s="154"/>
      <c r="BD265" s="154"/>
      <c r="BE265" s="154"/>
      <c r="BF265" s="154"/>
      <c r="BG265" s="154"/>
      <c r="BH265" s="154"/>
    </row>
    <row r="266" spans="1:60" ht="22.5" outlineLevel="1" x14ac:dyDescent="0.2">
      <c r="A266" s="155">
        <v>110</v>
      </c>
      <c r="B266" s="162" t="s">
        <v>498</v>
      </c>
      <c r="C266" s="193" t="s">
        <v>499</v>
      </c>
      <c r="D266" s="164" t="s">
        <v>149</v>
      </c>
      <c r="E266" s="169">
        <v>282.24</v>
      </c>
      <c r="F266" s="172"/>
      <c r="G266" s="173">
        <f>ROUND(E266*F266,2)</f>
        <v>0</v>
      </c>
      <c r="H266" s="172"/>
      <c r="I266" s="173">
        <f>ROUND(E266*H266,2)</f>
        <v>0</v>
      </c>
      <c r="J266" s="172"/>
      <c r="K266" s="173">
        <f>ROUND(E266*J266,2)</f>
        <v>0</v>
      </c>
      <c r="L266" s="173">
        <v>15</v>
      </c>
      <c r="M266" s="173">
        <f>G266*(1+L266/100)</f>
        <v>0</v>
      </c>
      <c r="N266" s="164">
        <v>3.7499999999999999E-3</v>
      </c>
      <c r="O266" s="164">
        <f>ROUND(E266*N266,5)</f>
        <v>1.0584</v>
      </c>
      <c r="P266" s="164">
        <v>0</v>
      </c>
      <c r="Q266" s="164">
        <f>ROUND(E266*P266,5)</f>
        <v>0</v>
      </c>
      <c r="R266" s="164"/>
      <c r="S266" s="164"/>
      <c r="T266" s="165">
        <v>0</v>
      </c>
      <c r="U266" s="164">
        <f>ROUND(E266*T266,2)</f>
        <v>0</v>
      </c>
      <c r="V266" s="154"/>
      <c r="W266" s="154"/>
      <c r="X266" s="154"/>
      <c r="Y266" s="154"/>
      <c r="Z266" s="154"/>
      <c r="AA266" s="154"/>
      <c r="AB266" s="154"/>
      <c r="AC266" s="154"/>
      <c r="AD266" s="154"/>
      <c r="AE266" s="154" t="s">
        <v>479</v>
      </c>
      <c r="AF266" s="154"/>
      <c r="AG266" s="154"/>
      <c r="AH266" s="154"/>
      <c r="AI266" s="154"/>
      <c r="AJ266" s="154"/>
      <c r="AK266" s="154"/>
      <c r="AL266" s="154"/>
      <c r="AM266" s="154"/>
      <c r="AN266" s="154"/>
      <c r="AO266" s="154"/>
      <c r="AP266" s="154"/>
      <c r="AQ266" s="154"/>
      <c r="AR266" s="154"/>
      <c r="AS266" s="154"/>
      <c r="AT266" s="154"/>
      <c r="AU266" s="154"/>
      <c r="AV266" s="154"/>
      <c r="AW266" s="154"/>
      <c r="AX266" s="154"/>
      <c r="AY266" s="154"/>
      <c r="AZ266" s="154"/>
      <c r="BA266" s="154"/>
      <c r="BB266" s="154"/>
      <c r="BC266" s="154"/>
      <c r="BD266" s="154"/>
      <c r="BE266" s="154"/>
      <c r="BF266" s="154"/>
      <c r="BG266" s="154"/>
      <c r="BH266" s="154"/>
    </row>
    <row r="267" spans="1:60" ht="33.75" outlineLevel="1" x14ac:dyDescent="0.2">
      <c r="A267" s="155"/>
      <c r="B267" s="162"/>
      <c r="C267" s="194" t="s">
        <v>500</v>
      </c>
      <c r="D267" s="166"/>
      <c r="E267" s="170">
        <v>220.67</v>
      </c>
      <c r="F267" s="173"/>
      <c r="G267" s="173"/>
      <c r="H267" s="173"/>
      <c r="I267" s="173"/>
      <c r="J267" s="173"/>
      <c r="K267" s="173"/>
      <c r="L267" s="173"/>
      <c r="M267" s="173"/>
      <c r="N267" s="164"/>
      <c r="O267" s="164"/>
      <c r="P267" s="164"/>
      <c r="Q267" s="164"/>
      <c r="R267" s="164"/>
      <c r="S267" s="164"/>
      <c r="T267" s="165"/>
      <c r="U267" s="164"/>
      <c r="V267" s="154"/>
      <c r="W267" s="154"/>
      <c r="X267" s="154"/>
      <c r="Y267" s="154"/>
      <c r="Z267" s="154"/>
      <c r="AA267" s="154"/>
      <c r="AB267" s="154"/>
      <c r="AC267" s="154"/>
      <c r="AD267" s="154"/>
      <c r="AE267" s="154" t="s">
        <v>140</v>
      </c>
      <c r="AF267" s="154">
        <v>0</v>
      </c>
      <c r="AG267" s="154"/>
      <c r="AH267" s="154"/>
      <c r="AI267" s="154"/>
      <c r="AJ267" s="154"/>
      <c r="AK267" s="154"/>
      <c r="AL267" s="154"/>
      <c r="AM267" s="154"/>
      <c r="AN267" s="154"/>
      <c r="AO267" s="154"/>
      <c r="AP267" s="154"/>
      <c r="AQ267" s="154"/>
      <c r="AR267" s="154"/>
      <c r="AS267" s="154"/>
      <c r="AT267" s="154"/>
      <c r="AU267" s="154"/>
      <c r="AV267" s="154"/>
      <c r="AW267" s="154"/>
      <c r="AX267" s="154"/>
      <c r="AY267" s="154"/>
      <c r="AZ267" s="154"/>
      <c r="BA267" s="154"/>
      <c r="BB267" s="154"/>
      <c r="BC267" s="154"/>
      <c r="BD267" s="154"/>
      <c r="BE267" s="154"/>
      <c r="BF267" s="154"/>
      <c r="BG267" s="154"/>
      <c r="BH267" s="154"/>
    </row>
    <row r="268" spans="1:60" outlineLevel="1" x14ac:dyDescent="0.2">
      <c r="A268" s="155"/>
      <c r="B268" s="162"/>
      <c r="C268" s="194" t="s">
        <v>501</v>
      </c>
      <c r="D268" s="166"/>
      <c r="E268" s="170">
        <v>61.57</v>
      </c>
      <c r="F268" s="173"/>
      <c r="G268" s="173"/>
      <c r="H268" s="173"/>
      <c r="I268" s="173"/>
      <c r="J268" s="173"/>
      <c r="K268" s="173"/>
      <c r="L268" s="173"/>
      <c r="M268" s="173"/>
      <c r="N268" s="164"/>
      <c r="O268" s="164"/>
      <c r="P268" s="164"/>
      <c r="Q268" s="164"/>
      <c r="R268" s="164"/>
      <c r="S268" s="164"/>
      <c r="T268" s="165"/>
      <c r="U268" s="164"/>
      <c r="V268" s="154"/>
      <c r="W268" s="154"/>
      <c r="X268" s="154"/>
      <c r="Y268" s="154"/>
      <c r="Z268" s="154"/>
      <c r="AA268" s="154"/>
      <c r="AB268" s="154"/>
      <c r="AC268" s="154"/>
      <c r="AD268" s="154"/>
      <c r="AE268" s="154" t="s">
        <v>140</v>
      </c>
      <c r="AF268" s="154">
        <v>0</v>
      </c>
      <c r="AG268" s="154"/>
      <c r="AH268" s="154"/>
      <c r="AI268" s="154"/>
      <c r="AJ268" s="154"/>
      <c r="AK268" s="154"/>
      <c r="AL268" s="154"/>
      <c r="AM268" s="154"/>
      <c r="AN268" s="154"/>
      <c r="AO268" s="154"/>
      <c r="AP268" s="154"/>
      <c r="AQ268" s="154"/>
      <c r="AR268" s="154"/>
      <c r="AS268" s="154"/>
      <c r="AT268" s="154"/>
      <c r="AU268" s="154"/>
      <c r="AV268" s="154"/>
      <c r="AW268" s="154"/>
      <c r="AX268" s="154"/>
      <c r="AY268" s="154"/>
      <c r="AZ268" s="154"/>
      <c r="BA268" s="154"/>
      <c r="BB268" s="154"/>
      <c r="BC268" s="154"/>
      <c r="BD268" s="154"/>
      <c r="BE268" s="154"/>
      <c r="BF268" s="154"/>
      <c r="BG268" s="154"/>
      <c r="BH268" s="154"/>
    </row>
    <row r="269" spans="1:60" outlineLevel="1" x14ac:dyDescent="0.2">
      <c r="A269" s="155">
        <v>111</v>
      </c>
      <c r="B269" s="162" t="s">
        <v>502</v>
      </c>
      <c r="C269" s="193" t="s">
        <v>503</v>
      </c>
      <c r="D269" s="164" t="s">
        <v>149</v>
      </c>
      <c r="E269" s="169">
        <v>282.24</v>
      </c>
      <c r="F269" s="172"/>
      <c r="G269" s="173">
        <f>ROUND(E269*F269,2)</f>
        <v>0</v>
      </c>
      <c r="H269" s="172"/>
      <c r="I269" s="173">
        <f>ROUND(E269*H269,2)</f>
        <v>0</v>
      </c>
      <c r="J269" s="172"/>
      <c r="K269" s="173">
        <f>ROUND(E269*J269,2)</f>
        <v>0</v>
      </c>
      <c r="L269" s="173">
        <v>15</v>
      </c>
      <c r="M269" s="173">
        <f>G269*(1+L269/100)</f>
        <v>0</v>
      </c>
      <c r="N269" s="164">
        <v>1.0000000000000001E-5</v>
      </c>
      <c r="O269" s="164">
        <f>ROUND(E269*N269,5)</f>
        <v>2.82E-3</v>
      </c>
      <c r="P269" s="164">
        <v>0</v>
      </c>
      <c r="Q269" s="164">
        <f>ROUND(E269*P269,5)</f>
        <v>0</v>
      </c>
      <c r="R269" s="164"/>
      <c r="S269" s="164"/>
      <c r="T269" s="165">
        <v>7.0000000000000007E-2</v>
      </c>
      <c r="U269" s="164">
        <f>ROUND(E269*T269,2)</f>
        <v>19.760000000000002</v>
      </c>
      <c r="V269" s="154"/>
      <c r="W269" s="154"/>
      <c r="X269" s="154"/>
      <c r="Y269" s="154"/>
      <c r="Z269" s="154"/>
      <c r="AA269" s="154"/>
      <c r="AB269" s="154"/>
      <c r="AC269" s="154"/>
      <c r="AD269" s="154"/>
      <c r="AE269" s="154" t="s">
        <v>146</v>
      </c>
      <c r="AF269" s="154"/>
      <c r="AG269" s="154"/>
      <c r="AH269" s="154"/>
      <c r="AI269" s="154"/>
      <c r="AJ269" s="154"/>
      <c r="AK269" s="154"/>
      <c r="AL269" s="154"/>
      <c r="AM269" s="154"/>
      <c r="AN269" s="154"/>
      <c r="AO269" s="154"/>
      <c r="AP269" s="154"/>
      <c r="AQ269" s="154"/>
      <c r="AR269" s="154"/>
      <c r="AS269" s="154"/>
      <c r="AT269" s="154"/>
      <c r="AU269" s="154"/>
      <c r="AV269" s="154"/>
      <c r="AW269" s="154"/>
      <c r="AX269" s="154"/>
      <c r="AY269" s="154"/>
      <c r="AZ269" s="154"/>
      <c r="BA269" s="154"/>
      <c r="BB269" s="154"/>
      <c r="BC269" s="154"/>
      <c r="BD269" s="154"/>
      <c r="BE269" s="154"/>
      <c r="BF269" s="154"/>
      <c r="BG269" s="154"/>
      <c r="BH269" s="154"/>
    </row>
    <row r="270" spans="1:60" ht="22.5" outlineLevel="1" x14ac:dyDescent="0.2">
      <c r="A270" s="155">
        <v>112</v>
      </c>
      <c r="B270" s="162" t="s">
        <v>504</v>
      </c>
      <c r="C270" s="193" t="s">
        <v>505</v>
      </c>
      <c r="D270" s="164" t="s">
        <v>149</v>
      </c>
      <c r="E270" s="169">
        <v>61.5</v>
      </c>
      <c r="F270" s="172"/>
      <c r="G270" s="173">
        <f>ROUND(E270*F270,2)</f>
        <v>0</v>
      </c>
      <c r="H270" s="172"/>
      <c r="I270" s="173">
        <f>ROUND(E270*H270,2)</f>
        <v>0</v>
      </c>
      <c r="J270" s="172"/>
      <c r="K270" s="173">
        <f>ROUND(E270*J270,2)</f>
        <v>0</v>
      </c>
      <c r="L270" s="173">
        <v>15</v>
      </c>
      <c r="M270" s="173">
        <f>G270*(1+L270/100)</f>
        <v>0</v>
      </c>
      <c r="N270" s="164">
        <v>0</v>
      </c>
      <c r="O270" s="164">
        <f>ROUND(E270*N270,5)</f>
        <v>0</v>
      </c>
      <c r="P270" s="164">
        <v>0</v>
      </c>
      <c r="Q270" s="164">
        <f>ROUND(E270*P270,5)</f>
        <v>0</v>
      </c>
      <c r="R270" s="164"/>
      <c r="S270" s="164"/>
      <c r="T270" s="165">
        <v>0.08</v>
      </c>
      <c r="U270" s="164">
        <f>ROUND(E270*T270,2)</f>
        <v>4.92</v>
      </c>
      <c r="V270" s="154"/>
      <c r="W270" s="154"/>
      <c r="X270" s="154"/>
      <c r="Y270" s="154"/>
      <c r="Z270" s="154"/>
      <c r="AA270" s="154"/>
      <c r="AB270" s="154"/>
      <c r="AC270" s="154"/>
      <c r="AD270" s="154"/>
      <c r="AE270" s="154" t="s">
        <v>146</v>
      </c>
      <c r="AF270" s="154"/>
      <c r="AG270" s="154"/>
      <c r="AH270" s="154"/>
      <c r="AI270" s="154"/>
      <c r="AJ270" s="154"/>
      <c r="AK270" s="154"/>
      <c r="AL270" s="154"/>
      <c r="AM270" s="154"/>
      <c r="AN270" s="154"/>
      <c r="AO270" s="154"/>
      <c r="AP270" s="154"/>
      <c r="AQ270" s="154"/>
      <c r="AR270" s="154"/>
      <c r="AS270" s="154"/>
      <c r="AT270" s="154"/>
      <c r="AU270" s="154"/>
      <c r="AV270" s="154"/>
      <c r="AW270" s="154"/>
      <c r="AX270" s="154"/>
      <c r="AY270" s="154"/>
      <c r="AZ270" s="154"/>
      <c r="BA270" s="154"/>
      <c r="BB270" s="154"/>
      <c r="BC270" s="154"/>
      <c r="BD270" s="154"/>
      <c r="BE270" s="154"/>
      <c r="BF270" s="154"/>
      <c r="BG270" s="154"/>
      <c r="BH270" s="154"/>
    </row>
    <row r="271" spans="1:60" outlineLevel="1" x14ac:dyDescent="0.2">
      <c r="A271" s="155">
        <v>113</v>
      </c>
      <c r="B271" s="162" t="s">
        <v>506</v>
      </c>
      <c r="C271" s="193" t="s">
        <v>507</v>
      </c>
      <c r="D271" s="164" t="s">
        <v>137</v>
      </c>
      <c r="E271" s="169">
        <v>6.157</v>
      </c>
      <c r="F271" s="172"/>
      <c r="G271" s="173">
        <f>ROUND(E271*F271,2)</f>
        <v>0</v>
      </c>
      <c r="H271" s="172"/>
      <c r="I271" s="173">
        <f>ROUND(E271*H271,2)</f>
        <v>0</v>
      </c>
      <c r="J271" s="172"/>
      <c r="K271" s="173">
        <f>ROUND(E271*J271,2)</f>
        <v>0</v>
      </c>
      <c r="L271" s="173">
        <v>15</v>
      </c>
      <c r="M271" s="173">
        <f>G271*(1+L271/100)</f>
        <v>0</v>
      </c>
      <c r="N271" s="164">
        <v>2.5000000000000001E-2</v>
      </c>
      <c r="O271" s="164">
        <f>ROUND(E271*N271,5)</f>
        <v>0.15393000000000001</v>
      </c>
      <c r="P271" s="164">
        <v>0</v>
      </c>
      <c r="Q271" s="164">
        <f>ROUND(E271*P271,5)</f>
        <v>0</v>
      </c>
      <c r="R271" s="164"/>
      <c r="S271" s="164"/>
      <c r="T271" s="165">
        <v>0</v>
      </c>
      <c r="U271" s="164">
        <f>ROUND(E271*T271,2)</f>
        <v>0</v>
      </c>
      <c r="V271" s="154"/>
      <c r="W271" s="154"/>
      <c r="X271" s="154"/>
      <c r="Y271" s="154"/>
      <c r="Z271" s="154"/>
      <c r="AA271" s="154"/>
      <c r="AB271" s="154"/>
      <c r="AC271" s="154"/>
      <c r="AD271" s="154"/>
      <c r="AE271" s="154" t="s">
        <v>479</v>
      </c>
      <c r="AF271" s="154"/>
      <c r="AG271" s="154"/>
      <c r="AH271" s="154"/>
      <c r="AI271" s="154"/>
      <c r="AJ271" s="154"/>
      <c r="AK271" s="154"/>
      <c r="AL271" s="154"/>
      <c r="AM271" s="154"/>
      <c r="AN271" s="154"/>
      <c r="AO271" s="154"/>
      <c r="AP271" s="154"/>
      <c r="AQ271" s="154"/>
      <c r="AR271" s="154"/>
      <c r="AS271" s="154"/>
      <c r="AT271" s="154"/>
      <c r="AU271" s="154"/>
      <c r="AV271" s="154"/>
      <c r="AW271" s="154"/>
      <c r="AX271" s="154"/>
      <c r="AY271" s="154"/>
      <c r="AZ271" s="154"/>
      <c r="BA271" s="154"/>
      <c r="BB271" s="154"/>
      <c r="BC271" s="154"/>
      <c r="BD271" s="154"/>
      <c r="BE271" s="154"/>
      <c r="BF271" s="154"/>
      <c r="BG271" s="154"/>
      <c r="BH271" s="154"/>
    </row>
    <row r="272" spans="1:60" outlineLevel="1" x14ac:dyDescent="0.2">
      <c r="A272" s="155"/>
      <c r="B272" s="162"/>
      <c r="C272" s="194" t="s">
        <v>508</v>
      </c>
      <c r="D272" s="166"/>
      <c r="E272" s="170">
        <v>6.157</v>
      </c>
      <c r="F272" s="173"/>
      <c r="G272" s="173"/>
      <c r="H272" s="173"/>
      <c r="I272" s="173"/>
      <c r="J272" s="173"/>
      <c r="K272" s="173"/>
      <c r="L272" s="173"/>
      <c r="M272" s="173"/>
      <c r="N272" s="164"/>
      <c r="O272" s="164"/>
      <c r="P272" s="164"/>
      <c r="Q272" s="164"/>
      <c r="R272" s="164"/>
      <c r="S272" s="164"/>
      <c r="T272" s="165"/>
      <c r="U272" s="164"/>
      <c r="V272" s="154"/>
      <c r="W272" s="154"/>
      <c r="X272" s="154"/>
      <c r="Y272" s="154"/>
      <c r="Z272" s="154"/>
      <c r="AA272" s="154"/>
      <c r="AB272" s="154"/>
      <c r="AC272" s="154"/>
      <c r="AD272" s="154"/>
      <c r="AE272" s="154" t="s">
        <v>140</v>
      </c>
      <c r="AF272" s="154">
        <v>0</v>
      </c>
      <c r="AG272" s="154"/>
      <c r="AH272" s="154"/>
      <c r="AI272" s="154"/>
      <c r="AJ272" s="154"/>
      <c r="AK272" s="154"/>
      <c r="AL272" s="154"/>
      <c r="AM272" s="154"/>
      <c r="AN272" s="154"/>
      <c r="AO272" s="154"/>
      <c r="AP272" s="154"/>
      <c r="AQ272" s="154"/>
      <c r="AR272" s="154"/>
      <c r="AS272" s="154"/>
      <c r="AT272" s="154"/>
      <c r="AU272" s="154"/>
      <c r="AV272" s="154"/>
      <c r="AW272" s="154"/>
      <c r="AX272" s="154"/>
      <c r="AY272" s="154"/>
      <c r="AZ272" s="154"/>
      <c r="BA272" s="154"/>
      <c r="BB272" s="154"/>
      <c r="BC272" s="154"/>
      <c r="BD272" s="154"/>
      <c r="BE272" s="154"/>
      <c r="BF272" s="154"/>
      <c r="BG272" s="154"/>
      <c r="BH272" s="154"/>
    </row>
    <row r="273" spans="1:60" outlineLevel="1" x14ac:dyDescent="0.2">
      <c r="A273" s="155">
        <v>114</v>
      </c>
      <c r="B273" s="162" t="s">
        <v>509</v>
      </c>
      <c r="C273" s="193" t="s">
        <v>510</v>
      </c>
      <c r="D273" s="164" t="s">
        <v>241</v>
      </c>
      <c r="E273" s="169">
        <v>6.45</v>
      </c>
      <c r="F273" s="172"/>
      <c r="G273" s="173">
        <f>ROUND(E273*F273,2)</f>
        <v>0</v>
      </c>
      <c r="H273" s="172"/>
      <c r="I273" s="173">
        <f>ROUND(E273*H273,2)</f>
        <v>0</v>
      </c>
      <c r="J273" s="172"/>
      <c r="K273" s="173">
        <f>ROUND(E273*J273,2)</f>
        <v>0</v>
      </c>
      <c r="L273" s="173">
        <v>15</v>
      </c>
      <c r="M273" s="173">
        <f>G273*(1+L273/100)</f>
        <v>0</v>
      </c>
      <c r="N273" s="164">
        <v>0</v>
      </c>
      <c r="O273" s="164">
        <f>ROUND(E273*N273,5)</f>
        <v>0</v>
      </c>
      <c r="P273" s="164">
        <v>0</v>
      </c>
      <c r="Q273" s="164">
        <f>ROUND(E273*P273,5)</f>
        <v>0</v>
      </c>
      <c r="R273" s="164"/>
      <c r="S273" s="164"/>
      <c r="T273" s="165">
        <v>1.831</v>
      </c>
      <c r="U273" s="164">
        <f>ROUND(E273*T273,2)</f>
        <v>11.81</v>
      </c>
      <c r="V273" s="154"/>
      <c r="W273" s="154"/>
      <c r="X273" s="154"/>
      <c r="Y273" s="154"/>
      <c r="Z273" s="154"/>
      <c r="AA273" s="154"/>
      <c r="AB273" s="154"/>
      <c r="AC273" s="154"/>
      <c r="AD273" s="154"/>
      <c r="AE273" s="154" t="s">
        <v>146</v>
      </c>
      <c r="AF273" s="154"/>
      <c r="AG273" s="154"/>
      <c r="AH273" s="154"/>
      <c r="AI273" s="154"/>
      <c r="AJ273" s="154"/>
      <c r="AK273" s="154"/>
      <c r="AL273" s="154"/>
      <c r="AM273" s="154"/>
      <c r="AN273" s="154"/>
      <c r="AO273" s="154"/>
      <c r="AP273" s="154"/>
      <c r="AQ273" s="154"/>
      <c r="AR273" s="154"/>
      <c r="AS273" s="154"/>
      <c r="AT273" s="154"/>
      <c r="AU273" s="154"/>
      <c r="AV273" s="154"/>
      <c r="AW273" s="154"/>
      <c r="AX273" s="154"/>
      <c r="AY273" s="154"/>
      <c r="AZ273" s="154"/>
      <c r="BA273" s="154"/>
      <c r="BB273" s="154"/>
      <c r="BC273" s="154"/>
      <c r="BD273" s="154"/>
      <c r="BE273" s="154"/>
      <c r="BF273" s="154"/>
      <c r="BG273" s="154"/>
      <c r="BH273" s="154"/>
    </row>
    <row r="274" spans="1:60" x14ac:dyDescent="0.2">
      <c r="A274" s="156" t="s">
        <v>133</v>
      </c>
      <c r="B274" s="163" t="s">
        <v>81</v>
      </c>
      <c r="C274" s="195" t="s">
        <v>82</v>
      </c>
      <c r="D274" s="167"/>
      <c r="E274" s="171"/>
      <c r="F274" s="174"/>
      <c r="G274" s="174">
        <f>SUMIF(AE275:AE330,"&lt;&gt;NOR",G275:G330)</f>
        <v>0</v>
      </c>
      <c r="H274" s="174"/>
      <c r="I274" s="174">
        <f>SUM(I275:I330)</f>
        <v>0</v>
      </c>
      <c r="J274" s="174"/>
      <c r="K274" s="174">
        <f>SUM(K275:K330)</f>
        <v>0</v>
      </c>
      <c r="L274" s="174"/>
      <c r="M274" s="174">
        <f>SUM(M275:M330)</f>
        <v>0</v>
      </c>
      <c r="N274" s="167"/>
      <c r="O274" s="167">
        <f>SUM(O275:O330)</f>
        <v>25.747149999999991</v>
      </c>
      <c r="P274" s="167"/>
      <c r="Q274" s="167">
        <f>SUM(Q275:Q330)</f>
        <v>14.125119999999997</v>
      </c>
      <c r="R274" s="167"/>
      <c r="S274" s="167"/>
      <c r="T274" s="168"/>
      <c r="U274" s="167">
        <f>SUM(U275:U330)</f>
        <v>827.76</v>
      </c>
      <c r="AE274" t="s">
        <v>134</v>
      </c>
    </row>
    <row r="275" spans="1:60" outlineLevel="1" x14ac:dyDescent="0.2">
      <c r="A275" s="155">
        <v>115</v>
      </c>
      <c r="B275" s="162" t="s">
        <v>511</v>
      </c>
      <c r="C275" s="193" t="s">
        <v>512</v>
      </c>
      <c r="D275" s="164" t="s">
        <v>149</v>
      </c>
      <c r="E275" s="169">
        <v>51.8</v>
      </c>
      <c r="F275" s="172"/>
      <c r="G275" s="173">
        <f>ROUND(E275*F275,2)</f>
        <v>0</v>
      </c>
      <c r="H275" s="172"/>
      <c r="I275" s="173">
        <f>ROUND(E275*H275,2)</f>
        <v>0</v>
      </c>
      <c r="J275" s="172"/>
      <c r="K275" s="173">
        <f>ROUND(E275*J275,2)</f>
        <v>0</v>
      </c>
      <c r="L275" s="173">
        <v>15</v>
      </c>
      <c r="M275" s="173">
        <f>G275*(1+L275/100)</f>
        <v>0</v>
      </c>
      <c r="N275" s="164">
        <v>1.6000000000000001E-4</v>
      </c>
      <c r="O275" s="164">
        <f>ROUND(E275*N275,5)</f>
        <v>8.2900000000000005E-3</v>
      </c>
      <c r="P275" s="164">
        <v>2.1999999999999999E-2</v>
      </c>
      <c r="Q275" s="164">
        <f>ROUND(E275*P275,5)</f>
        <v>1.1395999999999999</v>
      </c>
      <c r="R275" s="164"/>
      <c r="S275" s="164"/>
      <c r="T275" s="165">
        <v>0.114</v>
      </c>
      <c r="U275" s="164">
        <f>ROUND(E275*T275,2)</f>
        <v>5.91</v>
      </c>
      <c r="V275" s="154"/>
      <c r="W275" s="154"/>
      <c r="X275" s="154"/>
      <c r="Y275" s="154"/>
      <c r="Z275" s="154"/>
      <c r="AA275" s="154"/>
      <c r="AB275" s="154"/>
      <c r="AC275" s="154"/>
      <c r="AD275" s="154"/>
      <c r="AE275" s="154" t="s">
        <v>146</v>
      </c>
      <c r="AF275" s="154"/>
      <c r="AG275" s="154"/>
      <c r="AH275" s="154"/>
      <c r="AI275" s="154"/>
      <c r="AJ275" s="154"/>
      <c r="AK275" s="154"/>
      <c r="AL275" s="154"/>
      <c r="AM275" s="154"/>
      <c r="AN275" s="154"/>
      <c r="AO275" s="154"/>
      <c r="AP275" s="154"/>
      <c r="AQ275" s="154"/>
      <c r="AR275" s="154"/>
      <c r="AS275" s="154"/>
      <c r="AT275" s="154"/>
      <c r="AU275" s="154"/>
      <c r="AV275" s="154"/>
      <c r="AW275" s="154"/>
      <c r="AX275" s="154"/>
      <c r="AY275" s="154"/>
      <c r="AZ275" s="154"/>
      <c r="BA275" s="154"/>
      <c r="BB275" s="154"/>
      <c r="BC275" s="154"/>
      <c r="BD275" s="154"/>
      <c r="BE275" s="154"/>
      <c r="BF275" s="154"/>
      <c r="BG275" s="154"/>
      <c r="BH275" s="154"/>
    </row>
    <row r="276" spans="1:60" outlineLevel="1" x14ac:dyDescent="0.2">
      <c r="A276" s="155"/>
      <c r="B276" s="162"/>
      <c r="C276" s="194" t="s">
        <v>513</v>
      </c>
      <c r="D276" s="166"/>
      <c r="E276" s="170">
        <v>51.8</v>
      </c>
      <c r="F276" s="173"/>
      <c r="G276" s="173"/>
      <c r="H276" s="173"/>
      <c r="I276" s="173"/>
      <c r="J276" s="173"/>
      <c r="K276" s="173"/>
      <c r="L276" s="173"/>
      <c r="M276" s="173"/>
      <c r="N276" s="164"/>
      <c r="O276" s="164"/>
      <c r="P276" s="164"/>
      <c r="Q276" s="164"/>
      <c r="R276" s="164"/>
      <c r="S276" s="164"/>
      <c r="T276" s="165"/>
      <c r="U276" s="164"/>
      <c r="V276" s="154"/>
      <c r="W276" s="154"/>
      <c r="X276" s="154"/>
      <c r="Y276" s="154"/>
      <c r="Z276" s="154"/>
      <c r="AA276" s="154"/>
      <c r="AB276" s="154"/>
      <c r="AC276" s="154"/>
      <c r="AD276" s="154"/>
      <c r="AE276" s="154" t="s">
        <v>140</v>
      </c>
      <c r="AF276" s="154">
        <v>0</v>
      </c>
      <c r="AG276" s="154"/>
      <c r="AH276" s="154"/>
      <c r="AI276" s="154"/>
      <c r="AJ276" s="154"/>
      <c r="AK276" s="154"/>
      <c r="AL276" s="154"/>
      <c r="AM276" s="154"/>
      <c r="AN276" s="154"/>
      <c r="AO276" s="154"/>
      <c r="AP276" s="154"/>
      <c r="AQ276" s="154"/>
      <c r="AR276" s="154"/>
      <c r="AS276" s="154"/>
      <c r="AT276" s="154"/>
      <c r="AU276" s="154"/>
      <c r="AV276" s="154"/>
      <c r="AW276" s="154"/>
      <c r="AX276" s="154"/>
      <c r="AY276" s="154"/>
      <c r="AZ276" s="154"/>
      <c r="BA276" s="154"/>
      <c r="BB276" s="154"/>
      <c r="BC276" s="154"/>
      <c r="BD276" s="154"/>
      <c r="BE276" s="154"/>
      <c r="BF276" s="154"/>
      <c r="BG276" s="154"/>
      <c r="BH276" s="154"/>
    </row>
    <row r="277" spans="1:60" outlineLevel="1" x14ac:dyDescent="0.2">
      <c r="A277" s="155">
        <v>116</v>
      </c>
      <c r="B277" s="162" t="s">
        <v>514</v>
      </c>
      <c r="C277" s="193" t="s">
        <v>515</v>
      </c>
      <c r="D277" s="164" t="s">
        <v>157</v>
      </c>
      <c r="E277" s="169">
        <v>10</v>
      </c>
      <c r="F277" s="172"/>
      <c r="G277" s="173">
        <f>ROUND(E277*F277,2)</f>
        <v>0</v>
      </c>
      <c r="H277" s="172"/>
      <c r="I277" s="173">
        <f>ROUND(E277*H277,2)</f>
        <v>0</v>
      </c>
      <c r="J277" s="172"/>
      <c r="K277" s="173">
        <f>ROUND(E277*J277,2)</f>
        <v>0</v>
      </c>
      <c r="L277" s="173">
        <v>15</v>
      </c>
      <c r="M277" s="173">
        <f>G277*(1+L277/100)</f>
        <v>0</v>
      </c>
      <c r="N277" s="164">
        <v>0</v>
      </c>
      <c r="O277" s="164">
        <f>ROUND(E277*N277,5)</f>
        <v>0</v>
      </c>
      <c r="P277" s="164">
        <v>5.0000000000000001E-3</v>
      </c>
      <c r="Q277" s="164">
        <f>ROUND(E277*P277,5)</f>
        <v>0.05</v>
      </c>
      <c r="R277" s="164"/>
      <c r="S277" s="164"/>
      <c r="T277" s="165">
        <v>7.0000000000000007E-2</v>
      </c>
      <c r="U277" s="164">
        <f>ROUND(E277*T277,2)</f>
        <v>0.7</v>
      </c>
      <c r="V277" s="154"/>
      <c r="W277" s="154"/>
      <c r="X277" s="154"/>
      <c r="Y277" s="154"/>
      <c r="Z277" s="154"/>
      <c r="AA277" s="154"/>
      <c r="AB277" s="154"/>
      <c r="AC277" s="154"/>
      <c r="AD277" s="154"/>
      <c r="AE277" s="154" t="s">
        <v>146</v>
      </c>
      <c r="AF277" s="154"/>
      <c r="AG277" s="154"/>
      <c r="AH277" s="154"/>
      <c r="AI277" s="154"/>
      <c r="AJ277" s="154"/>
      <c r="AK277" s="154"/>
      <c r="AL277" s="154"/>
      <c r="AM277" s="154"/>
      <c r="AN277" s="154"/>
      <c r="AO277" s="154"/>
      <c r="AP277" s="154"/>
      <c r="AQ277" s="154"/>
      <c r="AR277" s="154"/>
      <c r="AS277" s="154"/>
      <c r="AT277" s="154"/>
      <c r="AU277" s="154"/>
      <c r="AV277" s="154"/>
      <c r="AW277" s="154"/>
      <c r="AX277" s="154"/>
      <c r="AY277" s="154"/>
      <c r="AZ277" s="154"/>
      <c r="BA277" s="154"/>
      <c r="BB277" s="154"/>
      <c r="BC277" s="154"/>
      <c r="BD277" s="154"/>
      <c r="BE277" s="154"/>
      <c r="BF277" s="154"/>
      <c r="BG277" s="154"/>
      <c r="BH277" s="154"/>
    </row>
    <row r="278" spans="1:60" outlineLevel="1" x14ac:dyDescent="0.2">
      <c r="A278" s="155">
        <v>117</v>
      </c>
      <c r="B278" s="162" t="s">
        <v>516</v>
      </c>
      <c r="C278" s="193" t="s">
        <v>517</v>
      </c>
      <c r="D278" s="164" t="s">
        <v>235</v>
      </c>
      <c r="E278" s="169">
        <v>394.4</v>
      </c>
      <c r="F278" s="172"/>
      <c r="G278" s="173">
        <f>ROUND(E278*F278,2)</f>
        <v>0</v>
      </c>
      <c r="H278" s="172"/>
      <c r="I278" s="173">
        <f>ROUND(E278*H278,2)</f>
        <v>0</v>
      </c>
      <c r="J278" s="172"/>
      <c r="K278" s="173">
        <f>ROUND(E278*J278,2)</f>
        <v>0</v>
      </c>
      <c r="L278" s="173">
        <v>15</v>
      </c>
      <c r="M278" s="173">
        <f>G278*(1+L278/100)</f>
        <v>0</v>
      </c>
      <c r="N278" s="164">
        <v>0</v>
      </c>
      <c r="O278" s="164">
        <f>ROUND(E278*N278,5)</f>
        <v>0</v>
      </c>
      <c r="P278" s="164">
        <v>8.0000000000000002E-3</v>
      </c>
      <c r="Q278" s="164">
        <f>ROUND(E278*P278,5)</f>
        <v>3.1551999999999998</v>
      </c>
      <c r="R278" s="164"/>
      <c r="S278" s="164"/>
      <c r="T278" s="165">
        <v>0.10199999999999999</v>
      </c>
      <c r="U278" s="164">
        <f>ROUND(E278*T278,2)</f>
        <v>40.229999999999997</v>
      </c>
      <c r="V278" s="154"/>
      <c r="W278" s="154"/>
      <c r="X278" s="154"/>
      <c r="Y278" s="154"/>
      <c r="Z278" s="154"/>
      <c r="AA278" s="154"/>
      <c r="AB278" s="154"/>
      <c r="AC278" s="154"/>
      <c r="AD278" s="154"/>
      <c r="AE278" s="154" t="s">
        <v>146</v>
      </c>
      <c r="AF278" s="154"/>
      <c r="AG278" s="154"/>
      <c r="AH278" s="154"/>
      <c r="AI278" s="154"/>
      <c r="AJ278" s="154"/>
      <c r="AK278" s="154"/>
      <c r="AL278" s="154"/>
      <c r="AM278" s="154"/>
      <c r="AN278" s="154"/>
      <c r="AO278" s="154"/>
      <c r="AP278" s="154"/>
      <c r="AQ278" s="154"/>
      <c r="AR278" s="154"/>
      <c r="AS278" s="154"/>
      <c r="AT278" s="154"/>
      <c r="AU278" s="154"/>
      <c r="AV278" s="154"/>
      <c r="AW278" s="154"/>
      <c r="AX278" s="154"/>
      <c r="AY278" s="154"/>
      <c r="AZ278" s="154"/>
      <c r="BA278" s="154"/>
      <c r="BB278" s="154"/>
      <c r="BC278" s="154"/>
      <c r="BD278" s="154"/>
      <c r="BE278" s="154"/>
      <c r="BF278" s="154"/>
      <c r="BG278" s="154"/>
      <c r="BH278" s="154"/>
    </row>
    <row r="279" spans="1:60" outlineLevel="1" x14ac:dyDescent="0.2">
      <c r="A279" s="155"/>
      <c r="B279" s="162"/>
      <c r="C279" s="194" t="s">
        <v>518</v>
      </c>
      <c r="D279" s="166"/>
      <c r="E279" s="170">
        <v>394.4</v>
      </c>
      <c r="F279" s="173"/>
      <c r="G279" s="173"/>
      <c r="H279" s="173"/>
      <c r="I279" s="173"/>
      <c r="J279" s="173"/>
      <c r="K279" s="173"/>
      <c r="L279" s="173"/>
      <c r="M279" s="173"/>
      <c r="N279" s="164"/>
      <c r="O279" s="164"/>
      <c r="P279" s="164"/>
      <c r="Q279" s="164"/>
      <c r="R279" s="164"/>
      <c r="S279" s="164"/>
      <c r="T279" s="165"/>
      <c r="U279" s="164"/>
      <c r="V279" s="154"/>
      <c r="W279" s="154"/>
      <c r="X279" s="154"/>
      <c r="Y279" s="154"/>
      <c r="Z279" s="154"/>
      <c r="AA279" s="154"/>
      <c r="AB279" s="154"/>
      <c r="AC279" s="154"/>
      <c r="AD279" s="154"/>
      <c r="AE279" s="154" t="s">
        <v>140</v>
      </c>
      <c r="AF279" s="154">
        <v>0</v>
      </c>
      <c r="AG279" s="154"/>
      <c r="AH279" s="154"/>
      <c r="AI279" s="154"/>
      <c r="AJ279" s="154"/>
      <c r="AK279" s="154"/>
      <c r="AL279" s="154"/>
      <c r="AM279" s="154"/>
      <c r="AN279" s="154"/>
      <c r="AO279" s="154"/>
      <c r="AP279" s="154"/>
      <c r="AQ279" s="154"/>
      <c r="AR279" s="154"/>
      <c r="AS279" s="154"/>
      <c r="AT279" s="154"/>
      <c r="AU279" s="154"/>
      <c r="AV279" s="154"/>
      <c r="AW279" s="154"/>
      <c r="AX279" s="154"/>
      <c r="AY279" s="154"/>
      <c r="AZ279" s="154"/>
      <c r="BA279" s="154"/>
      <c r="BB279" s="154"/>
      <c r="BC279" s="154"/>
      <c r="BD279" s="154"/>
      <c r="BE279" s="154"/>
      <c r="BF279" s="154"/>
      <c r="BG279" s="154"/>
      <c r="BH279" s="154"/>
    </row>
    <row r="280" spans="1:60" outlineLevel="1" x14ac:dyDescent="0.2">
      <c r="A280" s="155">
        <v>118</v>
      </c>
      <c r="B280" s="162" t="s">
        <v>519</v>
      </c>
      <c r="C280" s="193" t="s">
        <v>520</v>
      </c>
      <c r="D280" s="164" t="s">
        <v>235</v>
      </c>
      <c r="E280" s="169">
        <v>121.9</v>
      </c>
      <c r="F280" s="172"/>
      <c r="G280" s="173">
        <f>ROUND(E280*F280,2)</f>
        <v>0</v>
      </c>
      <c r="H280" s="172"/>
      <c r="I280" s="173">
        <f>ROUND(E280*H280,2)</f>
        <v>0</v>
      </c>
      <c r="J280" s="172"/>
      <c r="K280" s="173">
        <f>ROUND(E280*J280,2)</f>
        <v>0</v>
      </c>
      <c r="L280" s="173">
        <v>15</v>
      </c>
      <c r="M280" s="173">
        <f>G280*(1+L280/100)</f>
        <v>0</v>
      </c>
      <c r="N280" s="164">
        <v>0</v>
      </c>
      <c r="O280" s="164">
        <f>ROUND(E280*N280,5)</f>
        <v>0</v>
      </c>
      <c r="P280" s="164">
        <v>1.4E-2</v>
      </c>
      <c r="Q280" s="164">
        <f>ROUND(E280*P280,5)</f>
        <v>1.7065999999999999</v>
      </c>
      <c r="R280" s="164"/>
      <c r="S280" s="164"/>
      <c r="T280" s="165">
        <v>0.128</v>
      </c>
      <c r="U280" s="164">
        <f>ROUND(E280*T280,2)</f>
        <v>15.6</v>
      </c>
      <c r="V280" s="154"/>
      <c r="W280" s="154"/>
      <c r="X280" s="154"/>
      <c r="Y280" s="154"/>
      <c r="Z280" s="154"/>
      <c r="AA280" s="154"/>
      <c r="AB280" s="154"/>
      <c r="AC280" s="154"/>
      <c r="AD280" s="154"/>
      <c r="AE280" s="154" t="s">
        <v>146</v>
      </c>
      <c r="AF280" s="154"/>
      <c r="AG280" s="154"/>
      <c r="AH280" s="154"/>
      <c r="AI280" s="154"/>
      <c r="AJ280" s="154"/>
      <c r="AK280" s="154"/>
      <c r="AL280" s="154"/>
      <c r="AM280" s="154"/>
      <c r="AN280" s="154"/>
      <c r="AO280" s="154"/>
      <c r="AP280" s="154"/>
      <c r="AQ280" s="154"/>
      <c r="AR280" s="154"/>
      <c r="AS280" s="154"/>
      <c r="AT280" s="154"/>
      <c r="AU280" s="154"/>
      <c r="AV280" s="154"/>
      <c r="AW280" s="154"/>
      <c r="AX280" s="154"/>
      <c r="AY280" s="154"/>
      <c r="AZ280" s="154"/>
      <c r="BA280" s="154"/>
      <c r="BB280" s="154"/>
      <c r="BC280" s="154"/>
      <c r="BD280" s="154"/>
      <c r="BE280" s="154"/>
      <c r="BF280" s="154"/>
      <c r="BG280" s="154"/>
      <c r="BH280" s="154"/>
    </row>
    <row r="281" spans="1:60" outlineLevel="1" x14ac:dyDescent="0.2">
      <c r="A281" s="155"/>
      <c r="B281" s="162"/>
      <c r="C281" s="194" t="s">
        <v>521</v>
      </c>
      <c r="D281" s="166"/>
      <c r="E281" s="170">
        <v>121.9</v>
      </c>
      <c r="F281" s="173"/>
      <c r="G281" s="173"/>
      <c r="H281" s="173"/>
      <c r="I281" s="173"/>
      <c r="J281" s="173"/>
      <c r="K281" s="173"/>
      <c r="L281" s="173"/>
      <c r="M281" s="173"/>
      <c r="N281" s="164"/>
      <c r="O281" s="164"/>
      <c r="P281" s="164"/>
      <c r="Q281" s="164"/>
      <c r="R281" s="164"/>
      <c r="S281" s="164"/>
      <c r="T281" s="165"/>
      <c r="U281" s="164"/>
      <c r="V281" s="154"/>
      <c r="W281" s="154"/>
      <c r="X281" s="154"/>
      <c r="Y281" s="154"/>
      <c r="Z281" s="154"/>
      <c r="AA281" s="154"/>
      <c r="AB281" s="154"/>
      <c r="AC281" s="154"/>
      <c r="AD281" s="154"/>
      <c r="AE281" s="154" t="s">
        <v>140</v>
      </c>
      <c r="AF281" s="154">
        <v>0</v>
      </c>
      <c r="AG281" s="154"/>
      <c r="AH281" s="154"/>
      <c r="AI281" s="154"/>
      <c r="AJ281" s="154"/>
      <c r="AK281" s="154"/>
      <c r="AL281" s="154"/>
      <c r="AM281" s="154"/>
      <c r="AN281" s="154"/>
      <c r="AO281" s="154"/>
      <c r="AP281" s="154"/>
      <c r="AQ281" s="154"/>
      <c r="AR281" s="154"/>
      <c r="AS281" s="154"/>
      <c r="AT281" s="154"/>
      <c r="AU281" s="154"/>
      <c r="AV281" s="154"/>
      <c r="AW281" s="154"/>
      <c r="AX281" s="154"/>
      <c r="AY281" s="154"/>
      <c r="AZ281" s="154"/>
      <c r="BA281" s="154"/>
      <c r="BB281" s="154"/>
      <c r="BC281" s="154"/>
      <c r="BD281" s="154"/>
      <c r="BE281" s="154"/>
      <c r="BF281" s="154"/>
      <c r="BG281" s="154"/>
      <c r="BH281" s="154"/>
    </row>
    <row r="282" spans="1:60" outlineLevel="1" x14ac:dyDescent="0.2">
      <c r="A282" s="155">
        <v>119</v>
      </c>
      <c r="B282" s="162" t="s">
        <v>522</v>
      </c>
      <c r="C282" s="193" t="s">
        <v>523</v>
      </c>
      <c r="D282" s="164" t="s">
        <v>235</v>
      </c>
      <c r="E282" s="169">
        <v>122</v>
      </c>
      <c r="F282" s="172"/>
      <c r="G282" s="173">
        <f>ROUND(E282*F282,2)</f>
        <v>0</v>
      </c>
      <c r="H282" s="172"/>
      <c r="I282" s="173">
        <f>ROUND(E282*H282,2)</f>
        <v>0</v>
      </c>
      <c r="J282" s="172"/>
      <c r="K282" s="173">
        <f>ROUND(E282*J282,2)</f>
        <v>0</v>
      </c>
      <c r="L282" s="173">
        <v>15</v>
      </c>
      <c r="M282" s="173">
        <f>G282*(1+L282/100)</f>
        <v>0</v>
      </c>
      <c r="N282" s="164">
        <v>0</v>
      </c>
      <c r="O282" s="164">
        <f>ROUND(E282*N282,5)</f>
        <v>0</v>
      </c>
      <c r="P282" s="164">
        <v>2.4E-2</v>
      </c>
      <c r="Q282" s="164">
        <f>ROUND(E282*P282,5)</f>
        <v>2.9279999999999999</v>
      </c>
      <c r="R282" s="164"/>
      <c r="S282" s="164"/>
      <c r="T282" s="165">
        <v>0.154</v>
      </c>
      <c r="U282" s="164">
        <f>ROUND(E282*T282,2)</f>
        <v>18.79</v>
      </c>
      <c r="V282" s="154"/>
      <c r="W282" s="154"/>
      <c r="X282" s="154"/>
      <c r="Y282" s="154"/>
      <c r="Z282" s="154"/>
      <c r="AA282" s="154"/>
      <c r="AB282" s="154"/>
      <c r="AC282" s="154"/>
      <c r="AD282" s="154"/>
      <c r="AE282" s="154" t="s">
        <v>146</v>
      </c>
      <c r="AF282" s="154"/>
      <c r="AG282" s="154"/>
      <c r="AH282" s="154"/>
      <c r="AI282" s="154"/>
      <c r="AJ282" s="154"/>
      <c r="AK282" s="154"/>
      <c r="AL282" s="154"/>
      <c r="AM282" s="154"/>
      <c r="AN282" s="154"/>
      <c r="AO282" s="154"/>
      <c r="AP282" s="154"/>
      <c r="AQ282" s="154"/>
      <c r="AR282" s="154"/>
      <c r="AS282" s="154"/>
      <c r="AT282" s="154"/>
      <c r="AU282" s="154"/>
      <c r="AV282" s="154"/>
      <c r="AW282" s="154"/>
      <c r="AX282" s="154"/>
      <c r="AY282" s="154"/>
      <c r="AZ282" s="154"/>
      <c r="BA282" s="154"/>
      <c r="BB282" s="154"/>
      <c r="BC282" s="154"/>
      <c r="BD282" s="154"/>
      <c r="BE282" s="154"/>
      <c r="BF282" s="154"/>
      <c r="BG282" s="154"/>
      <c r="BH282" s="154"/>
    </row>
    <row r="283" spans="1:60" outlineLevel="1" x14ac:dyDescent="0.2">
      <c r="A283" s="155"/>
      <c r="B283" s="162"/>
      <c r="C283" s="194" t="s">
        <v>524</v>
      </c>
      <c r="D283" s="166"/>
      <c r="E283" s="170">
        <v>122</v>
      </c>
      <c r="F283" s="173"/>
      <c r="G283" s="173"/>
      <c r="H283" s="173"/>
      <c r="I283" s="173"/>
      <c r="J283" s="173"/>
      <c r="K283" s="173"/>
      <c r="L283" s="173"/>
      <c r="M283" s="173"/>
      <c r="N283" s="164"/>
      <c r="O283" s="164"/>
      <c r="P283" s="164"/>
      <c r="Q283" s="164"/>
      <c r="R283" s="164"/>
      <c r="S283" s="164"/>
      <c r="T283" s="165"/>
      <c r="U283" s="164"/>
      <c r="V283" s="154"/>
      <c r="W283" s="154"/>
      <c r="X283" s="154"/>
      <c r="Y283" s="154"/>
      <c r="Z283" s="154"/>
      <c r="AA283" s="154"/>
      <c r="AB283" s="154"/>
      <c r="AC283" s="154"/>
      <c r="AD283" s="154"/>
      <c r="AE283" s="154" t="s">
        <v>140</v>
      </c>
      <c r="AF283" s="154">
        <v>0</v>
      </c>
      <c r="AG283" s="154"/>
      <c r="AH283" s="154"/>
      <c r="AI283" s="154"/>
      <c r="AJ283" s="154"/>
      <c r="AK283" s="154"/>
      <c r="AL283" s="154"/>
      <c r="AM283" s="154"/>
      <c r="AN283" s="154"/>
      <c r="AO283" s="154"/>
      <c r="AP283" s="154"/>
      <c r="AQ283" s="154"/>
      <c r="AR283" s="154"/>
      <c r="AS283" s="154"/>
      <c r="AT283" s="154"/>
      <c r="AU283" s="154"/>
      <c r="AV283" s="154"/>
      <c r="AW283" s="154"/>
      <c r="AX283" s="154"/>
      <c r="AY283" s="154"/>
      <c r="AZ283" s="154"/>
      <c r="BA283" s="154"/>
      <c r="BB283" s="154"/>
      <c r="BC283" s="154"/>
      <c r="BD283" s="154"/>
      <c r="BE283" s="154"/>
      <c r="BF283" s="154"/>
      <c r="BG283" s="154"/>
      <c r="BH283" s="154"/>
    </row>
    <row r="284" spans="1:60" outlineLevel="1" x14ac:dyDescent="0.2">
      <c r="A284" s="155">
        <v>120</v>
      </c>
      <c r="B284" s="162" t="s">
        <v>525</v>
      </c>
      <c r="C284" s="193" t="s">
        <v>526</v>
      </c>
      <c r="D284" s="164" t="s">
        <v>235</v>
      </c>
      <c r="E284" s="169">
        <v>8.59</v>
      </c>
      <c r="F284" s="172"/>
      <c r="G284" s="173">
        <f>ROUND(E284*F284,2)</f>
        <v>0</v>
      </c>
      <c r="H284" s="172"/>
      <c r="I284" s="173">
        <f>ROUND(E284*H284,2)</f>
        <v>0</v>
      </c>
      <c r="J284" s="172"/>
      <c r="K284" s="173">
        <f>ROUND(E284*J284,2)</f>
        <v>0</v>
      </c>
      <c r="L284" s="173">
        <v>15</v>
      </c>
      <c r="M284" s="173">
        <f>G284*(1+L284/100)</f>
        <v>0</v>
      </c>
      <c r="N284" s="164">
        <v>0</v>
      </c>
      <c r="O284" s="164">
        <f>ROUND(E284*N284,5)</f>
        <v>0</v>
      </c>
      <c r="P284" s="164">
        <v>3.2000000000000001E-2</v>
      </c>
      <c r="Q284" s="164">
        <f>ROUND(E284*P284,5)</f>
        <v>0.27488000000000001</v>
      </c>
      <c r="R284" s="164"/>
      <c r="S284" s="164"/>
      <c r="T284" s="165">
        <v>0.18</v>
      </c>
      <c r="U284" s="164">
        <f>ROUND(E284*T284,2)</f>
        <v>1.55</v>
      </c>
      <c r="V284" s="154"/>
      <c r="W284" s="154"/>
      <c r="X284" s="154"/>
      <c r="Y284" s="154"/>
      <c r="Z284" s="154"/>
      <c r="AA284" s="154"/>
      <c r="AB284" s="154"/>
      <c r="AC284" s="154"/>
      <c r="AD284" s="154"/>
      <c r="AE284" s="154" t="s">
        <v>146</v>
      </c>
      <c r="AF284" s="154"/>
      <c r="AG284" s="154"/>
      <c r="AH284" s="154"/>
      <c r="AI284" s="154"/>
      <c r="AJ284" s="154"/>
      <c r="AK284" s="154"/>
      <c r="AL284" s="154"/>
      <c r="AM284" s="154"/>
      <c r="AN284" s="154"/>
      <c r="AO284" s="154"/>
      <c r="AP284" s="154"/>
      <c r="AQ284" s="154"/>
      <c r="AR284" s="154"/>
      <c r="AS284" s="154"/>
      <c r="AT284" s="154"/>
      <c r="AU284" s="154"/>
      <c r="AV284" s="154"/>
      <c r="AW284" s="154"/>
      <c r="AX284" s="154"/>
      <c r="AY284" s="154"/>
      <c r="AZ284" s="154"/>
      <c r="BA284" s="154"/>
      <c r="BB284" s="154"/>
      <c r="BC284" s="154"/>
      <c r="BD284" s="154"/>
      <c r="BE284" s="154"/>
      <c r="BF284" s="154"/>
      <c r="BG284" s="154"/>
      <c r="BH284" s="154"/>
    </row>
    <row r="285" spans="1:60" outlineLevel="1" x14ac:dyDescent="0.2">
      <c r="A285" s="155">
        <v>121</v>
      </c>
      <c r="B285" s="162" t="s">
        <v>527</v>
      </c>
      <c r="C285" s="193" t="s">
        <v>528</v>
      </c>
      <c r="D285" s="164" t="s">
        <v>149</v>
      </c>
      <c r="E285" s="169">
        <v>340.16250000000002</v>
      </c>
      <c r="F285" s="172"/>
      <c r="G285" s="173">
        <f>ROUND(E285*F285,2)</f>
        <v>0</v>
      </c>
      <c r="H285" s="172"/>
      <c r="I285" s="173">
        <f>ROUND(E285*H285,2)</f>
        <v>0</v>
      </c>
      <c r="J285" s="172"/>
      <c r="K285" s="173">
        <f>ROUND(E285*J285,2)</f>
        <v>0</v>
      </c>
      <c r="L285" s="173">
        <v>15</v>
      </c>
      <c r="M285" s="173">
        <f>G285*(1+L285/100)</f>
        <v>0</v>
      </c>
      <c r="N285" s="164">
        <v>0</v>
      </c>
      <c r="O285" s="164">
        <f>ROUND(E285*N285,5)</f>
        <v>0</v>
      </c>
      <c r="P285" s="164">
        <v>7.0000000000000001E-3</v>
      </c>
      <c r="Q285" s="164">
        <f>ROUND(E285*P285,5)</f>
        <v>2.3811399999999998</v>
      </c>
      <c r="R285" s="164"/>
      <c r="S285" s="164"/>
      <c r="T285" s="165">
        <v>0.06</v>
      </c>
      <c r="U285" s="164">
        <f>ROUND(E285*T285,2)</f>
        <v>20.41</v>
      </c>
      <c r="V285" s="154"/>
      <c r="W285" s="154"/>
      <c r="X285" s="154"/>
      <c r="Y285" s="154"/>
      <c r="Z285" s="154"/>
      <c r="AA285" s="154"/>
      <c r="AB285" s="154"/>
      <c r="AC285" s="154"/>
      <c r="AD285" s="154"/>
      <c r="AE285" s="154" t="s">
        <v>146</v>
      </c>
      <c r="AF285" s="154"/>
      <c r="AG285" s="154"/>
      <c r="AH285" s="154"/>
      <c r="AI285" s="154"/>
      <c r="AJ285" s="154"/>
      <c r="AK285" s="154"/>
      <c r="AL285" s="154"/>
      <c r="AM285" s="154"/>
      <c r="AN285" s="154"/>
      <c r="AO285" s="154"/>
      <c r="AP285" s="154"/>
      <c r="AQ285" s="154"/>
      <c r="AR285" s="154"/>
      <c r="AS285" s="154"/>
      <c r="AT285" s="154"/>
      <c r="AU285" s="154"/>
      <c r="AV285" s="154"/>
      <c r="AW285" s="154"/>
      <c r="AX285" s="154"/>
      <c r="AY285" s="154"/>
      <c r="AZ285" s="154"/>
      <c r="BA285" s="154"/>
      <c r="BB285" s="154"/>
      <c r="BC285" s="154"/>
      <c r="BD285" s="154"/>
      <c r="BE285" s="154"/>
      <c r="BF285" s="154"/>
      <c r="BG285" s="154"/>
      <c r="BH285" s="154"/>
    </row>
    <row r="286" spans="1:60" outlineLevel="1" x14ac:dyDescent="0.2">
      <c r="A286" s="155"/>
      <c r="B286" s="162"/>
      <c r="C286" s="194" t="s">
        <v>529</v>
      </c>
      <c r="D286" s="166"/>
      <c r="E286" s="170">
        <v>340.16250000000002</v>
      </c>
      <c r="F286" s="173"/>
      <c r="G286" s="173"/>
      <c r="H286" s="173"/>
      <c r="I286" s="173"/>
      <c r="J286" s="173"/>
      <c r="K286" s="173"/>
      <c r="L286" s="173"/>
      <c r="M286" s="173"/>
      <c r="N286" s="164"/>
      <c r="O286" s="164"/>
      <c r="P286" s="164"/>
      <c r="Q286" s="164"/>
      <c r="R286" s="164"/>
      <c r="S286" s="164"/>
      <c r="T286" s="165"/>
      <c r="U286" s="164"/>
      <c r="V286" s="154"/>
      <c r="W286" s="154"/>
      <c r="X286" s="154"/>
      <c r="Y286" s="154"/>
      <c r="Z286" s="154"/>
      <c r="AA286" s="154"/>
      <c r="AB286" s="154"/>
      <c r="AC286" s="154"/>
      <c r="AD286" s="154"/>
      <c r="AE286" s="154" t="s">
        <v>140</v>
      </c>
      <c r="AF286" s="154">
        <v>0</v>
      </c>
      <c r="AG286" s="154"/>
      <c r="AH286" s="154"/>
      <c r="AI286" s="154"/>
      <c r="AJ286" s="154"/>
      <c r="AK286" s="154"/>
      <c r="AL286" s="154"/>
      <c r="AM286" s="154"/>
      <c r="AN286" s="154"/>
      <c r="AO286" s="154"/>
      <c r="AP286" s="154"/>
      <c r="AQ286" s="154"/>
      <c r="AR286" s="154"/>
      <c r="AS286" s="154"/>
      <c r="AT286" s="154"/>
      <c r="AU286" s="154"/>
      <c r="AV286" s="154"/>
      <c r="AW286" s="154"/>
      <c r="AX286" s="154"/>
      <c r="AY286" s="154"/>
      <c r="AZ286" s="154"/>
      <c r="BA286" s="154"/>
      <c r="BB286" s="154"/>
      <c r="BC286" s="154"/>
      <c r="BD286" s="154"/>
      <c r="BE286" s="154"/>
      <c r="BF286" s="154"/>
      <c r="BG286" s="154"/>
      <c r="BH286" s="154"/>
    </row>
    <row r="287" spans="1:60" outlineLevel="1" x14ac:dyDescent="0.2">
      <c r="A287" s="155">
        <v>122</v>
      </c>
      <c r="B287" s="162" t="s">
        <v>530</v>
      </c>
      <c r="C287" s="193" t="s">
        <v>531</v>
      </c>
      <c r="D287" s="164" t="s">
        <v>149</v>
      </c>
      <c r="E287" s="169">
        <v>15</v>
      </c>
      <c r="F287" s="172"/>
      <c r="G287" s="173">
        <f>ROUND(E287*F287,2)</f>
        <v>0</v>
      </c>
      <c r="H287" s="172"/>
      <c r="I287" s="173">
        <f>ROUND(E287*H287,2)</f>
        <v>0</v>
      </c>
      <c r="J287" s="172"/>
      <c r="K287" s="173">
        <f>ROUND(E287*J287,2)</f>
        <v>0</v>
      </c>
      <c r="L287" s="173">
        <v>15</v>
      </c>
      <c r="M287" s="173">
        <f>G287*(1+L287/100)</f>
        <v>0</v>
      </c>
      <c r="N287" s="164">
        <v>0</v>
      </c>
      <c r="O287" s="164">
        <f>ROUND(E287*N287,5)</f>
        <v>0</v>
      </c>
      <c r="P287" s="164">
        <v>1.4999999999999999E-2</v>
      </c>
      <c r="Q287" s="164">
        <f>ROUND(E287*P287,5)</f>
        <v>0.22500000000000001</v>
      </c>
      <c r="R287" s="164"/>
      <c r="S287" s="164"/>
      <c r="T287" s="165">
        <v>0.09</v>
      </c>
      <c r="U287" s="164">
        <f>ROUND(E287*T287,2)</f>
        <v>1.35</v>
      </c>
      <c r="V287" s="154"/>
      <c r="W287" s="154"/>
      <c r="X287" s="154"/>
      <c r="Y287" s="154"/>
      <c r="Z287" s="154"/>
      <c r="AA287" s="154"/>
      <c r="AB287" s="154"/>
      <c r="AC287" s="154"/>
      <c r="AD287" s="154"/>
      <c r="AE287" s="154" t="s">
        <v>146</v>
      </c>
      <c r="AF287" s="154"/>
      <c r="AG287" s="154"/>
      <c r="AH287" s="154"/>
      <c r="AI287" s="154"/>
      <c r="AJ287" s="154"/>
      <c r="AK287" s="154"/>
      <c r="AL287" s="154"/>
      <c r="AM287" s="154"/>
      <c r="AN287" s="154"/>
      <c r="AO287" s="154"/>
      <c r="AP287" s="154"/>
      <c r="AQ287" s="154"/>
      <c r="AR287" s="154"/>
      <c r="AS287" s="154"/>
      <c r="AT287" s="154"/>
      <c r="AU287" s="154"/>
      <c r="AV287" s="154"/>
      <c r="AW287" s="154"/>
      <c r="AX287" s="154"/>
      <c r="AY287" s="154"/>
      <c r="AZ287" s="154"/>
      <c r="BA287" s="154"/>
      <c r="BB287" s="154"/>
      <c r="BC287" s="154"/>
      <c r="BD287" s="154"/>
      <c r="BE287" s="154"/>
      <c r="BF287" s="154"/>
      <c r="BG287" s="154"/>
      <c r="BH287" s="154"/>
    </row>
    <row r="288" spans="1:60" outlineLevel="1" x14ac:dyDescent="0.2">
      <c r="A288" s="155"/>
      <c r="B288" s="162"/>
      <c r="C288" s="194" t="s">
        <v>532</v>
      </c>
      <c r="D288" s="166"/>
      <c r="E288" s="170">
        <v>15</v>
      </c>
      <c r="F288" s="173"/>
      <c r="G288" s="173"/>
      <c r="H288" s="173"/>
      <c r="I288" s="173"/>
      <c r="J288" s="173"/>
      <c r="K288" s="173"/>
      <c r="L288" s="173"/>
      <c r="M288" s="173"/>
      <c r="N288" s="164"/>
      <c r="O288" s="164"/>
      <c r="P288" s="164"/>
      <c r="Q288" s="164"/>
      <c r="R288" s="164"/>
      <c r="S288" s="164"/>
      <c r="T288" s="165"/>
      <c r="U288" s="164"/>
      <c r="V288" s="154"/>
      <c r="W288" s="154"/>
      <c r="X288" s="154"/>
      <c r="Y288" s="154"/>
      <c r="Z288" s="154"/>
      <c r="AA288" s="154"/>
      <c r="AB288" s="154"/>
      <c r="AC288" s="154"/>
      <c r="AD288" s="154"/>
      <c r="AE288" s="154" t="s">
        <v>140</v>
      </c>
      <c r="AF288" s="154">
        <v>0</v>
      </c>
      <c r="AG288" s="154"/>
      <c r="AH288" s="154"/>
      <c r="AI288" s="154"/>
      <c r="AJ288" s="154"/>
      <c r="AK288" s="154"/>
      <c r="AL288" s="154"/>
      <c r="AM288" s="154"/>
      <c r="AN288" s="154"/>
      <c r="AO288" s="154"/>
      <c r="AP288" s="154"/>
      <c r="AQ288" s="154"/>
      <c r="AR288" s="154"/>
      <c r="AS288" s="154"/>
      <c r="AT288" s="154"/>
      <c r="AU288" s="154"/>
      <c r="AV288" s="154"/>
      <c r="AW288" s="154"/>
      <c r="AX288" s="154"/>
      <c r="AY288" s="154"/>
      <c r="AZ288" s="154"/>
      <c r="BA288" s="154"/>
      <c r="BB288" s="154"/>
      <c r="BC288" s="154"/>
      <c r="BD288" s="154"/>
      <c r="BE288" s="154"/>
      <c r="BF288" s="154"/>
      <c r="BG288" s="154"/>
      <c r="BH288" s="154"/>
    </row>
    <row r="289" spans="1:60" outlineLevel="1" x14ac:dyDescent="0.2">
      <c r="A289" s="155">
        <v>123</v>
      </c>
      <c r="B289" s="162" t="s">
        <v>533</v>
      </c>
      <c r="C289" s="193" t="s">
        <v>534</v>
      </c>
      <c r="D289" s="164" t="s">
        <v>149</v>
      </c>
      <c r="E289" s="169">
        <v>18.3</v>
      </c>
      <c r="F289" s="172"/>
      <c r="G289" s="173">
        <f>ROUND(E289*F289,2)</f>
        <v>0</v>
      </c>
      <c r="H289" s="172"/>
      <c r="I289" s="173">
        <f>ROUND(E289*H289,2)</f>
        <v>0</v>
      </c>
      <c r="J289" s="172"/>
      <c r="K289" s="173">
        <f>ROUND(E289*J289,2)</f>
        <v>0</v>
      </c>
      <c r="L289" s="173">
        <v>15</v>
      </c>
      <c r="M289" s="173">
        <f>G289*(1+L289/100)</f>
        <v>0</v>
      </c>
      <c r="N289" s="164">
        <v>0</v>
      </c>
      <c r="O289" s="164">
        <f>ROUND(E289*N289,5)</f>
        <v>0</v>
      </c>
      <c r="P289" s="164">
        <v>1.7000000000000001E-2</v>
      </c>
      <c r="Q289" s="164">
        <f>ROUND(E289*P289,5)</f>
        <v>0.31109999999999999</v>
      </c>
      <c r="R289" s="164"/>
      <c r="S289" s="164"/>
      <c r="T289" s="165">
        <v>0.14599999999999999</v>
      </c>
      <c r="U289" s="164">
        <f>ROUND(E289*T289,2)</f>
        <v>2.67</v>
      </c>
      <c r="V289" s="154"/>
      <c r="W289" s="154"/>
      <c r="X289" s="154"/>
      <c r="Y289" s="154"/>
      <c r="Z289" s="154"/>
      <c r="AA289" s="154"/>
      <c r="AB289" s="154"/>
      <c r="AC289" s="154"/>
      <c r="AD289" s="154"/>
      <c r="AE289" s="154" t="s">
        <v>146</v>
      </c>
      <c r="AF289" s="154"/>
      <c r="AG289" s="154"/>
      <c r="AH289" s="154"/>
      <c r="AI289" s="154"/>
      <c r="AJ289" s="154"/>
      <c r="AK289" s="154"/>
      <c r="AL289" s="154"/>
      <c r="AM289" s="154"/>
      <c r="AN289" s="154"/>
      <c r="AO289" s="154"/>
      <c r="AP289" s="154"/>
      <c r="AQ289" s="154"/>
      <c r="AR289" s="154"/>
      <c r="AS289" s="154"/>
      <c r="AT289" s="154"/>
      <c r="AU289" s="154"/>
      <c r="AV289" s="154"/>
      <c r="AW289" s="154"/>
      <c r="AX289" s="154"/>
      <c r="AY289" s="154"/>
      <c r="AZ289" s="154"/>
      <c r="BA289" s="154"/>
      <c r="BB289" s="154"/>
      <c r="BC289" s="154"/>
      <c r="BD289" s="154"/>
      <c r="BE289" s="154"/>
      <c r="BF289" s="154"/>
      <c r="BG289" s="154"/>
      <c r="BH289" s="154"/>
    </row>
    <row r="290" spans="1:60" outlineLevel="1" x14ac:dyDescent="0.2">
      <c r="A290" s="155"/>
      <c r="B290" s="162"/>
      <c r="C290" s="194" t="s">
        <v>535</v>
      </c>
      <c r="D290" s="166"/>
      <c r="E290" s="170">
        <v>18.3</v>
      </c>
      <c r="F290" s="173"/>
      <c r="G290" s="173"/>
      <c r="H290" s="173"/>
      <c r="I290" s="173"/>
      <c r="J290" s="173"/>
      <c r="K290" s="173"/>
      <c r="L290" s="173"/>
      <c r="M290" s="173"/>
      <c r="N290" s="164"/>
      <c r="O290" s="164"/>
      <c r="P290" s="164"/>
      <c r="Q290" s="164"/>
      <c r="R290" s="164"/>
      <c r="S290" s="164"/>
      <c r="T290" s="165"/>
      <c r="U290" s="164"/>
      <c r="V290" s="154"/>
      <c r="W290" s="154"/>
      <c r="X290" s="154"/>
      <c r="Y290" s="154"/>
      <c r="Z290" s="154"/>
      <c r="AA290" s="154"/>
      <c r="AB290" s="154"/>
      <c r="AC290" s="154"/>
      <c r="AD290" s="154"/>
      <c r="AE290" s="154" t="s">
        <v>140</v>
      </c>
      <c r="AF290" s="154">
        <v>0</v>
      </c>
      <c r="AG290" s="154"/>
      <c r="AH290" s="154"/>
      <c r="AI290" s="154"/>
      <c r="AJ290" s="154"/>
      <c r="AK290" s="154"/>
      <c r="AL290" s="154"/>
      <c r="AM290" s="154"/>
      <c r="AN290" s="154"/>
      <c r="AO290" s="154"/>
      <c r="AP290" s="154"/>
      <c r="AQ290" s="154"/>
      <c r="AR290" s="154"/>
      <c r="AS290" s="154"/>
      <c r="AT290" s="154"/>
      <c r="AU290" s="154"/>
      <c r="AV290" s="154"/>
      <c r="AW290" s="154"/>
      <c r="AX290" s="154"/>
      <c r="AY290" s="154"/>
      <c r="AZ290" s="154"/>
      <c r="BA290" s="154"/>
      <c r="BB290" s="154"/>
      <c r="BC290" s="154"/>
      <c r="BD290" s="154"/>
      <c r="BE290" s="154"/>
      <c r="BF290" s="154"/>
      <c r="BG290" s="154"/>
      <c r="BH290" s="154"/>
    </row>
    <row r="291" spans="1:60" outlineLevel="1" x14ac:dyDescent="0.2">
      <c r="A291" s="155">
        <v>124</v>
      </c>
      <c r="B291" s="162" t="s">
        <v>536</v>
      </c>
      <c r="C291" s="193" t="s">
        <v>537</v>
      </c>
      <c r="D291" s="164" t="s">
        <v>149</v>
      </c>
      <c r="E291" s="169">
        <v>15</v>
      </c>
      <c r="F291" s="172"/>
      <c r="G291" s="173">
        <f>ROUND(E291*F291,2)</f>
        <v>0</v>
      </c>
      <c r="H291" s="172"/>
      <c r="I291" s="173">
        <f>ROUND(E291*H291,2)</f>
        <v>0</v>
      </c>
      <c r="J291" s="172"/>
      <c r="K291" s="173">
        <f>ROUND(E291*J291,2)</f>
        <v>0</v>
      </c>
      <c r="L291" s="173">
        <v>15</v>
      </c>
      <c r="M291" s="173">
        <f>G291*(1+L291/100)</f>
        <v>0</v>
      </c>
      <c r="N291" s="164">
        <v>0</v>
      </c>
      <c r="O291" s="164">
        <f>ROUND(E291*N291,5)</f>
        <v>0</v>
      </c>
      <c r="P291" s="164">
        <v>1.6E-2</v>
      </c>
      <c r="Q291" s="164">
        <f>ROUND(E291*P291,5)</f>
        <v>0.24</v>
      </c>
      <c r="R291" s="164"/>
      <c r="S291" s="164"/>
      <c r="T291" s="165">
        <v>0.14000000000000001</v>
      </c>
      <c r="U291" s="164">
        <f>ROUND(E291*T291,2)</f>
        <v>2.1</v>
      </c>
      <c r="V291" s="154"/>
      <c r="W291" s="154"/>
      <c r="X291" s="154"/>
      <c r="Y291" s="154"/>
      <c r="Z291" s="154"/>
      <c r="AA291" s="154"/>
      <c r="AB291" s="154"/>
      <c r="AC291" s="154"/>
      <c r="AD291" s="154"/>
      <c r="AE291" s="154" t="s">
        <v>146</v>
      </c>
      <c r="AF291" s="154"/>
      <c r="AG291" s="154"/>
      <c r="AH291" s="154"/>
      <c r="AI291" s="154"/>
      <c r="AJ291" s="154"/>
      <c r="AK291" s="154"/>
      <c r="AL291" s="154"/>
      <c r="AM291" s="154"/>
      <c r="AN291" s="154"/>
      <c r="AO291" s="154"/>
      <c r="AP291" s="154"/>
      <c r="AQ291" s="154"/>
      <c r="AR291" s="154"/>
      <c r="AS291" s="154"/>
      <c r="AT291" s="154"/>
      <c r="AU291" s="154"/>
      <c r="AV291" s="154"/>
      <c r="AW291" s="154"/>
      <c r="AX291" s="154"/>
      <c r="AY291" s="154"/>
      <c r="AZ291" s="154"/>
      <c r="BA291" s="154"/>
      <c r="BB291" s="154"/>
      <c r="BC291" s="154"/>
      <c r="BD291" s="154"/>
      <c r="BE291" s="154"/>
      <c r="BF291" s="154"/>
      <c r="BG291" s="154"/>
      <c r="BH291" s="154"/>
    </row>
    <row r="292" spans="1:60" outlineLevel="1" x14ac:dyDescent="0.2">
      <c r="A292" s="155"/>
      <c r="B292" s="162"/>
      <c r="C292" s="194" t="s">
        <v>532</v>
      </c>
      <c r="D292" s="166"/>
      <c r="E292" s="170">
        <v>15</v>
      </c>
      <c r="F292" s="173"/>
      <c r="G292" s="173"/>
      <c r="H292" s="173"/>
      <c r="I292" s="173"/>
      <c r="J292" s="173"/>
      <c r="K292" s="173"/>
      <c r="L292" s="173"/>
      <c r="M292" s="173"/>
      <c r="N292" s="164"/>
      <c r="O292" s="164"/>
      <c r="P292" s="164"/>
      <c r="Q292" s="164"/>
      <c r="R292" s="164"/>
      <c r="S292" s="164"/>
      <c r="T292" s="165"/>
      <c r="U292" s="164"/>
      <c r="V292" s="154"/>
      <c r="W292" s="154"/>
      <c r="X292" s="154"/>
      <c r="Y292" s="154"/>
      <c r="Z292" s="154"/>
      <c r="AA292" s="154"/>
      <c r="AB292" s="154"/>
      <c r="AC292" s="154"/>
      <c r="AD292" s="154"/>
      <c r="AE292" s="154" t="s">
        <v>140</v>
      </c>
      <c r="AF292" s="154">
        <v>0</v>
      </c>
      <c r="AG292" s="154"/>
      <c r="AH292" s="154"/>
      <c r="AI292" s="154"/>
      <c r="AJ292" s="154"/>
      <c r="AK292" s="154"/>
      <c r="AL292" s="154"/>
      <c r="AM292" s="154"/>
      <c r="AN292" s="154"/>
      <c r="AO292" s="154"/>
      <c r="AP292" s="154"/>
      <c r="AQ292" s="154"/>
      <c r="AR292" s="154"/>
      <c r="AS292" s="154"/>
      <c r="AT292" s="154"/>
      <c r="AU292" s="154"/>
      <c r="AV292" s="154"/>
      <c r="AW292" s="154"/>
      <c r="AX292" s="154"/>
      <c r="AY292" s="154"/>
      <c r="AZ292" s="154"/>
      <c r="BA292" s="154"/>
      <c r="BB292" s="154"/>
      <c r="BC292" s="154"/>
      <c r="BD292" s="154"/>
      <c r="BE292" s="154"/>
      <c r="BF292" s="154"/>
      <c r="BG292" s="154"/>
      <c r="BH292" s="154"/>
    </row>
    <row r="293" spans="1:60" outlineLevel="1" x14ac:dyDescent="0.2">
      <c r="A293" s="155">
        <v>125</v>
      </c>
      <c r="B293" s="162" t="s">
        <v>538</v>
      </c>
      <c r="C293" s="193" t="s">
        <v>539</v>
      </c>
      <c r="D293" s="164" t="s">
        <v>235</v>
      </c>
      <c r="E293" s="169">
        <v>100.8</v>
      </c>
      <c r="F293" s="172"/>
      <c r="G293" s="173">
        <f>ROUND(E293*F293,2)</f>
        <v>0</v>
      </c>
      <c r="H293" s="172"/>
      <c r="I293" s="173">
        <f>ROUND(E293*H293,2)</f>
        <v>0</v>
      </c>
      <c r="J293" s="172"/>
      <c r="K293" s="173">
        <f>ROUND(E293*J293,2)</f>
        <v>0</v>
      </c>
      <c r="L293" s="173">
        <v>15</v>
      </c>
      <c r="M293" s="173">
        <f>G293*(1+L293/100)</f>
        <v>0</v>
      </c>
      <c r="N293" s="164">
        <v>1.6000000000000001E-4</v>
      </c>
      <c r="O293" s="164">
        <f>ROUND(E293*N293,5)</f>
        <v>1.6129999999999999E-2</v>
      </c>
      <c r="P293" s="164">
        <v>1.7000000000000001E-2</v>
      </c>
      <c r="Q293" s="164">
        <f>ROUND(E293*P293,5)</f>
        <v>1.7136</v>
      </c>
      <c r="R293" s="164"/>
      <c r="S293" s="164"/>
      <c r="T293" s="165">
        <v>0.126</v>
      </c>
      <c r="U293" s="164">
        <f>ROUND(E293*T293,2)</f>
        <v>12.7</v>
      </c>
      <c r="V293" s="154"/>
      <c r="W293" s="154"/>
      <c r="X293" s="154"/>
      <c r="Y293" s="154"/>
      <c r="Z293" s="154"/>
      <c r="AA293" s="154"/>
      <c r="AB293" s="154"/>
      <c r="AC293" s="154"/>
      <c r="AD293" s="154"/>
      <c r="AE293" s="154" t="s">
        <v>146</v>
      </c>
      <c r="AF293" s="154"/>
      <c r="AG293" s="154"/>
      <c r="AH293" s="154"/>
      <c r="AI293" s="154"/>
      <c r="AJ293" s="154"/>
      <c r="AK293" s="154"/>
      <c r="AL293" s="154"/>
      <c r="AM293" s="154"/>
      <c r="AN293" s="154"/>
      <c r="AO293" s="154"/>
      <c r="AP293" s="154"/>
      <c r="AQ293" s="154"/>
      <c r="AR293" s="154"/>
      <c r="AS293" s="154"/>
      <c r="AT293" s="154"/>
      <c r="AU293" s="154"/>
      <c r="AV293" s="154"/>
      <c r="AW293" s="154"/>
      <c r="AX293" s="154"/>
      <c r="AY293" s="154"/>
      <c r="AZ293" s="154"/>
      <c r="BA293" s="154"/>
      <c r="BB293" s="154"/>
      <c r="BC293" s="154"/>
      <c r="BD293" s="154"/>
      <c r="BE293" s="154"/>
      <c r="BF293" s="154"/>
      <c r="BG293" s="154"/>
      <c r="BH293" s="154"/>
    </row>
    <row r="294" spans="1:60" ht="22.5" outlineLevel="1" x14ac:dyDescent="0.2">
      <c r="A294" s="155"/>
      <c r="B294" s="162"/>
      <c r="C294" s="253" t="s">
        <v>540</v>
      </c>
      <c r="D294" s="254"/>
      <c r="E294" s="255"/>
      <c r="F294" s="256"/>
      <c r="G294" s="257"/>
      <c r="H294" s="173"/>
      <c r="I294" s="173"/>
      <c r="J294" s="173"/>
      <c r="K294" s="173"/>
      <c r="L294" s="173"/>
      <c r="M294" s="173"/>
      <c r="N294" s="164"/>
      <c r="O294" s="164"/>
      <c r="P294" s="164"/>
      <c r="Q294" s="164"/>
      <c r="R294" s="164"/>
      <c r="S294" s="164"/>
      <c r="T294" s="165"/>
      <c r="U294" s="164"/>
      <c r="V294" s="154"/>
      <c r="W294" s="154"/>
      <c r="X294" s="154"/>
      <c r="Y294" s="154"/>
      <c r="Z294" s="154"/>
      <c r="AA294" s="154"/>
      <c r="AB294" s="154"/>
      <c r="AC294" s="154"/>
      <c r="AD294" s="154"/>
      <c r="AE294" s="154" t="s">
        <v>229</v>
      </c>
      <c r="AF294" s="154"/>
      <c r="AG294" s="154"/>
      <c r="AH294" s="154"/>
      <c r="AI294" s="154"/>
      <c r="AJ294" s="154"/>
      <c r="AK294" s="154"/>
      <c r="AL294" s="154"/>
      <c r="AM294" s="154"/>
      <c r="AN294" s="154"/>
      <c r="AO294" s="154"/>
      <c r="AP294" s="154"/>
      <c r="AQ294" s="154"/>
      <c r="AR294" s="154"/>
      <c r="AS294" s="154"/>
      <c r="AT294" s="154"/>
      <c r="AU294" s="154"/>
      <c r="AV294" s="154"/>
      <c r="AW294" s="154"/>
      <c r="AX294" s="154"/>
      <c r="AY294" s="154"/>
      <c r="AZ294" s="154"/>
      <c r="BA294" s="157" t="str">
        <f>C294</f>
        <v>Uvolnění trámů povalového stropu, jejich odstranění - v místě navržených ocelových skrytých průvlaků pod plnými vazbami krovu</v>
      </c>
      <c r="BB294" s="154"/>
      <c r="BC294" s="154"/>
      <c r="BD294" s="154"/>
      <c r="BE294" s="154"/>
      <c r="BF294" s="154"/>
      <c r="BG294" s="154"/>
      <c r="BH294" s="154"/>
    </row>
    <row r="295" spans="1:60" outlineLevel="1" x14ac:dyDescent="0.2">
      <c r="A295" s="155"/>
      <c r="B295" s="162"/>
      <c r="C295" s="194" t="s">
        <v>541</v>
      </c>
      <c r="D295" s="166"/>
      <c r="E295" s="170">
        <v>100.8</v>
      </c>
      <c r="F295" s="173"/>
      <c r="G295" s="173"/>
      <c r="H295" s="173"/>
      <c r="I295" s="173"/>
      <c r="J295" s="173"/>
      <c r="K295" s="173"/>
      <c r="L295" s="173"/>
      <c r="M295" s="173"/>
      <c r="N295" s="164"/>
      <c r="O295" s="164"/>
      <c r="P295" s="164"/>
      <c r="Q295" s="164"/>
      <c r="R295" s="164"/>
      <c r="S295" s="164"/>
      <c r="T295" s="165"/>
      <c r="U295" s="164"/>
      <c r="V295" s="154"/>
      <c r="W295" s="154"/>
      <c r="X295" s="154"/>
      <c r="Y295" s="154"/>
      <c r="Z295" s="154"/>
      <c r="AA295" s="154"/>
      <c r="AB295" s="154"/>
      <c r="AC295" s="154"/>
      <c r="AD295" s="154"/>
      <c r="AE295" s="154" t="s">
        <v>140</v>
      </c>
      <c r="AF295" s="154">
        <v>0</v>
      </c>
      <c r="AG295" s="154"/>
      <c r="AH295" s="154"/>
      <c r="AI295" s="154"/>
      <c r="AJ295" s="154"/>
      <c r="AK295" s="154"/>
      <c r="AL295" s="154"/>
      <c r="AM295" s="154"/>
      <c r="AN295" s="154"/>
      <c r="AO295" s="154"/>
      <c r="AP295" s="154"/>
      <c r="AQ295" s="154"/>
      <c r="AR295" s="154"/>
      <c r="AS295" s="154"/>
      <c r="AT295" s="154"/>
      <c r="AU295" s="154"/>
      <c r="AV295" s="154"/>
      <c r="AW295" s="154"/>
      <c r="AX295" s="154"/>
      <c r="AY295" s="154"/>
      <c r="AZ295" s="154"/>
      <c r="BA295" s="154"/>
      <c r="BB295" s="154"/>
      <c r="BC295" s="154"/>
      <c r="BD295" s="154"/>
      <c r="BE295" s="154"/>
      <c r="BF295" s="154"/>
      <c r="BG295" s="154"/>
      <c r="BH295" s="154"/>
    </row>
    <row r="296" spans="1:60" ht="22.5" outlineLevel="1" x14ac:dyDescent="0.2">
      <c r="A296" s="155">
        <v>126</v>
      </c>
      <c r="B296" s="162" t="s">
        <v>542</v>
      </c>
      <c r="C296" s="193" t="s">
        <v>543</v>
      </c>
      <c r="D296" s="164" t="s">
        <v>235</v>
      </c>
      <c r="E296" s="169">
        <v>120</v>
      </c>
      <c r="F296" s="172"/>
      <c r="G296" s="173">
        <f>ROUND(E296*F296,2)</f>
        <v>0</v>
      </c>
      <c r="H296" s="172"/>
      <c r="I296" s="173">
        <f>ROUND(E296*H296,2)</f>
        <v>0</v>
      </c>
      <c r="J296" s="172"/>
      <c r="K296" s="173">
        <f>ROUND(E296*J296,2)</f>
        <v>0</v>
      </c>
      <c r="L296" s="173">
        <v>15</v>
      </c>
      <c r="M296" s="173">
        <f>G296*(1+L296/100)</f>
        <v>0</v>
      </c>
      <c r="N296" s="164">
        <v>2.0000000000000001E-4</v>
      </c>
      <c r="O296" s="164">
        <f>ROUND(E296*N296,5)</f>
        <v>2.4E-2</v>
      </c>
      <c r="P296" s="164">
        <v>0</v>
      </c>
      <c r="Q296" s="164">
        <f>ROUND(E296*P296,5)</f>
        <v>0</v>
      </c>
      <c r="R296" s="164"/>
      <c r="S296" s="164"/>
      <c r="T296" s="165">
        <v>0.252</v>
      </c>
      <c r="U296" s="164">
        <f>ROUND(E296*T296,2)</f>
        <v>30.24</v>
      </c>
      <c r="V296" s="154"/>
      <c r="W296" s="154"/>
      <c r="X296" s="154"/>
      <c r="Y296" s="154"/>
      <c r="Z296" s="154"/>
      <c r="AA296" s="154"/>
      <c r="AB296" s="154"/>
      <c r="AC296" s="154"/>
      <c r="AD296" s="154"/>
      <c r="AE296" s="154" t="s">
        <v>146</v>
      </c>
      <c r="AF296" s="154"/>
      <c r="AG296" s="154"/>
      <c r="AH296" s="154"/>
      <c r="AI296" s="154"/>
      <c r="AJ296" s="154"/>
      <c r="AK296" s="154"/>
      <c r="AL296" s="154"/>
      <c r="AM296" s="154"/>
      <c r="AN296" s="154"/>
      <c r="AO296" s="154"/>
      <c r="AP296" s="154"/>
      <c r="AQ296" s="154"/>
      <c r="AR296" s="154"/>
      <c r="AS296" s="154"/>
      <c r="AT296" s="154"/>
      <c r="AU296" s="154"/>
      <c r="AV296" s="154"/>
      <c r="AW296" s="154"/>
      <c r="AX296" s="154"/>
      <c r="AY296" s="154"/>
      <c r="AZ296" s="154"/>
      <c r="BA296" s="154"/>
      <c r="BB296" s="154"/>
      <c r="BC296" s="154"/>
      <c r="BD296" s="154"/>
      <c r="BE296" s="154"/>
      <c r="BF296" s="154"/>
      <c r="BG296" s="154"/>
      <c r="BH296" s="154"/>
    </row>
    <row r="297" spans="1:60" outlineLevel="1" x14ac:dyDescent="0.2">
      <c r="A297" s="155"/>
      <c r="B297" s="162"/>
      <c r="C297" s="253" t="s">
        <v>544</v>
      </c>
      <c r="D297" s="254"/>
      <c r="E297" s="255"/>
      <c r="F297" s="256"/>
      <c r="G297" s="257"/>
      <c r="H297" s="173"/>
      <c r="I297" s="173"/>
      <c r="J297" s="173"/>
      <c r="K297" s="173"/>
      <c r="L297" s="173"/>
      <c r="M297" s="173"/>
      <c r="N297" s="164"/>
      <c r="O297" s="164"/>
      <c r="P297" s="164"/>
      <c r="Q297" s="164"/>
      <c r="R297" s="164"/>
      <c r="S297" s="164"/>
      <c r="T297" s="165"/>
      <c r="U297" s="164"/>
      <c r="V297" s="154"/>
      <c r="W297" s="154"/>
      <c r="X297" s="154"/>
      <c r="Y297" s="154"/>
      <c r="Z297" s="154"/>
      <c r="AA297" s="154"/>
      <c r="AB297" s="154"/>
      <c r="AC297" s="154"/>
      <c r="AD297" s="154"/>
      <c r="AE297" s="154" t="s">
        <v>229</v>
      </c>
      <c r="AF297" s="154"/>
      <c r="AG297" s="154"/>
      <c r="AH297" s="154"/>
      <c r="AI297" s="154"/>
      <c r="AJ297" s="154"/>
      <c r="AK297" s="154"/>
      <c r="AL297" s="154"/>
      <c r="AM297" s="154"/>
      <c r="AN297" s="154"/>
      <c r="AO297" s="154"/>
      <c r="AP297" s="154"/>
      <c r="AQ297" s="154"/>
      <c r="AR297" s="154"/>
      <c r="AS297" s="154"/>
      <c r="AT297" s="154"/>
      <c r="AU297" s="154"/>
      <c r="AV297" s="154"/>
      <c r="AW297" s="154"/>
      <c r="AX297" s="154"/>
      <c r="AY297" s="154"/>
      <c r="AZ297" s="154"/>
      <c r="BA297" s="157" t="str">
        <f>C297</f>
        <v>Boční stěny vikýřů</v>
      </c>
      <c r="BB297" s="154"/>
      <c r="BC297" s="154"/>
      <c r="BD297" s="154"/>
      <c r="BE297" s="154"/>
      <c r="BF297" s="154"/>
      <c r="BG297" s="154"/>
      <c r="BH297" s="154"/>
    </row>
    <row r="298" spans="1:60" outlineLevel="1" x14ac:dyDescent="0.2">
      <c r="A298" s="155">
        <v>127</v>
      </c>
      <c r="B298" s="162" t="s">
        <v>545</v>
      </c>
      <c r="C298" s="193" t="s">
        <v>546</v>
      </c>
      <c r="D298" s="164" t="s">
        <v>137</v>
      </c>
      <c r="E298" s="169">
        <v>0.72</v>
      </c>
      <c r="F298" s="172"/>
      <c r="G298" s="173">
        <f>ROUND(E298*F298,2)</f>
        <v>0</v>
      </c>
      <c r="H298" s="172"/>
      <c r="I298" s="173">
        <f>ROUND(E298*H298,2)</f>
        <v>0</v>
      </c>
      <c r="J298" s="172"/>
      <c r="K298" s="173">
        <f>ROUND(E298*J298,2)</f>
        <v>0</v>
      </c>
      <c r="L298" s="173">
        <v>15</v>
      </c>
      <c r="M298" s="173">
        <f>G298*(1+L298/100)</f>
        <v>0</v>
      </c>
      <c r="N298" s="164">
        <v>1.549E-2</v>
      </c>
      <c r="O298" s="164">
        <f>ROUND(E298*N298,5)</f>
        <v>1.115E-2</v>
      </c>
      <c r="P298" s="164">
        <v>0</v>
      </c>
      <c r="Q298" s="164">
        <f>ROUND(E298*P298,5)</f>
        <v>0</v>
      </c>
      <c r="R298" s="164"/>
      <c r="S298" s="164"/>
      <c r="T298" s="165">
        <v>0</v>
      </c>
      <c r="U298" s="164">
        <f>ROUND(E298*T298,2)</f>
        <v>0</v>
      </c>
      <c r="V298" s="154"/>
      <c r="W298" s="154"/>
      <c r="X298" s="154"/>
      <c r="Y298" s="154"/>
      <c r="Z298" s="154"/>
      <c r="AA298" s="154"/>
      <c r="AB298" s="154"/>
      <c r="AC298" s="154"/>
      <c r="AD298" s="154"/>
      <c r="AE298" s="154" t="s">
        <v>146</v>
      </c>
      <c r="AF298" s="154"/>
      <c r="AG298" s="154"/>
      <c r="AH298" s="154"/>
      <c r="AI298" s="154"/>
      <c r="AJ298" s="154"/>
      <c r="AK298" s="154"/>
      <c r="AL298" s="154"/>
      <c r="AM298" s="154"/>
      <c r="AN298" s="154"/>
      <c r="AO298" s="154"/>
      <c r="AP298" s="154"/>
      <c r="AQ298" s="154"/>
      <c r="AR298" s="154"/>
      <c r="AS298" s="154"/>
      <c r="AT298" s="154"/>
      <c r="AU298" s="154"/>
      <c r="AV298" s="154"/>
      <c r="AW298" s="154"/>
      <c r="AX298" s="154"/>
      <c r="AY298" s="154"/>
      <c r="AZ298" s="154"/>
      <c r="BA298" s="154"/>
      <c r="BB298" s="154"/>
      <c r="BC298" s="154"/>
      <c r="BD298" s="154"/>
      <c r="BE298" s="154"/>
      <c r="BF298" s="154"/>
      <c r="BG298" s="154"/>
      <c r="BH298" s="154"/>
    </row>
    <row r="299" spans="1:60" outlineLevel="1" x14ac:dyDescent="0.2">
      <c r="A299" s="155">
        <v>128</v>
      </c>
      <c r="B299" s="162" t="s">
        <v>547</v>
      </c>
      <c r="C299" s="193" t="s">
        <v>548</v>
      </c>
      <c r="D299" s="164" t="s">
        <v>235</v>
      </c>
      <c r="E299" s="169">
        <v>105</v>
      </c>
      <c r="F299" s="172"/>
      <c r="G299" s="173">
        <f>ROUND(E299*F299,2)</f>
        <v>0</v>
      </c>
      <c r="H299" s="172"/>
      <c r="I299" s="173">
        <f>ROUND(E299*H299,2)</f>
        <v>0</v>
      </c>
      <c r="J299" s="172"/>
      <c r="K299" s="173">
        <f>ROUND(E299*J299,2)</f>
        <v>0</v>
      </c>
      <c r="L299" s="173">
        <v>15</v>
      </c>
      <c r="M299" s="173">
        <f>G299*(1+L299/100)</f>
        <v>0</v>
      </c>
      <c r="N299" s="164">
        <v>9.8999999999999999E-4</v>
      </c>
      <c r="O299" s="164">
        <f>ROUND(E299*N299,5)</f>
        <v>0.10395</v>
      </c>
      <c r="P299" s="164">
        <v>0</v>
      </c>
      <c r="Q299" s="164">
        <f>ROUND(E299*P299,5)</f>
        <v>0</v>
      </c>
      <c r="R299" s="164"/>
      <c r="S299" s="164"/>
      <c r="T299" s="165">
        <v>0.48899999999999999</v>
      </c>
      <c r="U299" s="164">
        <f>ROUND(E299*T299,2)</f>
        <v>51.35</v>
      </c>
      <c r="V299" s="154"/>
      <c r="W299" s="154"/>
      <c r="X299" s="154"/>
      <c r="Y299" s="154"/>
      <c r="Z299" s="154"/>
      <c r="AA299" s="154"/>
      <c r="AB299" s="154"/>
      <c r="AC299" s="154"/>
      <c r="AD299" s="154"/>
      <c r="AE299" s="154" t="s">
        <v>146</v>
      </c>
      <c r="AF299" s="154"/>
      <c r="AG299" s="154"/>
      <c r="AH299" s="154"/>
      <c r="AI299" s="154"/>
      <c r="AJ299" s="154"/>
      <c r="AK299" s="154"/>
      <c r="AL299" s="154"/>
      <c r="AM299" s="154"/>
      <c r="AN299" s="154"/>
      <c r="AO299" s="154"/>
      <c r="AP299" s="154"/>
      <c r="AQ299" s="154"/>
      <c r="AR299" s="154"/>
      <c r="AS299" s="154"/>
      <c r="AT299" s="154"/>
      <c r="AU299" s="154"/>
      <c r="AV299" s="154"/>
      <c r="AW299" s="154"/>
      <c r="AX299" s="154"/>
      <c r="AY299" s="154"/>
      <c r="AZ299" s="154"/>
      <c r="BA299" s="154"/>
      <c r="BB299" s="154"/>
      <c r="BC299" s="154"/>
      <c r="BD299" s="154"/>
      <c r="BE299" s="154"/>
      <c r="BF299" s="154"/>
      <c r="BG299" s="154"/>
      <c r="BH299" s="154"/>
    </row>
    <row r="300" spans="1:60" outlineLevel="1" x14ac:dyDescent="0.2">
      <c r="A300" s="155">
        <v>129</v>
      </c>
      <c r="B300" s="162" t="s">
        <v>549</v>
      </c>
      <c r="C300" s="193" t="s">
        <v>550</v>
      </c>
      <c r="D300" s="164" t="s">
        <v>235</v>
      </c>
      <c r="E300" s="169">
        <v>66</v>
      </c>
      <c r="F300" s="172"/>
      <c r="G300" s="173">
        <f>ROUND(E300*F300,2)</f>
        <v>0</v>
      </c>
      <c r="H300" s="172"/>
      <c r="I300" s="173">
        <f>ROUND(E300*H300,2)</f>
        <v>0</v>
      </c>
      <c r="J300" s="172"/>
      <c r="K300" s="173">
        <f>ROUND(E300*J300,2)</f>
        <v>0</v>
      </c>
      <c r="L300" s="173">
        <v>15</v>
      </c>
      <c r="M300" s="173">
        <f>G300*(1+L300/100)</f>
        <v>0</v>
      </c>
      <c r="N300" s="164">
        <v>9.8999999999999999E-4</v>
      </c>
      <c r="O300" s="164">
        <f>ROUND(E300*N300,5)</f>
        <v>6.5339999999999995E-2</v>
      </c>
      <c r="P300" s="164">
        <v>0</v>
      </c>
      <c r="Q300" s="164">
        <f>ROUND(E300*P300,5)</f>
        <v>0</v>
      </c>
      <c r="R300" s="164"/>
      <c r="S300" s="164"/>
      <c r="T300" s="165">
        <v>0.45300000000000001</v>
      </c>
      <c r="U300" s="164">
        <f>ROUND(E300*T300,2)</f>
        <v>29.9</v>
      </c>
      <c r="V300" s="154"/>
      <c r="W300" s="154"/>
      <c r="X300" s="154"/>
      <c r="Y300" s="154"/>
      <c r="Z300" s="154"/>
      <c r="AA300" s="154"/>
      <c r="AB300" s="154"/>
      <c r="AC300" s="154"/>
      <c r="AD300" s="154"/>
      <c r="AE300" s="154" t="s">
        <v>146</v>
      </c>
      <c r="AF300" s="154"/>
      <c r="AG300" s="154"/>
      <c r="AH300" s="154"/>
      <c r="AI300" s="154"/>
      <c r="AJ300" s="154"/>
      <c r="AK300" s="154"/>
      <c r="AL300" s="154"/>
      <c r="AM300" s="154"/>
      <c r="AN300" s="154"/>
      <c r="AO300" s="154"/>
      <c r="AP300" s="154"/>
      <c r="AQ300" s="154"/>
      <c r="AR300" s="154"/>
      <c r="AS300" s="154"/>
      <c r="AT300" s="154"/>
      <c r="AU300" s="154"/>
      <c r="AV300" s="154"/>
      <c r="AW300" s="154"/>
      <c r="AX300" s="154"/>
      <c r="AY300" s="154"/>
      <c r="AZ300" s="154"/>
      <c r="BA300" s="154"/>
      <c r="BB300" s="154"/>
      <c r="BC300" s="154"/>
      <c r="BD300" s="154"/>
      <c r="BE300" s="154"/>
      <c r="BF300" s="154"/>
      <c r="BG300" s="154"/>
      <c r="BH300" s="154"/>
    </row>
    <row r="301" spans="1:60" outlineLevel="1" x14ac:dyDescent="0.2">
      <c r="A301" s="155"/>
      <c r="B301" s="162"/>
      <c r="C301" s="194" t="s">
        <v>551</v>
      </c>
      <c r="D301" s="166"/>
      <c r="E301" s="170">
        <v>66</v>
      </c>
      <c r="F301" s="173"/>
      <c r="G301" s="173"/>
      <c r="H301" s="173"/>
      <c r="I301" s="173"/>
      <c r="J301" s="173"/>
      <c r="K301" s="173"/>
      <c r="L301" s="173"/>
      <c r="M301" s="173"/>
      <c r="N301" s="164"/>
      <c r="O301" s="164"/>
      <c r="P301" s="164"/>
      <c r="Q301" s="164"/>
      <c r="R301" s="164"/>
      <c r="S301" s="164"/>
      <c r="T301" s="165"/>
      <c r="U301" s="164"/>
      <c r="V301" s="154"/>
      <c r="W301" s="154"/>
      <c r="X301" s="154"/>
      <c r="Y301" s="154"/>
      <c r="Z301" s="154"/>
      <c r="AA301" s="154"/>
      <c r="AB301" s="154"/>
      <c r="AC301" s="154"/>
      <c r="AD301" s="154"/>
      <c r="AE301" s="154" t="s">
        <v>140</v>
      </c>
      <c r="AF301" s="154">
        <v>0</v>
      </c>
      <c r="AG301" s="154"/>
      <c r="AH301" s="154"/>
      <c r="AI301" s="154"/>
      <c r="AJ301" s="154"/>
      <c r="AK301" s="154"/>
      <c r="AL301" s="154"/>
      <c r="AM301" s="154"/>
      <c r="AN301" s="154"/>
      <c r="AO301" s="154"/>
      <c r="AP301" s="154"/>
      <c r="AQ301" s="154"/>
      <c r="AR301" s="154"/>
      <c r="AS301" s="154"/>
      <c r="AT301" s="154"/>
      <c r="AU301" s="154"/>
      <c r="AV301" s="154"/>
      <c r="AW301" s="154"/>
      <c r="AX301" s="154"/>
      <c r="AY301" s="154"/>
      <c r="AZ301" s="154"/>
      <c r="BA301" s="154"/>
      <c r="BB301" s="154"/>
      <c r="BC301" s="154"/>
      <c r="BD301" s="154"/>
      <c r="BE301" s="154"/>
      <c r="BF301" s="154"/>
      <c r="BG301" s="154"/>
      <c r="BH301" s="154"/>
    </row>
    <row r="302" spans="1:60" outlineLevel="1" x14ac:dyDescent="0.2">
      <c r="A302" s="155">
        <v>130</v>
      </c>
      <c r="B302" s="162" t="s">
        <v>552</v>
      </c>
      <c r="C302" s="193" t="s">
        <v>553</v>
      </c>
      <c r="D302" s="164" t="s">
        <v>235</v>
      </c>
      <c r="E302" s="169">
        <v>805.5</v>
      </c>
      <c r="F302" s="172"/>
      <c r="G302" s="173">
        <f>ROUND(E302*F302,2)</f>
        <v>0</v>
      </c>
      <c r="H302" s="172"/>
      <c r="I302" s="173">
        <f>ROUND(E302*H302,2)</f>
        <v>0</v>
      </c>
      <c r="J302" s="172"/>
      <c r="K302" s="173">
        <f>ROUND(E302*J302,2)</f>
        <v>0</v>
      </c>
      <c r="L302" s="173">
        <v>15</v>
      </c>
      <c r="M302" s="173">
        <f>G302*(1+L302/100)</f>
        <v>0</v>
      </c>
      <c r="N302" s="164">
        <v>9.8999999999999999E-4</v>
      </c>
      <c r="O302" s="164">
        <f>ROUND(E302*N302,5)</f>
        <v>0.79744999999999999</v>
      </c>
      <c r="P302" s="164">
        <v>0</v>
      </c>
      <c r="Q302" s="164">
        <f>ROUND(E302*P302,5)</f>
        <v>0</v>
      </c>
      <c r="R302" s="164"/>
      <c r="S302" s="164"/>
      <c r="T302" s="165">
        <v>0.36099999999999999</v>
      </c>
      <c r="U302" s="164">
        <f>ROUND(E302*T302,2)</f>
        <v>290.79000000000002</v>
      </c>
      <c r="V302" s="154"/>
      <c r="W302" s="154"/>
      <c r="X302" s="154"/>
      <c r="Y302" s="154"/>
      <c r="Z302" s="154"/>
      <c r="AA302" s="154"/>
      <c r="AB302" s="154"/>
      <c r="AC302" s="154"/>
      <c r="AD302" s="154"/>
      <c r="AE302" s="154" t="s">
        <v>146</v>
      </c>
      <c r="AF302" s="154"/>
      <c r="AG302" s="154"/>
      <c r="AH302" s="154"/>
      <c r="AI302" s="154"/>
      <c r="AJ302" s="154"/>
      <c r="AK302" s="154"/>
      <c r="AL302" s="154"/>
      <c r="AM302" s="154"/>
      <c r="AN302" s="154"/>
      <c r="AO302" s="154"/>
      <c r="AP302" s="154"/>
      <c r="AQ302" s="154"/>
      <c r="AR302" s="154"/>
      <c r="AS302" s="154"/>
      <c r="AT302" s="154"/>
      <c r="AU302" s="154"/>
      <c r="AV302" s="154"/>
      <c r="AW302" s="154"/>
      <c r="AX302" s="154"/>
      <c r="AY302" s="154"/>
      <c r="AZ302" s="154"/>
      <c r="BA302" s="154"/>
      <c r="BB302" s="154"/>
      <c r="BC302" s="154"/>
      <c r="BD302" s="154"/>
      <c r="BE302" s="154"/>
      <c r="BF302" s="154"/>
      <c r="BG302" s="154"/>
      <c r="BH302" s="154"/>
    </row>
    <row r="303" spans="1:60" outlineLevel="1" x14ac:dyDescent="0.2">
      <c r="A303" s="155"/>
      <c r="B303" s="162"/>
      <c r="C303" s="194" t="s">
        <v>554</v>
      </c>
      <c r="D303" s="166"/>
      <c r="E303" s="170">
        <v>805.5</v>
      </c>
      <c r="F303" s="173"/>
      <c r="G303" s="173"/>
      <c r="H303" s="173"/>
      <c r="I303" s="173"/>
      <c r="J303" s="173"/>
      <c r="K303" s="173"/>
      <c r="L303" s="173"/>
      <c r="M303" s="173"/>
      <c r="N303" s="164"/>
      <c r="O303" s="164"/>
      <c r="P303" s="164"/>
      <c r="Q303" s="164"/>
      <c r="R303" s="164"/>
      <c r="S303" s="164"/>
      <c r="T303" s="165"/>
      <c r="U303" s="164"/>
      <c r="V303" s="154"/>
      <c r="W303" s="154"/>
      <c r="X303" s="154"/>
      <c r="Y303" s="154"/>
      <c r="Z303" s="154"/>
      <c r="AA303" s="154"/>
      <c r="AB303" s="154"/>
      <c r="AC303" s="154"/>
      <c r="AD303" s="154"/>
      <c r="AE303" s="154" t="s">
        <v>140</v>
      </c>
      <c r="AF303" s="154">
        <v>0</v>
      </c>
      <c r="AG303" s="154"/>
      <c r="AH303" s="154"/>
      <c r="AI303" s="154"/>
      <c r="AJ303" s="154"/>
      <c r="AK303" s="154"/>
      <c r="AL303" s="154"/>
      <c r="AM303" s="154"/>
      <c r="AN303" s="154"/>
      <c r="AO303" s="154"/>
      <c r="AP303" s="154"/>
      <c r="AQ303" s="154"/>
      <c r="AR303" s="154"/>
      <c r="AS303" s="154"/>
      <c r="AT303" s="154"/>
      <c r="AU303" s="154"/>
      <c r="AV303" s="154"/>
      <c r="AW303" s="154"/>
      <c r="AX303" s="154"/>
      <c r="AY303" s="154"/>
      <c r="AZ303" s="154"/>
      <c r="BA303" s="154"/>
      <c r="BB303" s="154"/>
      <c r="BC303" s="154"/>
      <c r="BD303" s="154"/>
      <c r="BE303" s="154"/>
      <c r="BF303" s="154"/>
      <c r="BG303" s="154"/>
      <c r="BH303" s="154"/>
    </row>
    <row r="304" spans="1:60" outlineLevel="1" x14ac:dyDescent="0.2">
      <c r="A304" s="155">
        <v>131</v>
      </c>
      <c r="B304" s="162" t="s">
        <v>555</v>
      </c>
      <c r="C304" s="193" t="s">
        <v>556</v>
      </c>
      <c r="D304" s="164" t="s">
        <v>235</v>
      </c>
      <c r="E304" s="169">
        <v>394</v>
      </c>
      <c r="F304" s="172"/>
      <c r="G304" s="173">
        <f>ROUND(E304*F304,2)</f>
        <v>0</v>
      </c>
      <c r="H304" s="172"/>
      <c r="I304" s="173">
        <f>ROUND(E304*H304,2)</f>
        <v>0</v>
      </c>
      <c r="J304" s="172"/>
      <c r="K304" s="173">
        <f>ROUND(E304*J304,2)</f>
        <v>0</v>
      </c>
      <c r="L304" s="173">
        <v>15</v>
      </c>
      <c r="M304" s="173">
        <f>G304*(1+L304/100)</f>
        <v>0</v>
      </c>
      <c r="N304" s="164">
        <v>9.8999999999999999E-4</v>
      </c>
      <c r="O304" s="164">
        <f>ROUND(E304*N304,5)</f>
        <v>0.39006000000000002</v>
      </c>
      <c r="P304" s="164">
        <v>0</v>
      </c>
      <c r="Q304" s="164">
        <f>ROUND(E304*P304,5)</f>
        <v>0</v>
      </c>
      <c r="R304" s="164"/>
      <c r="S304" s="164"/>
      <c r="T304" s="165">
        <v>0.26200000000000001</v>
      </c>
      <c r="U304" s="164">
        <f>ROUND(E304*T304,2)</f>
        <v>103.23</v>
      </c>
      <c r="V304" s="154"/>
      <c r="W304" s="154"/>
      <c r="X304" s="154"/>
      <c r="Y304" s="154"/>
      <c r="Z304" s="154"/>
      <c r="AA304" s="154"/>
      <c r="AB304" s="154"/>
      <c r="AC304" s="154"/>
      <c r="AD304" s="154"/>
      <c r="AE304" s="154" t="s">
        <v>146</v>
      </c>
      <c r="AF304" s="154"/>
      <c r="AG304" s="154"/>
      <c r="AH304" s="154"/>
      <c r="AI304" s="154"/>
      <c r="AJ304" s="154"/>
      <c r="AK304" s="154"/>
      <c r="AL304" s="154"/>
      <c r="AM304" s="154"/>
      <c r="AN304" s="154"/>
      <c r="AO304" s="154"/>
      <c r="AP304" s="154"/>
      <c r="AQ304" s="154"/>
      <c r="AR304" s="154"/>
      <c r="AS304" s="154"/>
      <c r="AT304" s="154"/>
      <c r="AU304" s="154"/>
      <c r="AV304" s="154"/>
      <c r="AW304" s="154"/>
      <c r="AX304" s="154"/>
      <c r="AY304" s="154"/>
      <c r="AZ304" s="154"/>
      <c r="BA304" s="154"/>
      <c r="BB304" s="154"/>
      <c r="BC304" s="154"/>
      <c r="BD304" s="154"/>
      <c r="BE304" s="154"/>
      <c r="BF304" s="154"/>
      <c r="BG304" s="154"/>
      <c r="BH304" s="154"/>
    </row>
    <row r="305" spans="1:60" outlineLevel="1" x14ac:dyDescent="0.2">
      <c r="A305" s="155"/>
      <c r="B305" s="162"/>
      <c r="C305" s="194" t="s">
        <v>557</v>
      </c>
      <c r="D305" s="166"/>
      <c r="E305" s="170">
        <v>394</v>
      </c>
      <c r="F305" s="173"/>
      <c r="G305" s="173"/>
      <c r="H305" s="173"/>
      <c r="I305" s="173"/>
      <c r="J305" s="173"/>
      <c r="K305" s="173"/>
      <c r="L305" s="173"/>
      <c r="M305" s="173"/>
      <c r="N305" s="164"/>
      <c r="O305" s="164"/>
      <c r="P305" s="164"/>
      <c r="Q305" s="164"/>
      <c r="R305" s="164"/>
      <c r="S305" s="164"/>
      <c r="T305" s="165"/>
      <c r="U305" s="164"/>
      <c r="V305" s="154"/>
      <c r="W305" s="154"/>
      <c r="X305" s="154"/>
      <c r="Y305" s="154"/>
      <c r="Z305" s="154"/>
      <c r="AA305" s="154"/>
      <c r="AB305" s="154"/>
      <c r="AC305" s="154"/>
      <c r="AD305" s="154"/>
      <c r="AE305" s="154" t="s">
        <v>140</v>
      </c>
      <c r="AF305" s="154">
        <v>0</v>
      </c>
      <c r="AG305" s="154"/>
      <c r="AH305" s="154"/>
      <c r="AI305" s="154"/>
      <c r="AJ305" s="154"/>
      <c r="AK305" s="154"/>
      <c r="AL305" s="154"/>
      <c r="AM305" s="154"/>
      <c r="AN305" s="154"/>
      <c r="AO305" s="154"/>
      <c r="AP305" s="154"/>
      <c r="AQ305" s="154"/>
      <c r="AR305" s="154"/>
      <c r="AS305" s="154"/>
      <c r="AT305" s="154"/>
      <c r="AU305" s="154"/>
      <c r="AV305" s="154"/>
      <c r="AW305" s="154"/>
      <c r="AX305" s="154"/>
      <c r="AY305" s="154"/>
      <c r="AZ305" s="154"/>
      <c r="BA305" s="154"/>
      <c r="BB305" s="154"/>
      <c r="BC305" s="154"/>
      <c r="BD305" s="154"/>
      <c r="BE305" s="154"/>
      <c r="BF305" s="154"/>
      <c r="BG305" s="154"/>
      <c r="BH305" s="154"/>
    </row>
    <row r="306" spans="1:60" outlineLevel="1" x14ac:dyDescent="0.2">
      <c r="A306" s="155">
        <v>132</v>
      </c>
      <c r="B306" s="162" t="s">
        <v>558</v>
      </c>
      <c r="C306" s="193" t="s">
        <v>559</v>
      </c>
      <c r="D306" s="164" t="s">
        <v>137</v>
      </c>
      <c r="E306" s="169">
        <v>21.464079999999999</v>
      </c>
      <c r="F306" s="172"/>
      <c r="G306" s="173">
        <f>ROUND(E306*F306,2)</f>
        <v>0</v>
      </c>
      <c r="H306" s="172"/>
      <c r="I306" s="173">
        <f>ROUND(E306*H306,2)</f>
        <v>0</v>
      </c>
      <c r="J306" s="172"/>
      <c r="K306" s="173">
        <f>ROUND(E306*J306,2)</f>
        <v>0</v>
      </c>
      <c r="L306" s="173">
        <v>15</v>
      </c>
      <c r="M306" s="173">
        <f>G306*(1+L306/100)</f>
        <v>0</v>
      </c>
      <c r="N306" s="164">
        <v>0.55000000000000004</v>
      </c>
      <c r="O306" s="164">
        <f>ROUND(E306*N306,5)</f>
        <v>11.80524</v>
      </c>
      <c r="P306" s="164">
        <v>0</v>
      </c>
      <c r="Q306" s="164">
        <f>ROUND(E306*P306,5)</f>
        <v>0</v>
      </c>
      <c r="R306" s="164"/>
      <c r="S306" s="164"/>
      <c r="T306" s="165">
        <v>0</v>
      </c>
      <c r="U306" s="164">
        <f>ROUND(E306*T306,2)</f>
        <v>0</v>
      </c>
      <c r="V306" s="154"/>
      <c r="W306" s="154"/>
      <c r="X306" s="154"/>
      <c r="Y306" s="154"/>
      <c r="Z306" s="154"/>
      <c r="AA306" s="154"/>
      <c r="AB306" s="154"/>
      <c r="AC306" s="154"/>
      <c r="AD306" s="154"/>
      <c r="AE306" s="154" t="s">
        <v>479</v>
      </c>
      <c r="AF306" s="154"/>
      <c r="AG306" s="154"/>
      <c r="AH306" s="154"/>
      <c r="AI306" s="154"/>
      <c r="AJ306" s="154"/>
      <c r="AK306" s="154"/>
      <c r="AL306" s="154"/>
      <c r="AM306" s="154"/>
      <c r="AN306" s="154"/>
      <c r="AO306" s="154"/>
      <c r="AP306" s="154"/>
      <c r="AQ306" s="154"/>
      <c r="AR306" s="154"/>
      <c r="AS306" s="154"/>
      <c r="AT306" s="154"/>
      <c r="AU306" s="154"/>
      <c r="AV306" s="154"/>
      <c r="AW306" s="154"/>
      <c r="AX306" s="154"/>
      <c r="AY306" s="154"/>
      <c r="AZ306" s="154"/>
      <c r="BA306" s="154"/>
      <c r="BB306" s="154"/>
      <c r="BC306" s="154"/>
      <c r="BD306" s="154"/>
      <c r="BE306" s="154"/>
      <c r="BF306" s="154"/>
      <c r="BG306" s="154"/>
      <c r="BH306" s="154"/>
    </row>
    <row r="307" spans="1:60" outlineLevel="1" x14ac:dyDescent="0.2">
      <c r="A307" s="155"/>
      <c r="B307" s="162"/>
      <c r="C307" s="194" t="s">
        <v>560</v>
      </c>
      <c r="D307" s="166"/>
      <c r="E307" s="170">
        <v>21.464079999999999</v>
      </c>
      <c r="F307" s="173"/>
      <c r="G307" s="173"/>
      <c r="H307" s="173"/>
      <c r="I307" s="173"/>
      <c r="J307" s="173"/>
      <c r="K307" s="173"/>
      <c r="L307" s="173"/>
      <c r="M307" s="173"/>
      <c r="N307" s="164"/>
      <c r="O307" s="164"/>
      <c r="P307" s="164"/>
      <c r="Q307" s="164"/>
      <c r="R307" s="164"/>
      <c r="S307" s="164"/>
      <c r="T307" s="165"/>
      <c r="U307" s="164"/>
      <c r="V307" s="154"/>
      <c r="W307" s="154"/>
      <c r="X307" s="154"/>
      <c r="Y307" s="154"/>
      <c r="Z307" s="154"/>
      <c r="AA307" s="154"/>
      <c r="AB307" s="154"/>
      <c r="AC307" s="154"/>
      <c r="AD307" s="154"/>
      <c r="AE307" s="154" t="s">
        <v>140</v>
      </c>
      <c r="AF307" s="154">
        <v>0</v>
      </c>
      <c r="AG307" s="154"/>
      <c r="AH307" s="154"/>
      <c r="AI307" s="154"/>
      <c r="AJ307" s="154"/>
      <c r="AK307" s="154"/>
      <c r="AL307" s="154"/>
      <c r="AM307" s="154"/>
      <c r="AN307" s="154"/>
      <c r="AO307" s="154"/>
      <c r="AP307" s="154"/>
      <c r="AQ307" s="154"/>
      <c r="AR307" s="154"/>
      <c r="AS307" s="154"/>
      <c r="AT307" s="154"/>
      <c r="AU307" s="154"/>
      <c r="AV307" s="154"/>
      <c r="AW307" s="154"/>
      <c r="AX307" s="154"/>
      <c r="AY307" s="154"/>
      <c r="AZ307" s="154"/>
      <c r="BA307" s="154"/>
      <c r="BB307" s="154"/>
      <c r="BC307" s="154"/>
      <c r="BD307" s="154"/>
      <c r="BE307" s="154"/>
      <c r="BF307" s="154"/>
      <c r="BG307" s="154"/>
      <c r="BH307" s="154"/>
    </row>
    <row r="308" spans="1:60" outlineLevel="1" x14ac:dyDescent="0.2">
      <c r="A308" s="155">
        <v>133</v>
      </c>
      <c r="B308" s="162" t="s">
        <v>561</v>
      </c>
      <c r="C308" s="193" t="s">
        <v>562</v>
      </c>
      <c r="D308" s="164" t="s">
        <v>137</v>
      </c>
      <c r="E308" s="169">
        <v>7.2633000000000001</v>
      </c>
      <c r="F308" s="172"/>
      <c r="G308" s="173">
        <f>ROUND(E308*F308,2)</f>
        <v>0</v>
      </c>
      <c r="H308" s="172"/>
      <c r="I308" s="173">
        <f>ROUND(E308*H308,2)</f>
        <v>0</v>
      </c>
      <c r="J308" s="172"/>
      <c r="K308" s="173">
        <f>ROUND(E308*J308,2)</f>
        <v>0</v>
      </c>
      <c r="L308" s="173">
        <v>15</v>
      </c>
      <c r="M308" s="173">
        <f>G308*(1+L308/100)</f>
        <v>0</v>
      </c>
      <c r="N308" s="164">
        <v>0.55000000000000004</v>
      </c>
      <c r="O308" s="164">
        <f>ROUND(E308*N308,5)</f>
        <v>3.9948199999999998</v>
      </c>
      <c r="P308" s="164">
        <v>0</v>
      </c>
      <c r="Q308" s="164">
        <f>ROUND(E308*P308,5)</f>
        <v>0</v>
      </c>
      <c r="R308" s="164"/>
      <c r="S308" s="164"/>
      <c r="T308" s="165">
        <v>0</v>
      </c>
      <c r="U308" s="164">
        <f>ROUND(E308*T308,2)</f>
        <v>0</v>
      </c>
      <c r="V308" s="154"/>
      <c r="W308" s="154"/>
      <c r="X308" s="154"/>
      <c r="Y308" s="154"/>
      <c r="Z308" s="154"/>
      <c r="AA308" s="154"/>
      <c r="AB308" s="154"/>
      <c r="AC308" s="154"/>
      <c r="AD308" s="154"/>
      <c r="AE308" s="154" t="s">
        <v>479</v>
      </c>
      <c r="AF308" s="154"/>
      <c r="AG308" s="154"/>
      <c r="AH308" s="154"/>
      <c r="AI308" s="154"/>
      <c r="AJ308" s="154"/>
      <c r="AK308" s="154"/>
      <c r="AL308" s="154"/>
      <c r="AM308" s="154"/>
      <c r="AN308" s="154"/>
      <c r="AO308" s="154"/>
      <c r="AP308" s="154"/>
      <c r="AQ308" s="154"/>
      <c r="AR308" s="154"/>
      <c r="AS308" s="154"/>
      <c r="AT308" s="154"/>
      <c r="AU308" s="154"/>
      <c r="AV308" s="154"/>
      <c r="AW308" s="154"/>
      <c r="AX308" s="154"/>
      <c r="AY308" s="154"/>
      <c r="AZ308" s="154"/>
      <c r="BA308" s="154"/>
      <c r="BB308" s="154"/>
      <c r="BC308" s="154"/>
      <c r="BD308" s="154"/>
      <c r="BE308" s="154"/>
      <c r="BF308" s="154"/>
      <c r="BG308" s="154"/>
      <c r="BH308" s="154"/>
    </row>
    <row r="309" spans="1:60" outlineLevel="1" x14ac:dyDescent="0.2">
      <c r="A309" s="155"/>
      <c r="B309" s="162"/>
      <c r="C309" s="194" t="s">
        <v>563</v>
      </c>
      <c r="D309" s="166"/>
      <c r="E309" s="170">
        <v>7.2633000000000001</v>
      </c>
      <c r="F309" s="173"/>
      <c r="G309" s="173"/>
      <c r="H309" s="173"/>
      <c r="I309" s="173"/>
      <c r="J309" s="173"/>
      <c r="K309" s="173"/>
      <c r="L309" s="173"/>
      <c r="M309" s="173"/>
      <c r="N309" s="164"/>
      <c r="O309" s="164"/>
      <c r="P309" s="164"/>
      <c r="Q309" s="164"/>
      <c r="R309" s="164"/>
      <c r="S309" s="164"/>
      <c r="T309" s="165"/>
      <c r="U309" s="164"/>
      <c r="V309" s="154"/>
      <c r="W309" s="154"/>
      <c r="X309" s="154"/>
      <c r="Y309" s="154"/>
      <c r="Z309" s="154"/>
      <c r="AA309" s="154"/>
      <c r="AB309" s="154"/>
      <c r="AC309" s="154"/>
      <c r="AD309" s="154"/>
      <c r="AE309" s="154" t="s">
        <v>140</v>
      </c>
      <c r="AF309" s="154">
        <v>0</v>
      </c>
      <c r="AG309" s="154"/>
      <c r="AH309" s="154"/>
      <c r="AI309" s="154"/>
      <c r="AJ309" s="154"/>
      <c r="AK309" s="154"/>
      <c r="AL309" s="154"/>
      <c r="AM309" s="154"/>
      <c r="AN309" s="154"/>
      <c r="AO309" s="154"/>
      <c r="AP309" s="154"/>
      <c r="AQ309" s="154"/>
      <c r="AR309" s="154"/>
      <c r="AS309" s="154"/>
      <c r="AT309" s="154"/>
      <c r="AU309" s="154"/>
      <c r="AV309" s="154"/>
      <c r="AW309" s="154"/>
      <c r="AX309" s="154"/>
      <c r="AY309" s="154"/>
      <c r="AZ309" s="154"/>
      <c r="BA309" s="154"/>
      <c r="BB309" s="154"/>
      <c r="BC309" s="154"/>
      <c r="BD309" s="154"/>
      <c r="BE309" s="154"/>
      <c r="BF309" s="154"/>
      <c r="BG309" s="154"/>
      <c r="BH309" s="154"/>
    </row>
    <row r="310" spans="1:60" ht="22.5" outlineLevel="1" x14ac:dyDescent="0.2">
      <c r="A310" s="155">
        <v>134</v>
      </c>
      <c r="B310" s="162" t="s">
        <v>564</v>
      </c>
      <c r="C310" s="193" t="s">
        <v>565</v>
      </c>
      <c r="D310" s="164" t="s">
        <v>149</v>
      </c>
      <c r="E310" s="169">
        <v>325.14999999999998</v>
      </c>
      <c r="F310" s="172"/>
      <c r="G310" s="173">
        <f>ROUND(E310*F310,2)</f>
        <v>0</v>
      </c>
      <c r="H310" s="172"/>
      <c r="I310" s="173">
        <f>ROUND(E310*H310,2)</f>
        <v>0</v>
      </c>
      <c r="J310" s="172"/>
      <c r="K310" s="173">
        <f>ROUND(E310*J310,2)</f>
        <v>0</v>
      </c>
      <c r="L310" s="173">
        <v>15</v>
      </c>
      <c r="M310" s="173">
        <f>G310*(1+L310/100)</f>
        <v>0</v>
      </c>
      <c r="N310" s="164">
        <v>2.7E-4</v>
      </c>
      <c r="O310" s="164">
        <f>ROUND(E310*N310,5)</f>
        <v>8.7790000000000007E-2</v>
      </c>
      <c r="P310" s="164">
        <v>0</v>
      </c>
      <c r="Q310" s="164">
        <f>ROUND(E310*P310,5)</f>
        <v>0</v>
      </c>
      <c r="R310" s="164"/>
      <c r="S310" s="164"/>
      <c r="T310" s="165">
        <v>0.21987999999999999</v>
      </c>
      <c r="U310" s="164">
        <f>ROUND(E310*T310,2)</f>
        <v>71.489999999999995</v>
      </c>
      <c r="V310" s="154"/>
      <c r="W310" s="154"/>
      <c r="X310" s="154"/>
      <c r="Y310" s="154"/>
      <c r="Z310" s="154"/>
      <c r="AA310" s="154"/>
      <c r="AB310" s="154"/>
      <c r="AC310" s="154"/>
      <c r="AD310" s="154"/>
      <c r="AE310" s="154" t="s">
        <v>146</v>
      </c>
      <c r="AF310" s="154"/>
      <c r="AG310" s="154"/>
      <c r="AH310" s="154"/>
      <c r="AI310" s="154"/>
      <c r="AJ310" s="154"/>
      <c r="AK310" s="154"/>
      <c r="AL310" s="154"/>
      <c r="AM310" s="154"/>
      <c r="AN310" s="154"/>
      <c r="AO310" s="154"/>
      <c r="AP310" s="154"/>
      <c r="AQ310" s="154"/>
      <c r="AR310" s="154"/>
      <c r="AS310" s="154"/>
      <c r="AT310" s="154"/>
      <c r="AU310" s="154"/>
      <c r="AV310" s="154"/>
      <c r="AW310" s="154"/>
      <c r="AX310" s="154"/>
      <c r="AY310" s="154"/>
      <c r="AZ310" s="154"/>
      <c r="BA310" s="154"/>
      <c r="BB310" s="154"/>
      <c r="BC310" s="154"/>
      <c r="BD310" s="154"/>
      <c r="BE310" s="154"/>
      <c r="BF310" s="154"/>
      <c r="BG310" s="154"/>
      <c r="BH310" s="154"/>
    </row>
    <row r="311" spans="1:60" outlineLevel="1" x14ac:dyDescent="0.2">
      <c r="A311" s="155"/>
      <c r="B311" s="162"/>
      <c r="C311" s="253" t="s">
        <v>566</v>
      </c>
      <c r="D311" s="254"/>
      <c r="E311" s="255"/>
      <c r="F311" s="256"/>
      <c r="G311" s="257"/>
      <c r="H311" s="173"/>
      <c r="I311" s="173"/>
      <c r="J311" s="173"/>
      <c r="K311" s="173"/>
      <c r="L311" s="173"/>
      <c r="M311" s="173"/>
      <c r="N311" s="164"/>
      <c r="O311" s="164"/>
      <c r="P311" s="164"/>
      <c r="Q311" s="164"/>
      <c r="R311" s="164"/>
      <c r="S311" s="164"/>
      <c r="T311" s="165"/>
      <c r="U311" s="164"/>
      <c r="V311" s="154"/>
      <c r="W311" s="154"/>
      <c r="X311" s="154"/>
      <c r="Y311" s="154"/>
      <c r="Z311" s="154"/>
      <c r="AA311" s="154"/>
      <c r="AB311" s="154"/>
      <c r="AC311" s="154"/>
      <c r="AD311" s="154"/>
      <c r="AE311" s="154" t="s">
        <v>229</v>
      </c>
      <c r="AF311" s="154"/>
      <c r="AG311" s="154"/>
      <c r="AH311" s="154"/>
      <c r="AI311" s="154"/>
      <c r="AJ311" s="154"/>
      <c r="AK311" s="154"/>
      <c r="AL311" s="154"/>
      <c r="AM311" s="154"/>
      <c r="AN311" s="154"/>
      <c r="AO311" s="154"/>
      <c r="AP311" s="154"/>
      <c r="AQ311" s="154"/>
      <c r="AR311" s="154"/>
      <c r="AS311" s="154"/>
      <c r="AT311" s="154"/>
      <c r="AU311" s="154"/>
      <c r="AV311" s="154"/>
      <c r="AW311" s="154"/>
      <c r="AX311" s="154"/>
      <c r="AY311" s="154"/>
      <c r="AZ311" s="154"/>
      <c r="BA311" s="157" t="str">
        <f>C311</f>
        <v>Vč. spádové latě</v>
      </c>
      <c r="BB311" s="154"/>
      <c r="BC311" s="154"/>
      <c r="BD311" s="154"/>
      <c r="BE311" s="154"/>
      <c r="BF311" s="154"/>
      <c r="BG311" s="154"/>
      <c r="BH311" s="154"/>
    </row>
    <row r="312" spans="1:60" outlineLevel="1" x14ac:dyDescent="0.2">
      <c r="A312" s="155"/>
      <c r="B312" s="162"/>
      <c r="C312" s="194" t="s">
        <v>567</v>
      </c>
      <c r="D312" s="166"/>
      <c r="E312" s="170">
        <v>325.14999999999998</v>
      </c>
      <c r="F312" s="173"/>
      <c r="G312" s="173"/>
      <c r="H312" s="173"/>
      <c r="I312" s="173"/>
      <c r="J312" s="173"/>
      <c r="K312" s="173"/>
      <c r="L312" s="173"/>
      <c r="M312" s="173"/>
      <c r="N312" s="164"/>
      <c r="O312" s="164"/>
      <c r="P312" s="164"/>
      <c r="Q312" s="164"/>
      <c r="R312" s="164"/>
      <c r="S312" s="164"/>
      <c r="T312" s="165"/>
      <c r="U312" s="164"/>
      <c r="V312" s="154"/>
      <c r="W312" s="154"/>
      <c r="X312" s="154"/>
      <c r="Y312" s="154"/>
      <c r="Z312" s="154"/>
      <c r="AA312" s="154"/>
      <c r="AB312" s="154"/>
      <c r="AC312" s="154"/>
      <c r="AD312" s="154"/>
      <c r="AE312" s="154" t="s">
        <v>140</v>
      </c>
      <c r="AF312" s="154">
        <v>0</v>
      </c>
      <c r="AG312" s="154"/>
      <c r="AH312" s="154"/>
      <c r="AI312" s="154"/>
      <c r="AJ312" s="154"/>
      <c r="AK312" s="154"/>
      <c r="AL312" s="154"/>
      <c r="AM312" s="154"/>
      <c r="AN312" s="154"/>
      <c r="AO312" s="154"/>
      <c r="AP312" s="154"/>
      <c r="AQ312" s="154"/>
      <c r="AR312" s="154"/>
      <c r="AS312" s="154"/>
      <c r="AT312" s="154"/>
      <c r="AU312" s="154"/>
      <c r="AV312" s="154"/>
      <c r="AW312" s="154"/>
      <c r="AX312" s="154"/>
      <c r="AY312" s="154"/>
      <c r="AZ312" s="154"/>
      <c r="BA312" s="154"/>
      <c r="BB312" s="154"/>
      <c r="BC312" s="154"/>
      <c r="BD312" s="154"/>
      <c r="BE312" s="154"/>
      <c r="BF312" s="154"/>
      <c r="BG312" s="154"/>
      <c r="BH312" s="154"/>
    </row>
    <row r="313" spans="1:60" outlineLevel="1" x14ac:dyDescent="0.2">
      <c r="A313" s="155">
        <v>135</v>
      </c>
      <c r="B313" s="162" t="s">
        <v>568</v>
      </c>
      <c r="C313" s="193" t="s">
        <v>569</v>
      </c>
      <c r="D313" s="164" t="s">
        <v>235</v>
      </c>
      <c r="E313" s="169">
        <v>2040.5</v>
      </c>
      <c r="F313" s="172"/>
      <c r="G313" s="173">
        <f>ROUND(E313*F313,2)</f>
        <v>0</v>
      </c>
      <c r="H313" s="172"/>
      <c r="I313" s="173">
        <f>ROUND(E313*H313,2)</f>
        <v>0</v>
      </c>
      <c r="J313" s="172"/>
      <c r="K313" s="173">
        <f>ROUND(E313*J313,2)</f>
        <v>0</v>
      </c>
      <c r="L313" s="173">
        <v>15</v>
      </c>
      <c r="M313" s="173">
        <f>G313*(1+L313/100)</f>
        <v>0</v>
      </c>
      <c r="N313" s="164">
        <v>1.32E-3</v>
      </c>
      <c r="O313" s="164">
        <f>ROUND(E313*N313,5)</f>
        <v>2.69346</v>
      </c>
      <c r="P313" s="164">
        <v>0</v>
      </c>
      <c r="Q313" s="164">
        <f>ROUND(E313*P313,5)</f>
        <v>0</v>
      </c>
      <c r="R313" s="164"/>
      <c r="S313" s="164"/>
      <c r="T313" s="165">
        <v>0</v>
      </c>
      <c r="U313" s="164">
        <f>ROUND(E313*T313,2)</f>
        <v>0</v>
      </c>
      <c r="V313" s="154"/>
      <c r="W313" s="154"/>
      <c r="X313" s="154"/>
      <c r="Y313" s="154"/>
      <c r="Z313" s="154"/>
      <c r="AA313" s="154"/>
      <c r="AB313" s="154"/>
      <c r="AC313" s="154"/>
      <c r="AD313" s="154"/>
      <c r="AE313" s="154" t="s">
        <v>479</v>
      </c>
      <c r="AF313" s="154"/>
      <c r="AG313" s="154"/>
      <c r="AH313" s="154"/>
      <c r="AI313" s="154"/>
      <c r="AJ313" s="154"/>
      <c r="AK313" s="154"/>
      <c r="AL313" s="154"/>
      <c r="AM313" s="154"/>
      <c r="AN313" s="154"/>
      <c r="AO313" s="154"/>
      <c r="AP313" s="154"/>
      <c r="AQ313" s="154"/>
      <c r="AR313" s="154"/>
      <c r="AS313" s="154"/>
      <c r="AT313" s="154"/>
      <c r="AU313" s="154"/>
      <c r="AV313" s="154"/>
      <c r="AW313" s="154"/>
      <c r="AX313" s="154"/>
      <c r="AY313" s="154"/>
      <c r="AZ313" s="154"/>
      <c r="BA313" s="154"/>
      <c r="BB313" s="154"/>
      <c r="BC313" s="154"/>
      <c r="BD313" s="154"/>
      <c r="BE313" s="154"/>
      <c r="BF313" s="154"/>
      <c r="BG313" s="154"/>
      <c r="BH313" s="154"/>
    </row>
    <row r="314" spans="1:60" outlineLevel="1" x14ac:dyDescent="0.2">
      <c r="A314" s="155"/>
      <c r="B314" s="162"/>
      <c r="C314" s="194" t="s">
        <v>570</v>
      </c>
      <c r="D314" s="166"/>
      <c r="E314" s="170">
        <v>2040.5</v>
      </c>
      <c r="F314" s="173"/>
      <c r="G314" s="173"/>
      <c r="H314" s="173"/>
      <c r="I314" s="173"/>
      <c r="J314" s="173"/>
      <c r="K314" s="173"/>
      <c r="L314" s="173"/>
      <c r="M314" s="173"/>
      <c r="N314" s="164"/>
      <c r="O314" s="164"/>
      <c r="P314" s="164"/>
      <c r="Q314" s="164"/>
      <c r="R314" s="164"/>
      <c r="S314" s="164"/>
      <c r="T314" s="165"/>
      <c r="U314" s="164"/>
      <c r="V314" s="154"/>
      <c r="W314" s="154"/>
      <c r="X314" s="154"/>
      <c r="Y314" s="154"/>
      <c r="Z314" s="154"/>
      <c r="AA314" s="154"/>
      <c r="AB314" s="154"/>
      <c r="AC314" s="154"/>
      <c r="AD314" s="154"/>
      <c r="AE314" s="154" t="s">
        <v>140</v>
      </c>
      <c r="AF314" s="154">
        <v>0</v>
      </c>
      <c r="AG314" s="154"/>
      <c r="AH314" s="154"/>
      <c r="AI314" s="154"/>
      <c r="AJ314" s="154"/>
      <c r="AK314" s="154"/>
      <c r="AL314" s="154"/>
      <c r="AM314" s="154"/>
      <c r="AN314" s="154"/>
      <c r="AO314" s="154"/>
      <c r="AP314" s="154"/>
      <c r="AQ314" s="154"/>
      <c r="AR314" s="154"/>
      <c r="AS314" s="154"/>
      <c r="AT314" s="154"/>
      <c r="AU314" s="154"/>
      <c r="AV314" s="154"/>
      <c r="AW314" s="154"/>
      <c r="AX314" s="154"/>
      <c r="AY314" s="154"/>
      <c r="AZ314" s="154"/>
      <c r="BA314" s="154"/>
      <c r="BB314" s="154"/>
      <c r="BC314" s="154"/>
      <c r="BD314" s="154"/>
      <c r="BE314" s="154"/>
      <c r="BF314" s="154"/>
      <c r="BG314" s="154"/>
      <c r="BH314" s="154"/>
    </row>
    <row r="315" spans="1:60" ht="22.5" outlineLevel="1" x14ac:dyDescent="0.2">
      <c r="A315" s="155">
        <v>136</v>
      </c>
      <c r="B315" s="162" t="s">
        <v>571</v>
      </c>
      <c r="C315" s="193" t="s">
        <v>572</v>
      </c>
      <c r="D315" s="164" t="s">
        <v>149</v>
      </c>
      <c r="E315" s="169">
        <v>90</v>
      </c>
      <c r="F315" s="172"/>
      <c r="G315" s="173">
        <f>ROUND(E315*F315,2)</f>
        <v>0</v>
      </c>
      <c r="H315" s="172"/>
      <c r="I315" s="173">
        <f>ROUND(E315*H315,2)</f>
        <v>0</v>
      </c>
      <c r="J315" s="172"/>
      <c r="K315" s="173">
        <f>ROUND(E315*J315,2)</f>
        <v>0</v>
      </c>
      <c r="L315" s="173">
        <v>15</v>
      </c>
      <c r="M315" s="173">
        <f>G315*(1+L315/100)</f>
        <v>0</v>
      </c>
      <c r="N315" s="164">
        <v>2.1000000000000001E-4</v>
      </c>
      <c r="O315" s="164">
        <f>ROUND(E315*N315,5)</f>
        <v>1.89E-2</v>
      </c>
      <c r="P315" s="164">
        <v>0</v>
      </c>
      <c r="Q315" s="164">
        <f>ROUND(E315*P315,5)</f>
        <v>0</v>
      </c>
      <c r="R315" s="164"/>
      <c r="S315" s="164"/>
      <c r="T315" s="165">
        <v>0.47538000000000002</v>
      </c>
      <c r="U315" s="164">
        <f>ROUND(E315*T315,2)</f>
        <v>42.78</v>
      </c>
      <c r="V315" s="154"/>
      <c r="W315" s="154"/>
      <c r="X315" s="154"/>
      <c r="Y315" s="154"/>
      <c r="Z315" s="154"/>
      <c r="AA315" s="154"/>
      <c r="AB315" s="154"/>
      <c r="AC315" s="154"/>
      <c r="AD315" s="154"/>
      <c r="AE315" s="154" t="s">
        <v>138</v>
      </c>
      <c r="AF315" s="154"/>
      <c r="AG315" s="154"/>
      <c r="AH315" s="154"/>
      <c r="AI315" s="154"/>
      <c r="AJ315" s="154"/>
      <c r="AK315" s="154"/>
      <c r="AL315" s="154"/>
      <c r="AM315" s="154"/>
      <c r="AN315" s="154"/>
      <c r="AO315" s="154"/>
      <c r="AP315" s="154"/>
      <c r="AQ315" s="154"/>
      <c r="AR315" s="154"/>
      <c r="AS315" s="154"/>
      <c r="AT315" s="154"/>
      <c r="AU315" s="154"/>
      <c r="AV315" s="154"/>
      <c r="AW315" s="154"/>
      <c r="AX315" s="154"/>
      <c r="AY315" s="154"/>
      <c r="AZ315" s="154"/>
      <c r="BA315" s="154"/>
      <c r="BB315" s="154"/>
      <c r="BC315" s="154"/>
      <c r="BD315" s="154"/>
      <c r="BE315" s="154"/>
      <c r="BF315" s="154"/>
      <c r="BG315" s="154"/>
      <c r="BH315" s="154"/>
    </row>
    <row r="316" spans="1:60" outlineLevel="1" x14ac:dyDescent="0.2">
      <c r="A316" s="155"/>
      <c r="B316" s="162"/>
      <c r="C316" s="194" t="s">
        <v>573</v>
      </c>
      <c r="D316" s="166"/>
      <c r="E316" s="170">
        <v>90</v>
      </c>
      <c r="F316" s="173"/>
      <c r="G316" s="173"/>
      <c r="H316" s="173"/>
      <c r="I316" s="173"/>
      <c r="J316" s="173"/>
      <c r="K316" s="173"/>
      <c r="L316" s="173"/>
      <c r="M316" s="173"/>
      <c r="N316" s="164"/>
      <c r="O316" s="164"/>
      <c r="P316" s="164"/>
      <c r="Q316" s="164"/>
      <c r="R316" s="164"/>
      <c r="S316" s="164"/>
      <c r="T316" s="165"/>
      <c r="U316" s="164"/>
      <c r="V316" s="154"/>
      <c r="W316" s="154"/>
      <c r="X316" s="154"/>
      <c r="Y316" s="154"/>
      <c r="Z316" s="154"/>
      <c r="AA316" s="154"/>
      <c r="AB316" s="154"/>
      <c r="AC316" s="154"/>
      <c r="AD316" s="154"/>
      <c r="AE316" s="154" t="s">
        <v>140</v>
      </c>
      <c r="AF316" s="154">
        <v>0</v>
      </c>
      <c r="AG316" s="154"/>
      <c r="AH316" s="154"/>
      <c r="AI316" s="154"/>
      <c r="AJ316" s="154"/>
      <c r="AK316" s="154"/>
      <c r="AL316" s="154"/>
      <c r="AM316" s="154"/>
      <c r="AN316" s="154"/>
      <c r="AO316" s="154"/>
      <c r="AP316" s="154"/>
      <c r="AQ316" s="154"/>
      <c r="AR316" s="154"/>
      <c r="AS316" s="154"/>
      <c r="AT316" s="154"/>
      <c r="AU316" s="154"/>
      <c r="AV316" s="154"/>
      <c r="AW316" s="154"/>
      <c r="AX316" s="154"/>
      <c r="AY316" s="154"/>
      <c r="AZ316" s="154"/>
      <c r="BA316" s="154"/>
      <c r="BB316" s="154"/>
      <c r="BC316" s="154"/>
      <c r="BD316" s="154"/>
      <c r="BE316" s="154"/>
      <c r="BF316" s="154"/>
      <c r="BG316" s="154"/>
      <c r="BH316" s="154"/>
    </row>
    <row r="317" spans="1:60" ht="22.5" outlineLevel="1" x14ac:dyDescent="0.2">
      <c r="A317" s="155">
        <v>137</v>
      </c>
      <c r="B317" s="162" t="s">
        <v>574</v>
      </c>
      <c r="C317" s="193" t="s">
        <v>575</v>
      </c>
      <c r="D317" s="164" t="s">
        <v>137</v>
      </c>
      <c r="E317" s="169">
        <v>2.9424999999999999</v>
      </c>
      <c r="F317" s="172"/>
      <c r="G317" s="173">
        <f>ROUND(E317*F317,2)</f>
        <v>0</v>
      </c>
      <c r="H317" s="172"/>
      <c r="I317" s="173">
        <f>ROUND(E317*H317,2)</f>
        <v>0</v>
      </c>
      <c r="J317" s="172"/>
      <c r="K317" s="173">
        <f>ROUND(E317*J317,2)</f>
        <v>0</v>
      </c>
      <c r="L317" s="173">
        <v>15</v>
      </c>
      <c r="M317" s="173">
        <f>G317*(1+L317/100)</f>
        <v>0</v>
      </c>
      <c r="N317" s="164">
        <v>0.55000000000000004</v>
      </c>
      <c r="O317" s="164">
        <f>ROUND(E317*N317,5)</f>
        <v>1.6183799999999999</v>
      </c>
      <c r="P317" s="164">
        <v>0</v>
      </c>
      <c r="Q317" s="164">
        <f>ROUND(E317*P317,5)</f>
        <v>0</v>
      </c>
      <c r="R317" s="164"/>
      <c r="S317" s="164"/>
      <c r="T317" s="165">
        <v>0</v>
      </c>
      <c r="U317" s="164">
        <f>ROUND(E317*T317,2)</f>
        <v>0</v>
      </c>
      <c r="V317" s="154"/>
      <c r="W317" s="154"/>
      <c r="X317" s="154"/>
      <c r="Y317" s="154"/>
      <c r="Z317" s="154"/>
      <c r="AA317" s="154"/>
      <c r="AB317" s="154"/>
      <c r="AC317" s="154"/>
      <c r="AD317" s="154"/>
      <c r="AE317" s="154" t="s">
        <v>479</v>
      </c>
      <c r="AF317" s="154"/>
      <c r="AG317" s="154"/>
      <c r="AH317" s="154"/>
      <c r="AI317" s="154"/>
      <c r="AJ317" s="154"/>
      <c r="AK317" s="154"/>
      <c r="AL317" s="154"/>
      <c r="AM317" s="154"/>
      <c r="AN317" s="154"/>
      <c r="AO317" s="154"/>
      <c r="AP317" s="154"/>
      <c r="AQ317" s="154"/>
      <c r="AR317" s="154"/>
      <c r="AS317" s="154"/>
      <c r="AT317" s="154"/>
      <c r="AU317" s="154"/>
      <c r="AV317" s="154"/>
      <c r="AW317" s="154"/>
      <c r="AX317" s="154"/>
      <c r="AY317" s="154"/>
      <c r="AZ317" s="154"/>
      <c r="BA317" s="154"/>
      <c r="BB317" s="154"/>
      <c r="BC317" s="154"/>
      <c r="BD317" s="154"/>
      <c r="BE317" s="154"/>
      <c r="BF317" s="154"/>
      <c r="BG317" s="154"/>
      <c r="BH317" s="154"/>
    </row>
    <row r="318" spans="1:60" outlineLevel="1" x14ac:dyDescent="0.2">
      <c r="A318" s="155"/>
      <c r="B318" s="162"/>
      <c r="C318" s="194" t="s">
        <v>576</v>
      </c>
      <c r="D318" s="166"/>
      <c r="E318" s="170">
        <v>2.9424999999999999</v>
      </c>
      <c r="F318" s="173"/>
      <c r="G318" s="173"/>
      <c r="H318" s="173"/>
      <c r="I318" s="173"/>
      <c r="J318" s="173"/>
      <c r="K318" s="173"/>
      <c r="L318" s="173"/>
      <c r="M318" s="173"/>
      <c r="N318" s="164"/>
      <c r="O318" s="164"/>
      <c r="P318" s="164"/>
      <c r="Q318" s="164"/>
      <c r="R318" s="164"/>
      <c r="S318" s="164"/>
      <c r="T318" s="165"/>
      <c r="U318" s="164"/>
      <c r="V318" s="154"/>
      <c r="W318" s="154"/>
      <c r="X318" s="154"/>
      <c r="Y318" s="154"/>
      <c r="Z318" s="154"/>
      <c r="AA318" s="154"/>
      <c r="AB318" s="154"/>
      <c r="AC318" s="154"/>
      <c r="AD318" s="154"/>
      <c r="AE318" s="154" t="s">
        <v>140</v>
      </c>
      <c r="AF318" s="154">
        <v>0</v>
      </c>
      <c r="AG318" s="154"/>
      <c r="AH318" s="154"/>
      <c r="AI318" s="154"/>
      <c r="AJ318" s="154"/>
      <c r="AK318" s="154"/>
      <c r="AL318" s="154"/>
      <c r="AM318" s="154"/>
      <c r="AN318" s="154"/>
      <c r="AO318" s="154"/>
      <c r="AP318" s="154"/>
      <c r="AQ318" s="154"/>
      <c r="AR318" s="154"/>
      <c r="AS318" s="154"/>
      <c r="AT318" s="154"/>
      <c r="AU318" s="154"/>
      <c r="AV318" s="154"/>
      <c r="AW318" s="154"/>
      <c r="AX318" s="154"/>
      <c r="AY318" s="154"/>
      <c r="AZ318" s="154"/>
      <c r="BA318" s="154"/>
      <c r="BB318" s="154"/>
      <c r="BC318" s="154"/>
      <c r="BD318" s="154"/>
      <c r="BE318" s="154"/>
      <c r="BF318" s="154"/>
      <c r="BG318" s="154"/>
      <c r="BH318" s="154"/>
    </row>
    <row r="319" spans="1:60" outlineLevel="1" x14ac:dyDescent="0.2">
      <c r="A319" s="155">
        <v>138</v>
      </c>
      <c r="B319" s="162" t="s">
        <v>577</v>
      </c>
      <c r="C319" s="193" t="s">
        <v>578</v>
      </c>
      <c r="D319" s="164" t="s">
        <v>149</v>
      </c>
      <c r="E319" s="169">
        <v>106.13</v>
      </c>
      <c r="F319" s="172"/>
      <c r="G319" s="173">
        <f>ROUND(E319*F319,2)</f>
        <v>0</v>
      </c>
      <c r="H319" s="172"/>
      <c r="I319" s="173">
        <f>ROUND(E319*H319,2)</f>
        <v>0</v>
      </c>
      <c r="J319" s="172"/>
      <c r="K319" s="173">
        <f>ROUND(E319*J319,2)</f>
        <v>0</v>
      </c>
      <c r="L319" s="173">
        <v>15</v>
      </c>
      <c r="M319" s="173">
        <f>G319*(1+L319/100)</f>
        <v>0</v>
      </c>
      <c r="N319" s="164">
        <v>1.1390000000000001E-2</v>
      </c>
      <c r="O319" s="164">
        <f>ROUND(E319*N319,5)</f>
        <v>1.20882</v>
      </c>
      <c r="P319" s="164">
        <v>0</v>
      </c>
      <c r="Q319" s="164">
        <f>ROUND(E319*P319,5)</f>
        <v>0</v>
      </c>
      <c r="R319" s="164"/>
      <c r="S319" s="164"/>
      <c r="T319" s="165">
        <v>0.30134</v>
      </c>
      <c r="U319" s="164">
        <f>ROUND(E319*T319,2)</f>
        <v>31.98</v>
      </c>
      <c r="V319" s="154"/>
      <c r="W319" s="154"/>
      <c r="X319" s="154"/>
      <c r="Y319" s="154"/>
      <c r="Z319" s="154"/>
      <c r="AA319" s="154"/>
      <c r="AB319" s="154"/>
      <c r="AC319" s="154"/>
      <c r="AD319" s="154"/>
      <c r="AE319" s="154" t="s">
        <v>138</v>
      </c>
      <c r="AF319" s="154"/>
      <c r="AG319" s="154"/>
      <c r="AH319" s="154"/>
      <c r="AI319" s="154"/>
      <c r="AJ319" s="154"/>
      <c r="AK319" s="154"/>
      <c r="AL319" s="154"/>
      <c r="AM319" s="154"/>
      <c r="AN319" s="154"/>
      <c r="AO319" s="154"/>
      <c r="AP319" s="154"/>
      <c r="AQ319" s="154"/>
      <c r="AR319" s="154"/>
      <c r="AS319" s="154"/>
      <c r="AT319" s="154"/>
      <c r="AU319" s="154"/>
      <c r="AV319" s="154"/>
      <c r="AW319" s="154"/>
      <c r="AX319" s="154"/>
      <c r="AY319" s="154"/>
      <c r="AZ319" s="154"/>
      <c r="BA319" s="154"/>
      <c r="BB319" s="154"/>
      <c r="BC319" s="154"/>
      <c r="BD319" s="154"/>
      <c r="BE319" s="154"/>
      <c r="BF319" s="154"/>
      <c r="BG319" s="154"/>
      <c r="BH319" s="154"/>
    </row>
    <row r="320" spans="1:60" outlineLevel="1" x14ac:dyDescent="0.2">
      <c r="A320" s="155"/>
      <c r="B320" s="162"/>
      <c r="C320" s="253" t="s">
        <v>579</v>
      </c>
      <c r="D320" s="254"/>
      <c r="E320" s="255"/>
      <c r="F320" s="256"/>
      <c r="G320" s="257"/>
      <c r="H320" s="173"/>
      <c r="I320" s="173"/>
      <c r="J320" s="173"/>
      <c r="K320" s="173"/>
      <c r="L320" s="173"/>
      <c r="M320" s="173"/>
      <c r="N320" s="164"/>
      <c r="O320" s="164"/>
      <c r="P320" s="164"/>
      <c r="Q320" s="164"/>
      <c r="R320" s="164"/>
      <c r="S320" s="164"/>
      <c r="T320" s="165"/>
      <c r="U320" s="164"/>
      <c r="V320" s="154"/>
      <c r="W320" s="154"/>
      <c r="X320" s="154"/>
      <c r="Y320" s="154"/>
      <c r="Z320" s="154"/>
      <c r="AA320" s="154"/>
      <c r="AB320" s="154"/>
      <c r="AC320" s="154"/>
      <c r="AD320" s="154"/>
      <c r="AE320" s="154" t="s">
        <v>229</v>
      </c>
      <c r="AF320" s="154"/>
      <c r="AG320" s="154"/>
      <c r="AH320" s="154"/>
      <c r="AI320" s="154"/>
      <c r="AJ320" s="154"/>
      <c r="AK320" s="154"/>
      <c r="AL320" s="154"/>
      <c r="AM320" s="154"/>
      <c r="AN320" s="154"/>
      <c r="AO320" s="154"/>
      <c r="AP320" s="154"/>
      <c r="AQ320" s="154"/>
      <c r="AR320" s="154"/>
      <c r="AS320" s="154"/>
      <c r="AT320" s="154"/>
      <c r="AU320" s="154"/>
      <c r="AV320" s="154"/>
      <c r="AW320" s="154"/>
      <c r="AX320" s="154"/>
      <c r="AY320" s="154"/>
      <c r="AZ320" s="154"/>
      <c r="BA320" s="157" t="str">
        <f>C320</f>
        <v>Včetně dodávky impregnačního prostředku</v>
      </c>
      <c r="BB320" s="154"/>
      <c r="BC320" s="154"/>
      <c r="BD320" s="154"/>
      <c r="BE320" s="154"/>
      <c r="BF320" s="154"/>
      <c r="BG320" s="154"/>
      <c r="BH320" s="154"/>
    </row>
    <row r="321" spans="1:60" outlineLevel="1" x14ac:dyDescent="0.2">
      <c r="A321" s="155"/>
      <c r="B321" s="162"/>
      <c r="C321" s="194" t="s">
        <v>580</v>
      </c>
      <c r="D321" s="166"/>
      <c r="E321" s="170">
        <v>106.13</v>
      </c>
      <c r="F321" s="173"/>
      <c r="G321" s="173"/>
      <c r="H321" s="173"/>
      <c r="I321" s="173"/>
      <c r="J321" s="173"/>
      <c r="K321" s="173"/>
      <c r="L321" s="173"/>
      <c r="M321" s="173"/>
      <c r="N321" s="164"/>
      <c r="O321" s="164"/>
      <c r="P321" s="164"/>
      <c r="Q321" s="164"/>
      <c r="R321" s="164"/>
      <c r="S321" s="164"/>
      <c r="T321" s="165"/>
      <c r="U321" s="164"/>
      <c r="V321" s="154"/>
      <c r="W321" s="154"/>
      <c r="X321" s="154"/>
      <c r="Y321" s="154"/>
      <c r="Z321" s="154"/>
      <c r="AA321" s="154"/>
      <c r="AB321" s="154"/>
      <c r="AC321" s="154"/>
      <c r="AD321" s="154"/>
      <c r="AE321" s="154" t="s">
        <v>140</v>
      </c>
      <c r="AF321" s="154">
        <v>0</v>
      </c>
      <c r="AG321" s="154"/>
      <c r="AH321" s="154"/>
      <c r="AI321" s="154"/>
      <c r="AJ321" s="154"/>
      <c r="AK321" s="154"/>
      <c r="AL321" s="154"/>
      <c r="AM321" s="154"/>
      <c r="AN321" s="154"/>
      <c r="AO321" s="154"/>
      <c r="AP321" s="154"/>
      <c r="AQ321" s="154"/>
      <c r="AR321" s="154"/>
      <c r="AS321" s="154"/>
      <c r="AT321" s="154"/>
      <c r="AU321" s="154"/>
      <c r="AV321" s="154"/>
      <c r="AW321" s="154"/>
      <c r="AX321" s="154"/>
      <c r="AY321" s="154"/>
      <c r="AZ321" s="154"/>
      <c r="BA321" s="154"/>
      <c r="BB321" s="154"/>
      <c r="BC321" s="154"/>
      <c r="BD321" s="154"/>
      <c r="BE321" s="154"/>
      <c r="BF321" s="154"/>
      <c r="BG321" s="154"/>
      <c r="BH321" s="154"/>
    </row>
    <row r="322" spans="1:60" ht="22.5" outlineLevel="1" x14ac:dyDescent="0.2">
      <c r="A322" s="155">
        <v>139</v>
      </c>
      <c r="B322" s="162" t="s">
        <v>581</v>
      </c>
      <c r="C322" s="193" t="s">
        <v>582</v>
      </c>
      <c r="D322" s="164" t="s">
        <v>137</v>
      </c>
      <c r="E322" s="169">
        <v>3.63</v>
      </c>
      <c r="F322" s="172"/>
      <c r="G322" s="173">
        <f>ROUND(E322*F322,2)</f>
        <v>0</v>
      </c>
      <c r="H322" s="172"/>
      <c r="I322" s="173">
        <f>ROUND(E322*H322,2)</f>
        <v>0</v>
      </c>
      <c r="J322" s="172"/>
      <c r="K322" s="173">
        <f>ROUND(E322*J322,2)</f>
        <v>0</v>
      </c>
      <c r="L322" s="173">
        <v>15</v>
      </c>
      <c r="M322" s="173">
        <f>G322*(1+L322/100)</f>
        <v>0</v>
      </c>
      <c r="N322" s="164">
        <v>0.55000000000000004</v>
      </c>
      <c r="O322" s="164">
        <f>ROUND(E322*N322,5)</f>
        <v>1.9964999999999999</v>
      </c>
      <c r="P322" s="164">
        <v>0</v>
      </c>
      <c r="Q322" s="164">
        <f>ROUND(E322*P322,5)</f>
        <v>0</v>
      </c>
      <c r="R322" s="164"/>
      <c r="S322" s="164"/>
      <c r="T322" s="165">
        <v>0</v>
      </c>
      <c r="U322" s="164">
        <f>ROUND(E322*T322,2)</f>
        <v>0</v>
      </c>
      <c r="V322" s="154"/>
      <c r="W322" s="154"/>
      <c r="X322" s="154"/>
      <c r="Y322" s="154"/>
      <c r="Z322" s="154"/>
      <c r="AA322" s="154"/>
      <c r="AB322" s="154"/>
      <c r="AC322" s="154"/>
      <c r="AD322" s="154"/>
      <c r="AE322" s="154" t="s">
        <v>479</v>
      </c>
      <c r="AF322" s="154"/>
      <c r="AG322" s="154"/>
      <c r="AH322" s="154"/>
      <c r="AI322" s="154"/>
      <c r="AJ322" s="154"/>
      <c r="AK322" s="154"/>
      <c r="AL322" s="154"/>
      <c r="AM322" s="154"/>
      <c r="AN322" s="154"/>
      <c r="AO322" s="154"/>
      <c r="AP322" s="154"/>
      <c r="AQ322" s="154"/>
      <c r="AR322" s="154"/>
      <c r="AS322" s="154"/>
      <c r="AT322" s="154"/>
      <c r="AU322" s="154"/>
      <c r="AV322" s="154"/>
      <c r="AW322" s="154"/>
      <c r="AX322" s="154"/>
      <c r="AY322" s="154"/>
      <c r="AZ322" s="154"/>
      <c r="BA322" s="154"/>
      <c r="BB322" s="154"/>
      <c r="BC322" s="154"/>
      <c r="BD322" s="154"/>
      <c r="BE322" s="154"/>
      <c r="BF322" s="154"/>
      <c r="BG322" s="154"/>
      <c r="BH322" s="154"/>
    </row>
    <row r="323" spans="1:60" outlineLevel="1" x14ac:dyDescent="0.2">
      <c r="A323" s="155"/>
      <c r="B323" s="162"/>
      <c r="C323" s="194" t="s">
        <v>583</v>
      </c>
      <c r="D323" s="166"/>
      <c r="E323" s="170">
        <v>3.63</v>
      </c>
      <c r="F323" s="173"/>
      <c r="G323" s="173"/>
      <c r="H323" s="173"/>
      <c r="I323" s="173"/>
      <c r="J323" s="173"/>
      <c r="K323" s="173"/>
      <c r="L323" s="173"/>
      <c r="M323" s="173"/>
      <c r="N323" s="164"/>
      <c r="O323" s="164"/>
      <c r="P323" s="164"/>
      <c r="Q323" s="164"/>
      <c r="R323" s="164"/>
      <c r="S323" s="164"/>
      <c r="T323" s="165"/>
      <c r="U323" s="164"/>
      <c r="V323" s="154"/>
      <c r="W323" s="154"/>
      <c r="X323" s="154"/>
      <c r="Y323" s="154"/>
      <c r="Z323" s="154"/>
      <c r="AA323" s="154"/>
      <c r="AB323" s="154"/>
      <c r="AC323" s="154"/>
      <c r="AD323" s="154"/>
      <c r="AE323" s="154" t="s">
        <v>140</v>
      </c>
      <c r="AF323" s="154">
        <v>0</v>
      </c>
      <c r="AG323" s="154"/>
      <c r="AH323" s="154"/>
      <c r="AI323" s="154"/>
      <c r="AJ323" s="154"/>
      <c r="AK323" s="154"/>
      <c r="AL323" s="154"/>
      <c r="AM323" s="154"/>
      <c r="AN323" s="154"/>
      <c r="AO323" s="154"/>
      <c r="AP323" s="154"/>
      <c r="AQ323" s="154"/>
      <c r="AR323" s="154"/>
      <c r="AS323" s="154"/>
      <c r="AT323" s="154"/>
      <c r="AU323" s="154"/>
      <c r="AV323" s="154"/>
      <c r="AW323" s="154"/>
      <c r="AX323" s="154"/>
      <c r="AY323" s="154"/>
      <c r="AZ323" s="154"/>
      <c r="BA323" s="154"/>
      <c r="BB323" s="154"/>
      <c r="BC323" s="154"/>
      <c r="BD323" s="154"/>
      <c r="BE323" s="154"/>
      <c r="BF323" s="154"/>
      <c r="BG323" s="154"/>
      <c r="BH323" s="154"/>
    </row>
    <row r="324" spans="1:60" ht="22.5" outlineLevel="1" x14ac:dyDescent="0.2">
      <c r="A324" s="155">
        <v>140</v>
      </c>
      <c r="B324" s="162" t="s">
        <v>584</v>
      </c>
      <c r="C324" s="193" t="s">
        <v>585</v>
      </c>
      <c r="D324" s="164" t="s">
        <v>149</v>
      </c>
      <c r="E324" s="169">
        <v>50.54</v>
      </c>
      <c r="F324" s="172"/>
      <c r="G324" s="173">
        <f>ROUND(E324*F324,2)</f>
        <v>0</v>
      </c>
      <c r="H324" s="172"/>
      <c r="I324" s="173">
        <f>ROUND(E324*H324,2)</f>
        <v>0</v>
      </c>
      <c r="J324" s="172"/>
      <c r="K324" s="173">
        <f>ROUND(E324*J324,2)</f>
        <v>0</v>
      </c>
      <c r="L324" s="173">
        <v>15</v>
      </c>
      <c r="M324" s="173">
        <f>G324*(1+L324/100)</f>
        <v>0</v>
      </c>
      <c r="N324" s="164">
        <v>1.1390000000000001E-2</v>
      </c>
      <c r="O324" s="164">
        <f>ROUND(E324*N324,5)</f>
        <v>0.57565</v>
      </c>
      <c r="P324" s="164">
        <v>0</v>
      </c>
      <c r="Q324" s="164">
        <f>ROUND(E324*P324,5)</f>
        <v>0</v>
      </c>
      <c r="R324" s="164"/>
      <c r="S324" s="164"/>
      <c r="T324" s="165">
        <v>0.121</v>
      </c>
      <c r="U324" s="164">
        <f>ROUND(E324*T324,2)</f>
        <v>6.12</v>
      </c>
      <c r="V324" s="154"/>
      <c r="W324" s="154"/>
      <c r="X324" s="154"/>
      <c r="Y324" s="154"/>
      <c r="Z324" s="154"/>
      <c r="AA324" s="154"/>
      <c r="AB324" s="154"/>
      <c r="AC324" s="154"/>
      <c r="AD324" s="154"/>
      <c r="AE324" s="154" t="s">
        <v>146</v>
      </c>
      <c r="AF324" s="154"/>
      <c r="AG324" s="154"/>
      <c r="AH324" s="154"/>
      <c r="AI324" s="154"/>
      <c r="AJ324" s="154"/>
      <c r="AK324" s="154"/>
      <c r="AL324" s="154"/>
      <c r="AM324" s="154"/>
      <c r="AN324" s="154"/>
      <c r="AO324" s="154"/>
      <c r="AP324" s="154"/>
      <c r="AQ324" s="154"/>
      <c r="AR324" s="154"/>
      <c r="AS324" s="154"/>
      <c r="AT324" s="154"/>
      <c r="AU324" s="154"/>
      <c r="AV324" s="154"/>
      <c r="AW324" s="154"/>
      <c r="AX324" s="154"/>
      <c r="AY324" s="154"/>
      <c r="AZ324" s="154"/>
      <c r="BA324" s="154"/>
      <c r="BB324" s="154"/>
      <c r="BC324" s="154"/>
      <c r="BD324" s="154"/>
      <c r="BE324" s="154"/>
      <c r="BF324" s="154"/>
      <c r="BG324" s="154"/>
      <c r="BH324" s="154"/>
    </row>
    <row r="325" spans="1:60" outlineLevel="1" x14ac:dyDescent="0.2">
      <c r="A325" s="155"/>
      <c r="B325" s="162"/>
      <c r="C325" s="194" t="s">
        <v>586</v>
      </c>
      <c r="D325" s="166"/>
      <c r="E325" s="170">
        <v>43.54</v>
      </c>
      <c r="F325" s="173"/>
      <c r="G325" s="173"/>
      <c r="H325" s="173"/>
      <c r="I325" s="173"/>
      <c r="J325" s="173"/>
      <c r="K325" s="173"/>
      <c r="L325" s="173"/>
      <c r="M325" s="173"/>
      <c r="N325" s="164"/>
      <c r="O325" s="164"/>
      <c r="P325" s="164"/>
      <c r="Q325" s="164"/>
      <c r="R325" s="164"/>
      <c r="S325" s="164"/>
      <c r="T325" s="165"/>
      <c r="U325" s="164"/>
      <c r="V325" s="154"/>
      <c r="W325" s="154"/>
      <c r="X325" s="154"/>
      <c r="Y325" s="154"/>
      <c r="Z325" s="154"/>
      <c r="AA325" s="154"/>
      <c r="AB325" s="154"/>
      <c r="AC325" s="154"/>
      <c r="AD325" s="154"/>
      <c r="AE325" s="154" t="s">
        <v>140</v>
      </c>
      <c r="AF325" s="154">
        <v>0</v>
      </c>
      <c r="AG325" s="154"/>
      <c r="AH325" s="154"/>
      <c r="AI325" s="154"/>
      <c r="AJ325" s="154"/>
      <c r="AK325" s="154"/>
      <c r="AL325" s="154"/>
      <c r="AM325" s="154"/>
      <c r="AN325" s="154"/>
      <c r="AO325" s="154"/>
      <c r="AP325" s="154"/>
      <c r="AQ325" s="154"/>
      <c r="AR325" s="154"/>
      <c r="AS325" s="154"/>
      <c r="AT325" s="154"/>
      <c r="AU325" s="154"/>
      <c r="AV325" s="154"/>
      <c r="AW325" s="154"/>
      <c r="AX325" s="154"/>
      <c r="AY325" s="154"/>
      <c r="AZ325" s="154"/>
      <c r="BA325" s="154"/>
      <c r="BB325" s="154"/>
      <c r="BC325" s="154"/>
      <c r="BD325" s="154"/>
      <c r="BE325" s="154"/>
      <c r="BF325" s="154"/>
      <c r="BG325" s="154"/>
      <c r="BH325" s="154"/>
    </row>
    <row r="326" spans="1:60" outlineLevel="1" x14ac:dyDescent="0.2">
      <c r="A326" s="155"/>
      <c r="B326" s="162"/>
      <c r="C326" s="194" t="s">
        <v>587</v>
      </c>
      <c r="D326" s="166"/>
      <c r="E326" s="170">
        <v>7</v>
      </c>
      <c r="F326" s="173"/>
      <c r="G326" s="173"/>
      <c r="H326" s="173"/>
      <c r="I326" s="173"/>
      <c r="J326" s="173"/>
      <c r="K326" s="173"/>
      <c r="L326" s="173"/>
      <c r="M326" s="173"/>
      <c r="N326" s="164"/>
      <c r="O326" s="164"/>
      <c r="P326" s="164"/>
      <c r="Q326" s="164"/>
      <c r="R326" s="164"/>
      <c r="S326" s="164"/>
      <c r="T326" s="165"/>
      <c r="U326" s="164"/>
      <c r="V326" s="154"/>
      <c r="W326" s="154"/>
      <c r="X326" s="154"/>
      <c r="Y326" s="154"/>
      <c r="Z326" s="154"/>
      <c r="AA326" s="154"/>
      <c r="AB326" s="154"/>
      <c r="AC326" s="154"/>
      <c r="AD326" s="154"/>
      <c r="AE326" s="154" t="s">
        <v>140</v>
      </c>
      <c r="AF326" s="154">
        <v>0</v>
      </c>
      <c r="AG326" s="154"/>
      <c r="AH326" s="154"/>
      <c r="AI326" s="154"/>
      <c r="AJ326" s="154"/>
      <c r="AK326" s="154"/>
      <c r="AL326" s="154"/>
      <c r="AM326" s="154"/>
      <c r="AN326" s="154"/>
      <c r="AO326" s="154"/>
      <c r="AP326" s="154"/>
      <c r="AQ326" s="154"/>
      <c r="AR326" s="154"/>
      <c r="AS326" s="154"/>
      <c r="AT326" s="154"/>
      <c r="AU326" s="154"/>
      <c r="AV326" s="154"/>
      <c r="AW326" s="154"/>
      <c r="AX326" s="154"/>
      <c r="AY326" s="154"/>
      <c r="AZ326" s="154"/>
      <c r="BA326" s="154"/>
      <c r="BB326" s="154"/>
      <c r="BC326" s="154"/>
      <c r="BD326" s="154"/>
      <c r="BE326" s="154"/>
      <c r="BF326" s="154"/>
      <c r="BG326" s="154"/>
      <c r="BH326" s="154"/>
    </row>
    <row r="327" spans="1:60" ht="22.5" outlineLevel="1" x14ac:dyDescent="0.2">
      <c r="A327" s="155">
        <v>141</v>
      </c>
      <c r="B327" s="162" t="s">
        <v>588</v>
      </c>
      <c r="C327" s="193" t="s">
        <v>589</v>
      </c>
      <c r="D327" s="164" t="s">
        <v>149</v>
      </c>
      <c r="E327" s="169">
        <v>29.08</v>
      </c>
      <c r="F327" s="172"/>
      <c r="G327" s="173">
        <f>ROUND(E327*F327,2)</f>
        <v>0</v>
      </c>
      <c r="H327" s="172"/>
      <c r="I327" s="173">
        <f>ROUND(E327*H327,2)</f>
        <v>0</v>
      </c>
      <c r="J327" s="172"/>
      <c r="K327" s="173">
        <f>ROUND(E327*J327,2)</f>
        <v>0</v>
      </c>
      <c r="L327" s="173">
        <v>15</v>
      </c>
      <c r="M327" s="173">
        <f>G327*(1+L327/100)</f>
        <v>0</v>
      </c>
      <c r="N327" s="164">
        <v>1.1390000000000001E-2</v>
      </c>
      <c r="O327" s="164">
        <f>ROUND(E327*N327,5)</f>
        <v>0.33122000000000001</v>
      </c>
      <c r="P327" s="164">
        <v>0</v>
      </c>
      <c r="Q327" s="164">
        <f>ROUND(E327*P327,5)</f>
        <v>0</v>
      </c>
      <c r="R327" s="164"/>
      <c r="S327" s="164"/>
      <c r="T327" s="165">
        <v>9.6000000000000002E-2</v>
      </c>
      <c r="U327" s="164">
        <f>ROUND(E327*T327,2)</f>
        <v>2.79</v>
      </c>
      <c r="V327" s="154"/>
      <c r="W327" s="154"/>
      <c r="X327" s="154"/>
      <c r="Y327" s="154"/>
      <c r="Z327" s="154"/>
      <c r="AA327" s="154"/>
      <c r="AB327" s="154"/>
      <c r="AC327" s="154"/>
      <c r="AD327" s="154"/>
      <c r="AE327" s="154" t="s">
        <v>146</v>
      </c>
      <c r="AF327" s="154"/>
      <c r="AG327" s="154"/>
      <c r="AH327" s="154"/>
      <c r="AI327" s="154"/>
      <c r="AJ327" s="154"/>
      <c r="AK327" s="154"/>
      <c r="AL327" s="154"/>
      <c r="AM327" s="154"/>
      <c r="AN327" s="154"/>
      <c r="AO327" s="154"/>
      <c r="AP327" s="154"/>
      <c r="AQ327" s="154"/>
      <c r="AR327" s="154"/>
      <c r="AS327" s="154"/>
      <c r="AT327" s="154"/>
      <c r="AU327" s="154"/>
      <c r="AV327" s="154"/>
      <c r="AW327" s="154"/>
      <c r="AX327" s="154"/>
      <c r="AY327" s="154"/>
      <c r="AZ327" s="154"/>
      <c r="BA327" s="154"/>
      <c r="BB327" s="154"/>
      <c r="BC327" s="154"/>
      <c r="BD327" s="154"/>
      <c r="BE327" s="154"/>
      <c r="BF327" s="154"/>
      <c r="BG327" s="154"/>
      <c r="BH327" s="154"/>
    </row>
    <row r="328" spans="1:60" outlineLevel="1" x14ac:dyDescent="0.2">
      <c r="A328" s="155"/>
      <c r="B328" s="162"/>
      <c r="C328" s="194" t="s">
        <v>590</v>
      </c>
      <c r="D328" s="166"/>
      <c r="E328" s="170">
        <v>14.64</v>
      </c>
      <c r="F328" s="173"/>
      <c r="G328" s="173"/>
      <c r="H328" s="173"/>
      <c r="I328" s="173"/>
      <c r="J328" s="173"/>
      <c r="K328" s="173"/>
      <c r="L328" s="173"/>
      <c r="M328" s="173"/>
      <c r="N328" s="164"/>
      <c r="O328" s="164"/>
      <c r="P328" s="164"/>
      <c r="Q328" s="164"/>
      <c r="R328" s="164"/>
      <c r="S328" s="164"/>
      <c r="T328" s="165"/>
      <c r="U328" s="164"/>
      <c r="V328" s="154"/>
      <c r="W328" s="154"/>
      <c r="X328" s="154"/>
      <c r="Y328" s="154"/>
      <c r="Z328" s="154"/>
      <c r="AA328" s="154"/>
      <c r="AB328" s="154"/>
      <c r="AC328" s="154"/>
      <c r="AD328" s="154"/>
      <c r="AE328" s="154" t="s">
        <v>140</v>
      </c>
      <c r="AF328" s="154">
        <v>0</v>
      </c>
      <c r="AG328" s="154"/>
      <c r="AH328" s="154"/>
      <c r="AI328" s="154"/>
      <c r="AJ328" s="154"/>
      <c r="AK328" s="154"/>
      <c r="AL328" s="154"/>
      <c r="AM328" s="154"/>
      <c r="AN328" s="154"/>
      <c r="AO328" s="154"/>
      <c r="AP328" s="154"/>
      <c r="AQ328" s="154"/>
      <c r="AR328" s="154"/>
      <c r="AS328" s="154"/>
      <c r="AT328" s="154"/>
      <c r="AU328" s="154"/>
      <c r="AV328" s="154"/>
      <c r="AW328" s="154"/>
      <c r="AX328" s="154"/>
      <c r="AY328" s="154"/>
      <c r="AZ328" s="154"/>
      <c r="BA328" s="154"/>
      <c r="BB328" s="154"/>
      <c r="BC328" s="154"/>
      <c r="BD328" s="154"/>
      <c r="BE328" s="154"/>
      <c r="BF328" s="154"/>
      <c r="BG328" s="154"/>
      <c r="BH328" s="154"/>
    </row>
    <row r="329" spans="1:60" outlineLevel="1" x14ac:dyDescent="0.2">
      <c r="A329" s="155"/>
      <c r="B329" s="162"/>
      <c r="C329" s="194" t="s">
        <v>591</v>
      </c>
      <c r="D329" s="166"/>
      <c r="E329" s="170">
        <v>14.44</v>
      </c>
      <c r="F329" s="173"/>
      <c r="G329" s="173"/>
      <c r="H329" s="173"/>
      <c r="I329" s="173"/>
      <c r="J329" s="173"/>
      <c r="K329" s="173"/>
      <c r="L329" s="173"/>
      <c r="M329" s="173"/>
      <c r="N329" s="164"/>
      <c r="O329" s="164"/>
      <c r="P329" s="164"/>
      <c r="Q329" s="164"/>
      <c r="R329" s="164"/>
      <c r="S329" s="164"/>
      <c r="T329" s="165"/>
      <c r="U329" s="164"/>
      <c r="V329" s="154"/>
      <c r="W329" s="154"/>
      <c r="X329" s="154"/>
      <c r="Y329" s="154"/>
      <c r="Z329" s="154"/>
      <c r="AA329" s="154"/>
      <c r="AB329" s="154"/>
      <c r="AC329" s="154"/>
      <c r="AD329" s="154"/>
      <c r="AE329" s="154" t="s">
        <v>140</v>
      </c>
      <c r="AF329" s="154">
        <v>0</v>
      </c>
      <c r="AG329" s="154"/>
      <c r="AH329" s="154"/>
      <c r="AI329" s="154"/>
      <c r="AJ329" s="154"/>
      <c r="AK329" s="154"/>
      <c r="AL329" s="154"/>
      <c r="AM329" s="154"/>
      <c r="AN329" s="154"/>
      <c r="AO329" s="154"/>
      <c r="AP329" s="154"/>
      <c r="AQ329" s="154"/>
      <c r="AR329" s="154"/>
      <c r="AS329" s="154"/>
      <c r="AT329" s="154"/>
      <c r="AU329" s="154"/>
      <c r="AV329" s="154"/>
      <c r="AW329" s="154"/>
      <c r="AX329" s="154"/>
      <c r="AY329" s="154"/>
      <c r="AZ329" s="154"/>
      <c r="BA329" s="154"/>
      <c r="BB329" s="154"/>
      <c r="BC329" s="154"/>
      <c r="BD329" s="154"/>
      <c r="BE329" s="154"/>
      <c r="BF329" s="154"/>
      <c r="BG329" s="154"/>
      <c r="BH329" s="154"/>
    </row>
    <row r="330" spans="1:60" ht="22.5" outlineLevel="1" x14ac:dyDescent="0.2">
      <c r="A330" s="155">
        <v>142</v>
      </c>
      <c r="B330" s="162" t="s">
        <v>592</v>
      </c>
      <c r="C330" s="193" t="s">
        <v>593</v>
      </c>
      <c r="D330" s="164" t="s">
        <v>241</v>
      </c>
      <c r="E330" s="169">
        <v>25.747</v>
      </c>
      <c r="F330" s="172"/>
      <c r="G330" s="173">
        <f>ROUND(E330*F330,2)</f>
        <v>0</v>
      </c>
      <c r="H330" s="172"/>
      <c r="I330" s="173">
        <f>ROUND(E330*H330,2)</f>
        <v>0</v>
      </c>
      <c r="J330" s="172"/>
      <c r="K330" s="173">
        <f>ROUND(E330*J330,2)</f>
        <v>0</v>
      </c>
      <c r="L330" s="173">
        <v>15</v>
      </c>
      <c r="M330" s="173">
        <f>G330*(1+L330/100)</f>
        <v>0</v>
      </c>
      <c r="N330" s="164">
        <v>0</v>
      </c>
      <c r="O330" s="164">
        <f>ROUND(E330*N330,5)</f>
        <v>0</v>
      </c>
      <c r="P330" s="164">
        <v>0</v>
      </c>
      <c r="Q330" s="164">
        <f>ROUND(E330*P330,5)</f>
        <v>0</v>
      </c>
      <c r="R330" s="164"/>
      <c r="S330" s="164"/>
      <c r="T330" s="165">
        <v>1.7509999999999999</v>
      </c>
      <c r="U330" s="164">
        <f>ROUND(E330*T330,2)</f>
        <v>45.08</v>
      </c>
      <c r="V330" s="154"/>
      <c r="W330" s="154"/>
      <c r="X330" s="154"/>
      <c r="Y330" s="154"/>
      <c r="Z330" s="154"/>
      <c r="AA330" s="154"/>
      <c r="AB330" s="154"/>
      <c r="AC330" s="154"/>
      <c r="AD330" s="154"/>
      <c r="AE330" s="154" t="s">
        <v>146</v>
      </c>
      <c r="AF330" s="154"/>
      <c r="AG330" s="154"/>
      <c r="AH330" s="154"/>
      <c r="AI330" s="154"/>
      <c r="AJ330" s="154"/>
      <c r="AK330" s="154"/>
      <c r="AL330" s="154"/>
      <c r="AM330" s="154"/>
      <c r="AN330" s="154"/>
      <c r="AO330" s="154"/>
      <c r="AP330" s="154"/>
      <c r="AQ330" s="154"/>
      <c r="AR330" s="154"/>
      <c r="AS330" s="154"/>
      <c r="AT330" s="154"/>
      <c r="AU330" s="154"/>
      <c r="AV330" s="154"/>
      <c r="AW330" s="154"/>
      <c r="AX330" s="154"/>
      <c r="AY330" s="154"/>
      <c r="AZ330" s="154"/>
      <c r="BA330" s="154"/>
      <c r="BB330" s="154"/>
      <c r="BC330" s="154"/>
      <c r="BD330" s="154"/>
      <c r="BE330" s="154"/>
      <c r="BF330" s="154"/>
      <c r="BG330" s="154"/>
      <c r="BH330" s="154"/>
    </row>
    <row r="331" spans="1:60" x14ac:dyDescent="0.2">
      <c r="A331" s="156" t="s">
        <v>133</v>
      </c>
      <c r="B331" s="163" t="s">
        <v>83</v>
      </c>
      <c r="C331" s="195" t="s">
        <v>84</v>
      </c>
      <c r="D331" s="167"/>
      <c r="E331" s="171"/>
      <c r="F331" s="174"/>
      <c r="G331" s="174">
        <f>SUMIF(AE332:AE364,"&lt;&gt;NOR",G332:G364)</f>
        <v>0</v>
      </c>
      <c r="H331" s="174"/>
      <c r="I331" s="174">
        <f>SUM(I332:I364)</f>
        <v>0</v>
      </c>
      <c r="J331" s="174"/>
      <c r="K331" s="174">
        <f>SUM(K332:K364)</f>
        <v>0</v>
      </c>
      <c r="L331" s="174"/>
      <c r="M331" s="174">
        <f>SUM(M332:M364)</f>
        <v>0</v>
      </c>
      <c r="N331" s="167"/>
      <c r="O331" s="167">
        <f>SUM(O332:O364)</f>
        <v>0.81306999999999996</v>
      </c>
      <c r="P331" s="167"/>
      <c r="Q331" s="167">
        <f>SUM(Q332:Q364)</f>
        <v>0.46935000000000004</v>
      </c>
      <c r="R331" s="167"/>
      <c r="S331" s="167"/>
      <c r="T331" s="168"/>
      <c r="U331" s="167">
        <f>SUM(U332:U364)</f>
        <v>188.99</v>
      </c>
      <c r="AE331" t="s">
        <v>134</v>
      </c>
    </row>
    <row r="332" spans="1:60" ht="22.5" outlineLevel="1" x14ac:dyDescent="0.2">
      <c r="A332" s="155">
        <v>143</v>
      </c>
      <c r="B332" s="162" t="s">
        <v>594</v>
      </c>
      <c r="C332" s="193" t="s">
        <v>595</v>
      </c>
      <c r="D332" s="164" t="s">
        <v>149</v>
      </c>
      <c r="E332" s="169">
        <v>57.88</v>
      </c>
      <c r="F332" s="172"/>
      <c r="G332" s="173">
        <f>ROUND(E332*F332,2)</f>
        <v>0</v>
      </c>
      <c r="H332" s="172"/>
      <c r="I332" s="173">
        <f>ROUND(E332*H332,2)</f>
        <v>0</v>
      </c>
      <c r="J332" s="172"/>
      <c r="K332" s="173">
        <f>ROUND(E332*J332,2)</f>
        <v>0</v>
      </c>
      <c r="L332" s="173">
        <v>15</v>
      </c>
      <c r="M332" s="173">
        <f>G332*(1+L332/100)</f>
        <v>0</v>
      </c>
      <c r="N332" s="164">
        <v>5.2900000000000004E-3</v>
      </c>
      <c r="O332" s="164">
        <f>ROUND(E332*N332,5)</f>
        <v>0.30619000000000002</v>
      </c>
      <c r="P332" s="164">
        <v>0</v>
      </c>
      <c r="Q332" s="164">
        <f>ROUND(E332*P332,5)</f>
        <v>0</v>
      </c>
      <c r="R332" s="164"/>
      <c r="S332" s="164"/>
      <c r="T332" s="165">
        <v>1.1145</v>
      </c>
      <c r="U332" s="164">
        <f>ROUND(E332*T332,2)</f>
        <v>64.510000000000005</v>
      </c>
      <c r="V332" s="154"/>
      <c r="W332" s="154"/>
      <c r="X332" s="154"/>
      <c r="Y332" s="154"/>
      <c r="Z332" s="154"/>
      <c r="AA332" s="154"/>
      <c r="AB332" s="154"/>
      <c r="AC332" s="154"/>
      <c r="AD332" s="154"/>
      <c r="AE332" s="154" t="s">
        <v>146</v>
      </c>
      <c r="AF332" s="154"/>
      <c r="AG332" s="154"/>
      <c r="AH332" s="154"/>
      <c r="AI332" s="154"/>
      <c r="AJ332" s="154"/>
      <c r="AK332" s="154"/>
      <c r="AL332" s="154"/>
      <c r="AM332" s="154"/>
      <c r="AN332" s="154"/>
      <c r="AO332" s="154"/>
      <c r="AP332" s="154"/>
      <c r="AQ332" s="154"/>
      <c r="AR332" s="154"/>
      <c r="AS332" s="154"/>
      <c r="AT332" s="154"/>
      <c r="AU332" s="154"/>
      <c r="AV332" s="154"/>
      <c r="AW332" s="154"/>
      <c r="AX332" s="154"/>
      <c r="AY332" s="154"/>
      <c r="AZ332" s="154"/>
      <c r="BA332" s="154"/>
      <c r="BB332" s="154"/>
      <c r="BC332" s="154"/>
      <c r="BD332" s="154"/>
      <c r="BE332" s="154"/>
      <c r="BF332" s="154"/>
      <c r="BG332" s="154"/>
      <c r="BH332" s="154"/>
    </row>
    <row r="333" spans="1:60" outlineLevel="1" x14ac:dyDescent="0.2">
      <c r="A333" s="155"/>
      <c r="B333" s="162"/>
      <c r="C333" s="194" t="s">
        <v>596</v>
      </c>
      <c r="D333" s="166"/>
      <c r="E333" s="170">
        <v>48.28</v>
      </c>
      <c r="F333" s="173"/>
      <c r="G333" s="173"/>
      <c r="H333" s="173"/>
      <c r="I333" s="173"/>
      <c r="J333" s="173"/>
      <c r="K333" s="173"/>
      <c r="L333" s="173"/>
      <c r="M333" s="173"/>
      <c r="N333" s="164"/>
      <c r="O333" s="164"/>
      <c r="P333" s="164"/>
      <c r="Q333" s="164"/>
      <c r="R333" s="164"/>
      <c r="S333" s="164"/>
      <c r="T333" s="165"/>
      <c r="U333" s="164"/>
      <c r="V333" s="154"/>
      <c r="W333" s="154"/>
      <c r="X333" s="154"/>
      <c r="Y333" s="154"/>
      <c r="Z333" s="154"/>
      <c r="AA333" s="154"/>
      <c r="AB333" s="154"/>
      <c r="AC333" s="154"/>
      <c r="AD333" s="154"/>
      <c r="AE333" s="154" t="s">
        <v>140</v>
      </c>
      <c r="AF333" s="154">
        <v>0</v>
      </c>
      <c r="AG333" s="154"/>
      <c r="AH333" s="154"/>
      <c r="AI333" s="154"/>
      <c r="AJ333" s="154"/>
      <c r="AK333" s="154"/>
      <c r="AL333" s="154"/>
      <c r="AM333" s="154"/>
      <c r="AN333" s="154"/>
      <c r="AO333" s="154"/>
      <c r="AP333" s="154"/>
      <c r="AQ333" s="154"/>
      <c r="AR333" s="154"/>
      <c r="AS333" s="154"/>
      <c r="AT333" s="154"/>
      <c r="AU333" s="154"/>
      <c r="AV333" s="154"/>
      <c r="AW333" s="154"/>
      <c r="AX333" s="154"/>
      <c r="AY333" s="154"/>
      <c r="AZ333" s="154"/>
      <c r="BA333" s="154"/>
      <c r="BB333" s="154"/>
      <c r="BC333" s="154"/>
      <c r="BD333" s="154"/>
      <c r="BE333" s="154"/>
      <c r="BF333" s="154"/>
      <c r="BG333" s="154"/>
      <c r="BH333" s="154"/>
    </row>
    <row r="334" spans="1:60" outlineLevel="1" x14ac:dyDescent="0.2">
      <c r="A334" s="155"/>
      <c r="B334" s="162"/>
      <c r="C334" s="194" t="s">
        <v>597</v>
      </c>
      <c r="D334" s="166"/>
      <c r="E334" s="170">
        <v>9.6</v>
      </c>
      <c r="F334" s="173"/>
      <c r="G334" s="173"/>
      <c r="H334" s="173"/>
      <c r="I334" s="173"/>
      <c r="J334" s="173"/>
      <c r="K334" s="173"/>
      <c r="L334" s="173"/>
      <c r="M334" s="173"/>
      <c r="N334" s="164"/>
      <c r="O334" s="164"/>
      <c r="P334" s="164"/>
      <c r="Q334" s="164"/>
      <c r="R334" s="164"/>
      <c r="S334" s="164"/>
      <c r="T334" s="165"/>
      <c r="U334" s="164"/>
      <c r="V334" s="154"/>
      <c r="W334" s="154"/>
      <c r="X334" s="154"/>
      <c r="Y334" s="154"/>
      <c r="Z334" s="154"/>
      <c r="AA334" s="154"/>
      <c r="AB334" s="154"/>
      <c r="AC334" s="154"/>
      <c r="AD334" s="154"/>
      <c r="AE334" s="154" t="s">
        <v>140</v>
      </c>
      <c r="AF334" s="154">
        <v>0</v>
      </c>
      <c r="AG334" s="154"/>
      <c r="AH334" s="154"/>
      <c r="AI334" s="154"/>
      <c r="AJ334" s="154"/>
      <c r="AK334" s="154"/>
      <c r="AL334" s="154"/>
      <c r="AM334" s="154"/>
      <c r="AN334" s="154"/>
      <c r="AO334" s="154"/>
      <c r="AP334" s="154"/>
      <c r="AQ334" s="154"/>
      <c r="AR334" s="154"/>
      <c r="AS334" s="154"/>
      <c r="AT334" s="154"/>
      <c r="AU334" s="154"/>
      <c r="AV334" s="154"/>
      <c r="AW334" s="154"/>
      <c r="AX334" s="154"/>
      <c r="AY334" s="154"/>
      <c r="AZ334" s="154"/>
      <c r="BA334" s="154"/>
      <c r="BB334" s="154"/>
      <c r="BC334" s="154"/>
      <c r="BD334" s="154"/>
      <c r="BE334" s="154"/>
      <c r="BF334" s="154"/>
      <c r="BG334" s="154"/>
      <c r="BH334" s="154"/>
    </row>
    <row r="335" spans="1:60" ht="22.5" outlineLevel="1" x14ac:dyDescent="0.2">
      <c r="A335" s="155">
        <v>144</v>
      </c>
      <c r="B335" s="162" t="s">
        <v>598</v>
      </c>
      <c r="C335" s="193" t="s">
        <v>599</v>
      </c>
      <c r="D335" s="164" t="s">
        <v>157</v>
      </c>
      <c r="E335" s="169">
        <v>6</v>
      </c>
      <c r="F335" s="172"/>
      <c r="G335" s="173">
        <f>ROUND(E335*F335,2)</f>
        <v>0</v>
      </c>
      <c r="H335" s="172"/>
      <c r="I335" s="173">
        <f>ROUND(E335*H335,2)</f>
        <v>0</v>
      </c>
      <c r="J335" s="172"/>
      <c r="K335" s="173">
        <f>ROUND(E335*J335,2)</f>
        <v>0</v>
      </c>
      <c r="L335" s="173">
        <v>15</v>
      </c>
      <c r="M335" s="173">
        <f>G335*(1+L335/100)</f>
        <v>0</v>
      </c>
      <c r="N335" s="164">
        <v>4.0000000000000002E-4</v>
      </c>
      <c r="O335" s="164">
        <f>ROUND(E335*N335,5)</f>
        <v>2.3999999999999998E-3</v>
      </c>
      <c r="P335" s="164">
        <v>0</v>
      </c>
      <c r="Q335" s="164">
        <f>ROUND(E335*P335,5)</f>
        <v>0</v>
      </c>
      <c r="R335" s="164"/>
      <c r="S335" s="164"/>
      <c r="T335" s="165">
        <v>0.45</v>
      </c>
      <c r="U335" s="164">
        <f>ROUND(E335*T335,2)</f>
        <v>2.7</v>
      </c>
      <c r="V335" s="154"/>
      <c r="W335" s="154"/>
      <c r="X335" s="154"/>
      <c r="Y335" s="154"/>
      <c r="Z335" s="154"/>
      <c r="AA335" s="154"/>
      <c r="AB335" s="154"/>
      <c r="AC335" s="154"/>
      <c r="AD335" s="154"/>
      <c r="AE335" s="154" t="s">
        <v>146</v>
      </c>
      <c r="AF335" s="154"/>
      <c r="AG335" s="154"/>
      <c r="AH335" s="154"/>
      <c r="AI335" s="154"/>
      <c r="AJ335" s="154"/>
      <c r="AK335" s="154"/>
      <c r="AL335" s="154"/>
      <c r="AM335" s="154"/>
      <c r="AN335" s="154"/>
      <c r="AO335" s="154"/>
      <c r="AP335" s="154"/>
      <c r="AQ335" s="154"/>
      <c r="AR335" s="154"/>
      <c r="AS335" s="154"/>
      <c r="AT335" s="154"/>
      <c r="AU335" s="154"/>
      <c r="AV335" s="154"/>
      <c r="AW335" s="154"/>
      <c r="AX335" s="154"/>
      <c r="AY335" s="154"/>
      <c r="AZ335" s="154"/>
      <c r="BA335" s="154"/>
      <c r="BB335" s="154"/>
      <c r="BC335" s="154"/>
      <c r="BD335" s="154"/>
      <c r="BE335" s="154"/>
      <c r="BF335" s="154"/>
      <c r="BG335" s="154"/>
      <c r="BH335" s="154"/>
    </row>
    <row r="336" spans="1:60" ht="22.5" outlineLevel="1" x14ac:dyDescent="0.2">
      <c r="A336" s="155">
        <v>145</v>
      </c>
      <c r="B336" s="162" t="s">
        <v>600</v>
      </c>
      <c r="C336" s="193" t="s">
        <v>601</v>
      </c>
      <c r="D336" s="164" t="s">
        <v>235</v>
      </c>
      <c r="E336" s="169">
        <v>67.8</v>
      </c>
      <c r="F336" s="172"/>
      <c r="G336" s="173">
        <f>ROUND(E336*F336,2)</f>
        <v>0</v>
      </c>
      <c r="H336" s="172"/>
      <c r="I336" s="173">
        <f>ROUND(E336*H336,2)</f>
        <v>0</v>
      </c>
      <c r="J336" s="172"/>
      <c r="K336" s="173">
        <f>ROUND(E336*J336,2)</f>
        <v>0</v>
      </c>
      <c r="L336" s="173">
        <v>15</v>
      </c>
      <c r="M336" s="173">
        <f>G336*(1+L336/100)</f>
        <v>0</v>
      </c>
      <c r="N336" s="164">
        <v>2.2499999999999998E-3</v>
      </c>
      <c r="O336" s="164">
        <f>ROUND(E336*N336,5)</f>
        <v>0.15254999999999999</v>
      </c>
      <c r="P336" s="164">
        <v>0</v>
      </c>
      <c r="Q336" s="164">
        <f>ROUND(E336*P336,5)</f>
        <v>0</v>
      </c>
      <c r="R336" s="164"/>
      <c r="S336" s="164"/>
      <c r="T336" s="165">
        <v>0.36399999999999999</v>
      </c>
      <c r="U336" s="164">
        <f>ROUND(E336*T336,2)</f>
        <v>24.68</v>
      </c>
      <c r="V336" s="154"/>
      <c r="W336" s="154"/>
      <c r="X336" s="154"/>
      <c r="Y336" s="154"/>
      <c r="Z336" s="154"/>
      <c r="AA336" s="154"/>
      <c r="AB336" s="154"/>
      <c r="AC336" s="154"/>
      <c r="AD336" s="154"/>
      <c r="AE336" s="154" t="s">
        <v>146</v>
      </c>
      <c r="AF336" s="154"/>
      <c r="AG336" s="154"/>
      <c r="AH336" s="154"/>
      <c r="AI336" s="154"/>
      <c r="AJ336" s="154"/>
      <c r="AK336" s="154"/>
      <c r="AL336" s="154"/>
      <c r="AM336" s="154"/>
      <c r="AN336" s="154"/>
      <c r="AO336" s="154"/>
      <c r="AP336" s="154"/>
      <c r="AQ336" s="154"/>
      <c r="AR336" s="154"/>
      <c r="AS336" s="154"/>
      <c r="AT336" s="154"/>
      <c r="AU336" s="154"/>
      <c r="AV336" s="154"/>
      <c r="AW336" s="154"/>
      <c r="AX336" s="154"/>
      <c r="AY336" s="154"/>
      <c r="AZ336" s="154"/>
      <c r="BA336" s="154"/>
      <c r="BB336" s="154"/>
      <c r="BC336" s="154"/>
      <c r="BD336" s="154"/>
      <c r="BE336" s="154"/>
      <c r="BF336" s="154"/>
      <c r="BG336" s="154"/>
      <c r="BH336" s="154"/>
    </row>
    <row r="337" spans="1:60" outlineLevel="1" x14ac:dyDescent="0.2">
      <c r="A337" s="155"/>
      <c r="B337" s="162"/>
      <c r="C337" s="253" t="s">
        <v>602</v>
      </c>
      <c r="D337" s="254"/>
      <c r="E337" s="255"/>
      <c r="F337" s="256"/>
      <c r="G337" s="257"/>
      <c r="H337" s="173"/>
      <c r="I337" s="173"/>
      <c r="J337" s="173"/>
      <c r="K337" s="173"/>
      <c r="L337" s="173"/>
      <c r="M337" s="173"/>
      <c r="N337" s="164"/>
      <c r="O337" s="164"/>
      <c r="P337" s="164"/>
      <c r="Q337" s="164"/>
      <c r="R337" s="164"/>
      <c r="S337" s="164"/>
      <c r="T337" s="165"/>
      <c r="U337" s="164"/>
      <c r="V337" s="154"/>
      <c r="W337" s="154"/>
      <c r="X337" s="154"/>
      <c r="Y337" s="154"/>
      <c r="Z337" s="154"/>
      <c r="AA337" s="154"/>
      <c r="AB337" s="154"/>
      <c r="AC337" s="154"/>
      <c r="AD337" s="154"/>
      <c r="AE337" s="154" t="s">
        <v>229</v>
      </c>
      <c r="AF337" s="154"/>
      <c r="AG337" s="154"/>
      <c r="AH337" s="154"/>
      <c r="AI337" s="154"/>
      <c r="AJ337" s="154"/>
      <c r="AK337" s="154"/>
      <c r="AL337" s="154"/>
      <c r="AM337" s="154"/>
      <c r="AN337" s="154"/>
      <c r="AO337" s="154"/>
      <c r="AP337" s="154"/>
      <c r="AQ337" s="154"/>
      <c r="AR337" s="154"/>
      <c r="AS337" s="154"/>
      <c r="AT337" s="154"/>
      <c r="AU337" s="154"/>
      <c r="AV337" s="154"/>
      <c r="AW337" s="154"/>
      <c r="AX337" s="154"/>
      <c r="AY337" s="154"/>
      <c r="AZ337" s="154"/>
      <c r="BA337" s="157" t="str">
        <f>C337</f>
        <v>Včetně okapních háků v barvě žlabu</v>
      </c>
      <c r="BB337" s="154"/>
      <c r="BC337" s="154"/>
      <c r="BD337" s="154"/>
      <c r="BE337" s="154"/>
      <c r="BF337" s="154"/>
      <c r="BG337" s="154"/>
      <c r="BH337" s="154"/>
    </row>
    <row r="338" spans="1:60" outlineLevel="1" x14ac:dyDescent="0.2">
      <c r="A338" s="155"/>
      <c r="B338" s="162"/>
      <c r="C338" s="194" t="s">
        <v>603</v>
      </c>
      <c r="D338" s="166"/>
      <c r="E338" s="170">
        <v>67.8</v>
      </c>
      <c r="F338" s="173"/>
      <c r="G338" s="173"/>
      <c r="H338" s="173"/>
      <c r="I338" s="173"/>
      <c r="J338" s="173"/>
      <c r="K338" s="173"/>
      <c r="L338" s="173"/>
      <c r="M338" s="173"/>
      <c r="N338" s="164"/>
      <c r="O338" s="164"/>
      <c r="P338" s="164"/>
      <c r="Q338" s="164"/>
      <c r="R338" s="164"/>
      <c r="S338" s="164"/>
      <c r="T338" s="165"/>
      <c r="U338" s="164"/>
      <c r="V338" s="154"/>
      <c r="W338" s="154"/>
      <c r="X338" s="154"/>
      <c r="Y338" s="154"/>
      <c r="Z338" s="154"/>
      <c r="AA338" s="154"/>
      <c r="AB338" s="154"/>
      <c r="AC338" s="154"/>
      <c r="AD338" s="154"/>
      <c r="AE338" s="154" t="s">
        <v>140</v>
      </c>
      <c r="AF338" s="154">
        <v>0</v>
      </c>
      <c r="AG338" s="154"/>
      <c r="AH338" s="154"/>
      <c r="AI338" s="154"/>
      <c r="AJ338" s="154"/>
      <c r="AK338" s="154"/>
      <c r="AL338" s="154"/>
      <c r="AM338" s="154"/>
      <c r="AN338" s="154"/>
      <c r="AO338" s="154"/>
      <c r="AP338" s="154"/>
      <c r="AQ338" s="154"/>
      <c r="AR338" s="154"/>
      <c r="AS338" s="154"/>
      <c r="AT338" s="154"/>
      <c r="AU338" s="154"/>
      <c r="AV338" s="154"/>
      <c r="AW338" s="154"/>
      <c r="AX338" s="154"/>
      <c r="AY338" s="154"/>
      <c r="AZ338" s="154"/>
      <c r="BA338" s="154"/>
      <c r="BB338" s="154"/>
      <c r="BC338" s="154"/>
      <c r="BD338" s="154"/>
      <c r="BE338" s="154"/>
      <c r="BF338" s="154"/>
      <c r="BG338" s="154"/>
      <c r="BH338" s="154"/>
    </row>
    <row r="339" spans="1:60" ht="22.5" outlineLevel="1" x14ac:dyDescent="0.2">
      <c r="A339" s="155">
        <v>146</v>
      </c>
      <c r="B339" s="162" t="s">
        <v>604</v>
      </c>
      <c r="C339" s="193" t="s">
        <v>605</v>
      </c>
      <c r="D339" s="164" t="s">
        <v>235</v>
      </c>
      <c r="E339" s="169">
        <v>34</v>
      </c>
      <c r="F339" s="172"/>
      <c r="G339" s="173">
        <f>ROUND(E339*F339,2)</f>
        <v>0</v>
      </c>
      <c r="H339" s="172"/>
      <c r="I339" s="173">
        <f>ROUND(E339*H339,2)</f>
        <v>0</v>
      </c>
      <c r="J339" s="172"/>
      <c r="K339" s="173">
        <f>ROUND(E339*J339,2)</f>
        <v>0</v>
      </c>
      <c r="L339" s="173">
        <v>15</v>
      </c>
      <c r="M339" s="173">
        <f>G339*(1+L339/100)</f>
        <v>0</v>
      </c>
      <c r="N339" s="164">
        <v>3.1199999999999999E-3</v>
      </c>
      <c r="O339" s="164">
        <f>ROUND(E339*N339,5)</f>
        <v>0.10607999999999999</v>
      </c>
      <c r="P339" s="164">
        <v>0</v>
      </c>
      <c r="Q339" s="164">
        <f>ROUND(E339*P339,5)</f>
        <v>0</v>
      </c>
      <c r="R339" s="164"/>
      <c r="S339" s="164"/>
      <c r="T339" s="165">
        <v>0.29399999999999998</v>
      </c>
      <c r="U339" s="164">
        <f>ROUND(E339*T339,2)</f>
        <v>10</v>
      </c>
      <c r="V339" s="154"/>
      <c r="W339" s="154"/>
      <c r="X339" s="154"/>
      <c r="Y339" s="154"/>
      <c r="Z339" s="154"/>
      <c r="AA339" s="154"/>
      <c r="AB339" s="154"/>
      <c r="AC339" s="154"/>
      <c r="AD339" s="154"/>
      <c r="AE339" s="154" t="s">
        <v>146</v>
      </c>
      <c r="AF339" s="154"/>
      <c r="AG339" s="154"/>
      <c r="AH339" s="154"/>
      <c r="AI339" s="154"/>
      <c r="AJ339" s="154"/>
      <c r="AK339" s="154"/>
      <c r="AL339" s="154"/>
      <c r="AM339" s="154"/>
      <c r="AN339" s="154"/>
      <c r="AO339" s="154"/>
      <c r="AP339" s="154"/>
      <c r="AQ339" s="154"/>
      <c r="AR339" s="154"/>
      <c r="AS339" s="154"/>
      <c r="AT339" s="154"/>
      <c r="AU339" s="154"/>
      <c r="AV339" s="154"/>
      <c r="AW339" s="154"/>
      <c r="AX339" s="154"/>
      <c r="AY339" s="154"/>
      <c r="AZ339" s="154"/>
      <c r="BA339" s="154"/>
      <c r="BB339" s="154"/>
      <c r="BC339" s="154"/>
      <c r="BD339" s="154"/>
      <c r="BE339" s="154"/>
      <c r="BF339" s="154"/>
      <c r="BG339" s="154"/>
      <c r="BH339" s="154"/>
    </row>
    <row r="340" spans="1:60" outlineLevel="1" x14ac:dyDescent="0.2">
      <c r="A340" s="155"/>
      <c r="B340" s="162"/>
      <c r="C340" s="253" t="s">
        <v>606</v>
      </c>
      <c r="D340" s="254"/>
      <c r="E340" s="255"/>
      <c r="F340" s="256"/>
      <c r="G340" s="257"/>
      <c r="H340" s="173"/>
      <c r="I340" s="173"/>
      <c r="J340" s="173"/>
      <c r="K340" s="173"/>
      <c r="L340" s="173"/>
      <c r="M340" s="173"/>
      <c r="N340" s="164"/>
      <c r="O340" s="164"/>
      <c r="P340" s="164"/>
      <c r="Q340" s="164"/>
      <c r="R340" s="164"/>
      <c r="S340" s="164"/>
      <c r="T340" s="165"/>
      <c r="U340" s="164"/>
      <c r="V340" s="154"/>
      <c r="W340" s="154"/>
      <c r="X340" s="154"/>
      <c r="Y340" s="154"/>
      <c r="Z340" s="154"/>
      <c r="AA340" s="154"/>
      <c r="AB340" s="154"/>
      <c r="AC340" s="154"/>
      <c r="AD340" s="154"/>
      <c r="AE340" s="154" t="s">
        <v>229</v>
      </c>
      <c r="AF340" s="154"/>
      <c r="AG340" s="154"/>
      <c r="AH340" s="154"/>
      <c r="AI340" s="154"/>
      <c r="AJ340" s="154"/>
      <c r="AK340" s="154"/>
      <c r="AL340" s="154"/>
      <c r="AM340" s="154"/>
      <c r="AN340" s="154"/>
      <c r="AO340" s="154"/>
      <c r="AP340" s="154"/>
      <c r="AQ340" s="154"/>
      <c r="AR340" s="154"/>
      <c r="AS340" s="154"/>
      <c r="AT340" s="154"/>
      <c r="AU340" s="154"/>
      <c r="AV340" s="154"/>
      <c r="AW340" s="154"/>
      <c r="AX340" s="154"/>
      <c r="AY340" s="154"/>
      <c r="AZ340" s="154"/>
      <c r="BA340" s="157" t="str">
        <f>C340</f>
        <v>Včetně tvarovek a objímek</v>
      </c>
      <c r="BB340" s="154"/>
      <c r="BC340" s="154"/>
      <c r="BD340" s="154"/>
      <c r="BE340" s="154"/>
      <c r="BF340" s="154"/>
      <c r="BG340" s="154"/>
      <c r="BH340" s="154"/>
    </row>
    <row r="341" spans="1:60" outlineLevel="1" x14ac:dyDescent="0.2">
      <c r="A341" s="155"/>
      <c r="B341" s="162"/>
      <c r="C341" s="194" t="s">
        <v>607</v>
      </c>
      <c r="D341" s="166"/>
      <c r="E341" s="170">
        <v>34</v>
      </c>
      <c r="F341" s="173"/>
      <c r="G341" s="173"/>
      <c r="H341" s="173"/>
      <c r="I341" s="173"/>
      <c r="J341" s="173"/>
      <c r="K341" s="173"/>
      <c r="L341" s="173"/>
      <c r="M341" s="173"/>
      <c r="N341" s="164"/>
      <c r="O341" s="164"/>
      <c r="P341" s="164"/>
      <c r="Q341" s="164"/>
      <c r="R341" s="164"/>
      <c r="S341" s="164"/>
      <c r="T341" s="165"/>
      <c r="U341" s="164"/>
      <c r="V341" s="154"/>
      <c r="W341" s="154"/>
      <c r="X341" s="154"/>
      <c r="Y341" s="154"/>
      <c r="Z341" s="154"/>
      <c r="AA341" s="154"/>
      <c r="AB341" s="154"/>
      <c r="AC341" s="154"/>
      <c r="AD341" s="154"/>
      <c r="AE341" s="154" t="s">
        <v>140</v>
      </c>
      <c r="AF341" s="154">
        <v>0</v>
      </c>
      <c r="AG341" s="154"/>
      <c r="AH341" s="154"/>
      <c r="AI341" s="154"/>
      <c r="AJ341" s="154"/>
      <c r="AK341" s="154"/>
      <c r="AL341" s="154"/>
      <c r="AM341" s="154"/>
      <c r="AN341" s="154"/>
      <c r="AO341" s="154"/>
      <c r="AP341" s="154"/>
      <c r="AQ341" s="154"/>
      <c r="AR341" s="154"/>
      <c r="AS341" s="154"/>
      <c r="AT341" s="154"/>
      <c r="AU341" s="154"/>
      <c r="AV341" s="154"/>
      <c r="AW341" s="154"/>
      <c r="AX341" s="154"/>
      <c r="AY341" s="154"/>
      <c r="AZ341" s="154"/>
      <c r="BA341" s="154"/>
      <c r="BB341" s="154"/>
      <c r="BC341" s="154"/>
      <c r="BD341" s="154"/>
      <c r="BE341" s="154"/>
      <c r="BF341" s="154"/>
      <c r="BG341" s="154"/>
      <c r="BH341" s="154"/>
    </row>
    <row r="342" spans="1:60" ht="22.5" outlineLevel="1" x14ac:dyDescent="0.2">
      <c r="A342" s="155">
        <v>147</v>
      </c>
      <c r="B342" s="162" t="s">
        <v>608</v>
      </c>
      <c r="C342" s="193" t="s">
        <v>609</v>
      </c>
      <c r="D342" s="164" t="s">
        <v>235</v>
      </c>
      <c r="E342" s="169">
        <v>41.1</v>
      </c>
      <c r="F342" s="172"/>
      <c r="G342" s="173">
        <f>ROUND(E342*F342,2)</f>
        <v>0</v>
      </c>
      <c r="H342" s="172"/>
      <c r="I342" s="173">
        <f>ROUND(E342*H342,2)</f>
        <v>0</v>
      </c>
      <c r="J342" s="172"/>
      <c r="K342" s="173">
        <f>ROUND(E342*J342,2)</f>
        <v>0</v>
      </c>
      <c r="L342" s="173">
        <v>15</v>
      </c>
      <c r="M342" s="173">
        <f>G342*(1+L342/100)</f>
        <v>0</v>
      </c>
      <c r="N342" s="164">
        <v>3.0400000000000002E-3</v>
      </c>
      <c r="O342" s="164">
        <f>ROUND(E342*N342,5)</f>
        <v>0.12494</v>
      </c>
      <c r="P342" s="164">
        <v>0</v>
      </c>
      <c r="Q342" s="164">
        <f>ROUND(E342*P342,5)</f>
        <v>0</v>
      </c>
      <c r="R342" s="164"/>
      <c r="S342" s="164"/>
      <c r="T342" s="165">
        <v>0.98111000000000004</v>
      </c>
      <c r="U342" s="164">
        <f>ROUND(E342*T342,2)</f>
        <v>40.32</v>
      </c>
      <c r="V342" s="154"/>
      <c r="W342" s="154"/>
      <c r="X342" s="154"/>
      <c r="Y342" s="154"/>
      <c r="Z342" s="154"/>
      <c r="AA342" s="154"/>
      <c r="AB342" s="154"/>
      <c r="AC342" s="154"/>
      <c r="AD342" s="154"/>
      <c r="AE342" s="154" t="s">
        <v>146</v>
      </c>
      <c r="AF342" s="154"/>
      <c r="AG342" s="154"/>
      <c r="AH342" s="154"/>
      <c r="AI342" s="154"/>
      <c r="AJ342" s="154"/>
      <c r="AK342" s="154"/>
      <c r="AL342" s="154"/>
      <c r="AM342" s="154"/>
      <c r="AN342" s="154"/>
      <c r="AO342" s="154"/>
      <c r="AP342" s="154"/>
      <c r="AQ342" s="154"/>
      <c r="AR342" s="154"/>
      <c r="AS342" s="154"/>
      <c r="AT342" s="154"/>
      <c r="AU342" s="154"/>
      <c r="AV342" s="154"/>
      <c r="AW342" s="154"/>
      <c r="AX342" s="154"/>
      <c r="AY342" s="154"/>
      <c r="AZ342" s="154"/>
      <c r="BA342" s="154"/>
      <c r="BB342" s="154"/>
      <c r="BC342" s="154"/>
      <c r="BD342" s="154"/>
      <c r="BE342" s="154"/>
      <c r="BF342" s="154"/>
      <c r="BG342" s="154"/>
      <c r="BH342" s="154"/>
    </row>
    <row r="343" spans="1:60" outlineLevel="1" x14ac:dyDescent="0.2">
      <c r="A343" s="155"/>
      <c r="B343" s="162"/>
      <c r="C343" s="194" t="s">
        <v>610</v>
      </c>
      <c r="D343" s="166"/>
      <c r="E343" s="170">
        <v>12.5</v>
      </c>
      <c r="F343" s="173"/>
      <c r="G343" s="173"/>
      <c r="H343" s="173"/>
      <c r="I343" s="173"/>
      <c r="J343" s="173"/>
      <c r="K343" s="173"/>
      <c r="L343" s="173"/>
      <c r="M343" s="173"/>
      <c r="N343" s="164"/>
      <c r="O343" s="164"/>
      <c r="P343" s="164"/>
      <c r="Q343" s="164"/>
      <c r="R343" s="164"/>
      <c r="S343" s="164"/>
      <c r="T343" s="165"/>
      <c r="U343" s="164"/>
      <c r="V343" s="154"/>
      <c r="W343" s="154"/>
      <c r="X343" s="154"/>
      <c r="Y343" s="154"/>
      <c r="Z343" s="154"/>
      <c r="AA343" s="154"/>
      <c r="AB343" s="154"/>
      <c r="AC343" s="154"/>
      <c r="AD343" s="154"/>
      <c r="AE343" s="154" t="s">
        <v>140</v>
      </c>
      <c r="AF343" s="154">
        <v>0</v>
      </c>
      <c r="AG343" s="154"/>
      <c r="AH343" s="154"/>
      <c r="AI343" s="154"/>
      <c r="AJ343" s="154"/>
      <c r="AK343" s="154"/>
      <c r="AL343" s="154"/>
      <c r="AM343" s="154"/>
      <c r="AN343" s="154"/>
      <c r="AO343" s="154"/>
      <c r="AP343" s="154"/>
      <c r="AQ343" s="154"/>
      <c r="AR343" s="154"/>
      <c r="AS343" s="154"/>
      <c r="AT343" s="154"/>
      <c r="AU343" s="154"/>
      <c r="AV343" s="154"/>
      <c r="AW343" s="154"/>
      <c r="AX343" s="154"/>
      <c r="AY343" s="154"/>
      <c r="AZ343" s="154"/>
      <c r="BA343" s="154"/>
      <c r="BB343" s="154"/>
      <c r="BC343" s="154"/>
      <c r="BD343" s="154"/>
      <c r="BE343" s="154"/>
      <c r="BF343" s="154"/>
      <c r="BG343" s="154"/>
      <c r="BH343" s="154"/>
    </row>
    <row r="344" spans="1:60" outlineLevel="1" x14ac:dyDescent="0.2">
      <c r="A344" s="155"/>
      <c r="B344" s="162"/>
      <c r="C344" s="194" t="s">
        <v>611</v>
      </c>
      <c r="D344" s="166"/>
      <c r="E344" s="170">
        <v>23.6</v>
      </c>
      <c r="F344" s="173"/>
      <c r="G344" s="173"/>
      <c r="H344" s="173"/>
      <c r="I344" s="173"/>
      <c r="J344" s="173"/>
      <c r="K344" s="173"/>
      <c r="L344" s="173"/>
      <c r="M344" s="173"/>
      <c r="N344" s="164"/>
      <c r="O344" s="164"/>
      <c r="P344" s="164"/>
      <c r="Q344" s="164"/>
      <c r="R344" s="164"/>
      <c r="S344" s="164"/>
      <c r="T344" s="165"/>
      <c r="U344" s="164"/>
      <c r="V344" s="154"/>
      <c r="W344" s="154"/>
      <c r="X344" s="154"/>
      <c r="Y344" s="154"/>
      <c r="Z344" s="154"/>
      <c r="AA344" s="154"/>
      <c r="AB344" s="154"/>
      <c r="AC344" s="154"/>
      <c r="AD344" s="154"/>
      <c r="AE344" s="154" t="s">
        <v>140</v>
      </c>
      <c r="AF344" s="154">
        <v>0</v>
      </c>
      <c r="AG344" s="154"/>
      <c r="AH344" s="154"/>
      <c r="AI344" s="154"/>
      <c r="AJ344" s="154"/>
      <c r="AK344" s="154"/>
      <c r="AL344" s="154"/>
      <c r="AM344" s="154"/>
      <c r="AN344" s="154"/>
      <c r="AO344" s="154"/>
      <c r="AP344" s="154"/>
      <c r="AQ344" s="154"/>
      <c r="AR344" s="154"/>
      <c r="AS344" s="154"/>
      <c r="AT344" s="154"/>
      <c r="AU344" s="154"/>
      <c r="AV344" s="154"/>
      <c r="AW344" s="154"/>
      <c r="AX344" s="154"/>
      <c r="AY344" s="154"/>
      <c r="AZ344" s="154"/>
      <c r="BA344" s="154"/>
      <c r="BB344" s="154"/>
      <c r="BC344" s="154"/>
      <c r="BD344" s="154"/>
      <c r="BE344" s="154"/>
      <c r="BF344" s="154"/>
      <c r="BG344" s="154"/>
      <c r="BH344" s="154"/>
    </row>
    <row r="345" spans="1:60" outlineLevel="1" x14ac:dyDescent="0.2">
      <c r="A345" s="155"/>
      <c r="B345" s="162"/>
      <c r="C345" s="194" t="s">
        <v>612</v>
      </c>
      <c r="D345" s="166"/>
      <c r="E345" s="170">
        <v>5</v>
      </c>
      <c r="F345" s="173"/>
      <c r="G345" s="173"/>
      <c r="H345" s="173"/>
      <c r="I345" s="173"/>
      <c r="J345" s="173"/>
      <c r="K345" s="173"/>
      <c r="L345" s="173"/>
      <c r="M345" s="173"/>
      <c r="N345" s="164"/>
      <c r="O345" s="164"/>
      <c r="P345" s="164"/>
      <c r="Q345" s="164"/>
      <c r="R345" s="164"/>
      <c r="S345" s="164"/>
      <c r="T345" s="165"/>
      <c r="U345" s="164"/>
      <c r="V345" s="154"/>
      <c r="W345" s="154"/>
      <c r="X345" s="154"/>
      <c r="Y345" s="154"/>
      <c r="Z345" s="154"/>
      <c r="AA345" s="154"/>
      <c r="AB345" s="154"/>
      <c r="AC345" s="154"/>
      <c r="AD345" s="154"/>
      <c r="AE345" s="154" t="s">
        <v>140</v>
      </c>
      <c r="AF345" s="154">
        <v>0</v>
      </c>
      <c r="AG345" s="154"/>
      <c r="AH345" s="154"/>
      <c r="AI345" s="154"/>
      <c r="AJ345" s="154"/>
      <c r="AK345" s="154"/>
      <c r="AL345" s="154"/>
      <c r="AM345" s="154"/>
      <c r="AN345" s="154"/>
      <c r="AO345" s="154"/>
      <c r="AP345" s="154"/>
      <c r="AQ345" s="154"/>
      <c r="AR345" s="154"/>
      <c r="AS345" s="154"/>
      <c r="AT345" s="154"/>
      <c r="AU345" s="154"/>
      <c r="AV345" s="154"/>
      <c r="AW345" s="154"/>
      <c r="AX345" s="154"/>
      <c r="AY345" s="154"/>
      <c r="AZ345" s="154"/>
      <c r="BA345" s="154"/>
      <c r="BB345" s="154"/>
      <c r="BC345" s="154"/>
      <c r="BD345" s="154"/>
      <c r="BE345" s="154"/>
      <c r="BF345" s="154"/>
      <c r="BG345" s="154"/>
      <c r="BH345" s="154"/>
    </row>
    <row r="346" spans="1:60" ht="22.5" outlineLevel="1" x14ac:dyDescent="0.2">
      <c r="A346" s="155">
        <v>148</v>
      </c>
      <c r="B346" s="162" t="s">
        <v>613</v>
      </c>
      <c r="C346" s="193" t="s">
        <v>614</v>
      </c>
      <c r="D346" s="164" t="s">
        <v>235</v>
      </c>
      <c r="E346" s="169">
        <v>8</v>
      </c>
      <c r="F346" s="172"/>
      <c r="G346" s="173">
        <f>ROUND(E346*F346,2)</f>
        <v>0</v>
      </c>
      <c r="H346" s="172"/>
      <c r="I346" s="173">
        <f>ROUND(E346*H346,2)</f>
        <v>0</v>
      </c>
      <c r="J346" s="172"/>
      <c r="K346" s="173">
        <f>ROUND(E346*J346,2)</f>
        <v>0</v>
      </c>
      <c r="L346" s="173">
        <v>15</v>
      </c>
      <c r="M346" s="173">
        <f>G346*(1+L346/100)</f>
        <v>0</v>
      </c>
      <c r="N346" s="164">
        <v>2.6900000000000001E-3</v>
      </c>
      <c r="O346" s="164">
        <f>ROUND(E346*N346,5)</f>
        <v>2.1520000000000001E-2</v>
      </c>
      <c r="P346" s="164">
        <v>0</v>
      </c>
      <c r="Q346" s="164">
        <f>ROUND(E346*P346,5)</f>
        <v>0</v>
      </c>
      <c r="R346" s="164"/>
      <c r="S346" s="164"/>
      <c r="T346" s="165">
        <v>0.96201999999999999</v>
      </c>
      <c r="U346" s="164">
        <f>ROUND(E346*T346,2)</f>
        <v>7.7</v>
      </c>
      <c r="V346" s="154"/>
      <c r="W346" s="154"/>
      <c r="X346" s="154"/>
      <c r="Y346" s="154"/>
      <c r="Z346" s="154"/>
      <c r="AA346" s="154"/>
      <c r="AB346" s="154"/>
      <c r="AC346" s="154"/>
      <c r="AD346" s="154"/>
      <c r="AE346" s="154" t="s">
        <v>146</v>
      </c>
      <c r="AF346" s="154"/>
      <c r="AG346" s="154"/>
      <c r="AH346" s="154"/>
      <c r="AI346" s="154"/>
      <c r="AJ346" s="154"/>
      <c r="AK346" s="154"/>
      <c r="AL346" s="154"/>
      <c r="AM346" s="154"/>
      <c r="AN346" s="154"/>
      <c r="AO346" s="154"/>
      <c r="AP346" s="154"/>
      <c r="AQ346" s="154"/>
      <c r="AR346" s="154"/>
      <c r="AS346" s="154"/>
      <c r="AT346" s="154"/>
      <c r="AU346" s="154"/>
      <c r="AV346" s="154"/>
      <c r="AW346" s="154"/>
      <c r="AX346" s="154"/>
      <c r="AY346" s="154"/>
      <c r="AZ346" s="154"/>
      <c r="BA346" s="154"/>
      <c r="BB346" s="154"/>
      <c r="BC346" s="154"/>
      <c r="BD346" s="154"/>
      <c r="BE346" s="154"/>
      <c r="BF346" s="154"/>
      <c r="BG346" s="154"/>
      <c r="BH346" s="154"/>
    </row>
    <row r="347" spans="1:60" outlineLevel="1" x14ac:dyDescent="0.2">
      <c r="A347" s="155"/>
      <c r="B347" s="162"/>
      <c r="C347" s="194" t="s">
        <v>615</v>
      </c>
      <c r="D347" s="166"/>
      <c r="E347" s="170">
        <v>8</v>
      </c>
      <c r="F347" s="173"/>
      <c r="G347" s="173"/>
      <c r="H347" s="173"/>
      <c r="I347" s="173"/>
      <c r="J347" s="173"/>
      <c r="K347" s="173"/>
      <c r="L347" s="173"/>
      <c r="M347" s="173"/>
      <c r="N347" s="164"/>
      <c r="O347" s="164"/>
      <c r="P347" s="164"/>
      <c r="Q347" s="164"/>
      <c r="R347" s="164"/>
      <c r="S347" s="164"/>
      <c r="T347" s="165"/>
      <c r="U347" s="164"/>
      <c r="V347" s="154"/>
      <c r="W347" s="154"/>
      <c r="X347" s="154"/>
      <c r="Y347" s="154"/>
      <c r="Z347" s="154"/>
      <c r="AA347" s="154"/>
      <c r="AB347" s="154"/>
      <c r="AC347" s="154"/>
      <c r="AD347" s="154"/>
      <c r="AE347" s="154" t="s">
        <v>140</v>
      </c>
      <c r="AF347" s="154">
        <v>0</v>
      </c>
      <c r="AG347" s="154"/>
      <c r="AH347" s="154"/>
      <c r="AI347" s="154"/>
      <c r="AJ347" s="154"/>
      <c r="AK347" s="154"/>
      <c r="AL347" s="154"/>
      <c r="AM347" s="154"/>
      <c r="AN347" s="154"/>
      <c r="AO347" s="154"/>
      <c r="AP347" s="154"/>
      <c r="AQ347" s="154"/>
      <c r="AR347" s="154"/>
      <c r="AS347" s="154"/>
      <c r="AT347" s="154"/>
      <c r="AU347" s="154"/>
      <c r="AV347" s="154"/>
      <c r="AW347" s="154"/>
      <c r="AX347" s="154"/>
      <c r="AY347" s="154"/>
      <c r="AZ347" s="154"/>
      <c r="BA347" s="154"/>
      <c r="BB347" s="154"/>
      <c r="BC347" s="154"/>
      <c r="BD347" s="154"/>
      <c r="BE347" s="154"/>
      <c r="BF347" s="154"/>
      <c r="BG347" s="154"/>
      <c r="BH347" s="154"/>
    </row>
    <row r="348" spans="1:60" outlineLevel="1" x14ac:dyDescent="0.2">
      <c r="A348" s="155">
        <v>149</v>
      </c>
      <c r="B348" s="162" t="s">
        <v>616</v>
      </c>
      <c r="C348" s="193" t="s">
        <v>617</v>
      </c>
      <c r="D348" s="164" t="s">
        <v>235</v>
      </c>
      <c r="E348" s="169">
        <v>51.6</v>
      </c>
      <c r="F348" s="172"/>
      <c r="G348" s="173">
        <f>ROUND(E348*F348,2)</f>
        <v>0</v>
      </c>
      <c r="H348" s="172"/>
      <c r="I348" s="173">
        <f>ROUND(E348*H348,2)</f>
        <v>0</v>
      </c>
      <c r="J348" s="172"/>
      <c r="K348" s="173">
        <f>ROUND(E348*J348,2)</f>
        <v>0</v>
      </c>
      <c r="L348" s="173">
        <v>15</v>
      </c>
      <c r="M348" s="173">
        <f>G348*(1+L348/100)</f>
        <v>0</v>
      </c>
      <c r="N348" s="164">
        <v>1.0300000000000001E-3</v>
      </c>
      <c r="O348" s="164">
        <f>ROUND(E348*N348,5)</f>
        <v>5.3150000000000003E-2</v>
      </c>
      <c r="P348" s="164">
        <v>0</v>
      </c>
      <c r="Q348" s="164">
        <f>ROUND(E348*P348,5)</f>
        <v>0</v>
      </c>
      <c r="R348" s="164"/>
      <c r="S348" s="164"/>
      <c r="T348" s="165">
        <v>0.24</v>
      </c>
      <c r="U348" s="164">
        <f>ROUND(E348*T348,2)</f>
        <v>12.38</v>
      </c>
      <c r="V348" s="154"/>
      <c r="W348" s="154"/>
      <c r="X348" s="154"/>
      <c r="Y348" s="154"/>
      <c r="Z348" s="154"/>
      <c r="AA348" s="154"/>
      <c r="AB348" s="154"/>
      <c r="AC348" s="154"/>
      <c r="AD348" s="154"/>
      <c r="AE348" s="154" t="s">
        <v>146</v>
      </c>
      <c r="AF348" s="154"/>
      <c r="AG348" s="154"/>
      <c r="AH348" s="154"/>
      <c r="AI348" s="154"/>
      <c r="AJ348" s="154"/>
      <c r="AK348" s="154"/>
      <c r="AL348" s="154"/>
      <c r="AM348" s="154"/>
      <c r="AN348" s="154"/>
      <c r="AO348" s="154"/>
      <c r="AP348" s="154"/>
      <c r="AQ348" s="154"/>
      <c r="AR348" s="154"/>
      <c r="AS348" s="154"/>
      <c r="AT348" s="154"/>
      <c r="AU348" s="154"/>
      <c r="AV348" s="154"/>
      <c r="AW348" s="154"/>
      <c r="AX348" s="154"/>
      <c r="AY348" s="154"/>
      <c r="AZ348" s="154"/>
      <c r="BA348" s="154"/>
      <c r="BB348" s="154"/>
      <c r="BC348" s="154"/>
      <c r="BD348" s="154"/>
      <c r="BE348" s="154"/>
      <c r="BF348" s="154"/>
      <c r="BG348" s="154"/>
      <c r="BH348" s="154"/>
    </row>
    <row r="349" spans="1:60" outlineLevel="1" x14ac:dyDescent="0.2">
      <c r="A349" s="155"/>
      <c r="B349" s="162"/>
      <c r="C349" s="253" t="s">
        <v>618</v>
      </c>
      <c r="D349" s="254"/>
      <c r="E349" s="255"/>
      <c r="F349" s="256"/>
      <c r="G349" s="257"/>
      <c r="H349" s="173"/>
      <c r="I349" s="173"/>
      <c r="J349" s="173"/>
      <c r="K349" s="173"/>
      <c r="L349" s="173"/>
      <c r="M349" s="173"/>
      <c r="N349" s="164"/>
      <c r="O349" s="164"/>
      <c r="P349" s="164"/>
      <c r="Q349" s="164"/>
      <c r="R349" s="164"/>
      <c r="S349" s="164"/>
      <c r="T349" s="165"/>
      <c r="U349" s="164"/>
      <c r="V349" s="154"/>
      <c r="W349" s="154"/>
      <c r="X349" s="154"/>
      <c r="Y349" s="154"/>
      <c r="Z349" s="154"/>
      <c r="AA349" s="154"/>
      <c r="AB349" s="154"/>
      <c r="AC349" s="154"/>
      <c r="AD349" s="154"/>
      <c r="AE349" s="154" t="s">
        <v>229</v>
      </c>
      <c r="AF349" s="154"/>
      <c r="AG349" s="154"/>
      <c r="AH349" s="154"/>
      <c r="AI349" s="154"/>
      <c r="AJ349" s="154"/>
      <c r="AK349" s="154"/>
      <c r="AL349" s="154"/>
      <c r="AM349" s="154"/>
      <c r="AN349" s="154"/>
      <c r="AO349" s="154"/>
      <c r="AP349" s="154"/>
      <c r="AQ349" s="154"/>
      <c r="AR349" s="154"/>
      <c r="AS349" s="154"/>
      <c r="AT349" s="154"/>
      <c r="AU349" s="154"/>
      <c r="AV349" s="154"/>
      <c r="AW349" s="154"/>
      <c r="AX349" s="154"/>
      <c r="AY349" s="154"/>
      <c r="AZ349" s="154"/>
      <c r="BA349" s="157" t="str">
        <f>C349</f>
        <v>V barvě střešní krytiny</v>
      </c>
      <c r="BB349" s="154"/>
      <c r="BC349" s="154"/>
      <c r="BD349" s="154"/>
      <c r="BE349" s="154"/>
      <c r="BF349" s="154"/>
      <c r="BG349" s="154"/>
      <c r="BH349" s="154"/>
    </row>
    <row r="350" spans="1:60" outlineLevel="1" x14ac:dyDescent="0.2">
      <c r="A350" s="155"/>
      <c r="B350" s="162"/>
      <c r="C350" s="194" t="s">
        <v>619</v>
      </c>
      <c r="D350" s="166"/>
      <c r="E350" s="170">
        <v>51.6</v>
      </c>
      <c r="F350" s="173"/>
      <c r="G350" s="173"/>
      <c r="H350" s="173"/>
      <c r="I350" s="173"/>
      <c r="J350" s="173"/>
      <c r="K350" s="173"/>
      <c r="L350" s="173"/>
      <c r="M350" s="173"/>
      <c r="N350" s="164"/>
      <c r="O350" s="164"/>
      <c r="P350" s="164"/>
      <c r="Q350" s="164"/>
      <c r="R350" s="164"/>
      <c r="S350" s="164"/>
      <c r="T350" s="165"/>
      <c r="U350" s="164"/>
      <c r="V350" s="154"/>
      <c r="W350" s="154"/>
      <c r="X350" s="154"/>
      <c r="Y350" s="154"/>
      <c r="Z350" s="154"/>
      <c r="AA350" s="154"/>
      <c r="AB350" s="154"/>
      <c r="AC350" s="154"/>
      <c r="AD350" s="154"/>
      <c r="AE350" s="154" t="s">
        <v>140</v>
      </c>
      <c r="AF350" s="154">
        <v>0</v>
      </c>
      <c r="AG350" s="154"/>
      <c r="AH350" s="154"/>
      <c r="AI350" s="154"/>
      <c r="AJ350" s="154"/>
      <c r="AK350" s="154"/>
      <c r="AL350" s="154"/>
      <c r="AM350" s="154"/>
      <c r="AN350" s="154"/>
      <c r="AO350" s="154"/>
      <c r="AP350" s="154"/>
      <c r="AQ350" s="154"/>
      <c r="AR350" s="154"/>
      <c r="AS350" s="154"/>
      <c r="AT350" s="154"/>
      <c r="AU350" s="154"/>
      <c r="AV350" s="154"/>
      <c r="AW350" s="154"/>
      <c r="AX350" s="154"/>
      <c r="AY350" s="154"/>
      <c r="AZ350" s="154"/>
      <c r="BA350" s="154"/>
      <c r="BB350" s="154"/>
      <c r="BC350" s="154"/>
      <c r="BD350" s="154"/>
      <c r="BE350" s="154"/>
      <c r="BF350" s="154"/>
      <c r="BG350" s="154"/>
      <c r="BH350" s="154"/>
    </row>
    <row r="351" spans="1:60" outlineLevel="1" x14ac:dyDescent="0.2">
      <c r="A351" s="155">
        <v>150</v>
      </c>
      <c r="B351" s="162" t="s">
        <v>620</v>
      </c>
      <c r="C351" s="193" t="s">
        <v>621</v>
      </c>
      <c r="D351" s="164" t="s">
        <v>235</v>
      </c>
      <c r="E351" s="169">
        <v>34</v>
      </c>
      <c r="F351" s="172"/>
      <c r="G351" s="173">
        <f>ROUND(E351*F351,2)</f>
        <v>0</v>
      </c>
      <c r="H351" s="172"/>
      <c r="I351" s="173">
        <f>ROUND(E351*H351,2)</f>
        <v>0</v>
      </c>
      <c r="J351" s="172"/>
      <c r="K351" s="173">
        <f>ROUND(E351*J351,2)</f>
        <v>0</v>
      </c>
      <c r="L351" s="173">
        <v>15</v>
      </c>
      <c r="M351" s="173">
        <f>G351*(1+L351/100)</f>
        <v>0</v>
      </c>
      <c r="N351" s="164">
        <v>1.3600000000000001E-3</v>
      </c>
      <c r="O351" s="164">
        <f>ROUND(E351*N351,5)</f>
        <v>4.6240000000000003E-2</v>
      </c>
      <c r="P351" s="164">
        <v>0</v>
      </c>
      <c r="Q351" s="164">
        <f>ROUND(E351*P351,5)</f>
        <v>0</v>
      </c>
      <c r="R351" s="164"/>
      <c r="S351" s="164"/>
      <c r="T351" s="165">
        <v>0.34</v>
      </c>
      <c r="U351" s="164">
        <f>ROUND(E351*T351,2)</f>
        <v>11.56</v>
      </c>
      <c r="V351" s="154"/>
      <c r="W351" s="154"/>
      <c r="X351" s="154"/>
      <c r="Y351" s="154"/>
      <c r="Z351" s="154"/>
      <c r="AA351" s="154"/>
      <c r="AB351" s="154"/>
      <c r="AC351" s="154"/>
      <c r="AD351" s="154"/>
      <c r="AE351" s="154" t="s">
        <v>146</v>
      </c>
      <c r="AF351" s="154"/>
      <c r="AG351" s="154"/>
      <c r="AH351" s="154"/>
      <c r="AI351" s="154"/>
      <c r="AJ351" s="154"/>
      <c r="AK351" s="154"/>
      <c r="AL351" s="154"/>
      <c r="AM351" s="154"/>
      <c r="AN351" s="154"/>
      <c r="AO351" s="154"/>
      <c r="AP351" s="154"/>
      <c r="AQ351" s="154"/>
      <c r="AR351" s="154"/>
      <c r="AS351" s="154"/>
      <c r="AT351" s="154"/>
      <c r="AU351" s="154"/>
      <c r="AV351" s="154"/>
      <c r="AW351" s="154"/>
      <c r="AX351" s="154"/>
      <c r="AY351" s="154"/>
      <c r="AZ351" s="154"/>
      <c r="BA351" s="154"/>
      <c r="BB351" s="154"/>
      <c r="BC351" s="154"/>
      <c r="BD351" s="154"/>
      <c r="BE351" s="154"/>
      <c r="BF351" s="154"/>
      <c r="BG351" s="154"/>
      <c r="BH351" s="154"/>
    </row>
    <row r="352" spans="1:60" outlineLevel="1" x14ac:dyDescent="0.2">
      <c r="A352" s="155"/>
      <c r="B352" s="162"/>
      <c r="C352" s="253" t="s">
        <v>618</v>
      </c>
      <c r="D352" s="254"/>
      <c r="E352" s="255"/>
      <c r="F352" s="256"/>
      <c r="G352" s="257"/>
      <c r="H352" s="173"/>
      <c r="I352" s="173"/>
      <c r="J352" s="173"/>
      <c r="K352" s="173"/>
      <c r="L352" s="173"/>
      <c r="M352" s="173"/>
      <c r="N352" s="164"/>
      <c r="O352" s="164"/>
      <c r="P352" s="164"/>
      <c r="Q352" s="164"/>
      <c r="R352" s="164"/>
      <c r="S352" s="164"/>
      <c r="T352" s="165"/>
      <c r="U352" s="164"/>
      <c r="V352" s="154"/>
      <c r="W352" s="154"/>
      <c r="X352" s="154"/>
      <c r="Y352" s="154"/>
      <c r="Z352" s="154"/>
      <c r="AA352" s="154"/>
      <c r="AB352" s="154"/>
      <c r="AC352" s="154"/>
      <c r="AD352" s="154"/>
      <c r="AE352" s="154" t="s">
        <v>229</v>
      </c>
      <c r="AF352" s="154"/>
      <c r="AG352" s="154"/>
      <c r="AH352" s="154"/>
      <c r="AI352" s="154"/>
      <c r="AJ352" s="154"/>
      <c r="AK352" s="154"/>
      <c r="AL352" s="154"/>
      <c r="AM352" s="154"/>
      <c r="AN352" s="154"/>
      <c r="AO352" s="154"/>
      <c r="AP352" s="154"/>
      <c r="AQ352" s="154"/>
      <c r="AR352" s="154"/>
      <c r="AS352" s="154"/>
      <c r="AT352" s="154"/>
      <c r="AU352" s="154"/>
      <c r="AV352" s="154"/>
      <c r="AW352" s="154"/>
      <c r="AX352" s="154"/>
      <c r="AY352" s="154"/>
      <c r="AZ352" s="154"/>
      <c r="BA352" s="157" t="str">
        <f>C352</f>
        <v>V barvě střešní krytiny</v>
      </c>
      <c r="BB352" s="154"/>
      <c r="BC352" s="154"/>
      <c r="BD352" s="154"/>
      <c r="BE352" s="154"/>
      <c r="BF352" s="154"/>
      <c r="BG352" s="154"/>
      <c r="BH352" s="154"/>
    </row>
    <row r="353" spans="1:60" outlineLevel="1" x14ac:dyDescent="0.2">
      <c r="A353" s="155"/>
      <c r="B353" s="162"/>
      <c r="C353" s="194" t="s">
        <v>622</v>
      </c>
      <c r="D353" s="166"/>
      <c r="E353" s="170">
        <v>19.8</v>
      </c>
      <c r="F353" s="173"/>
      <c r="G353" s="173"/>
      <c r="H353" s="173"/>
      <c r="I353" s="173"/>
      <c r="J353" s="173"/>
      <c r="K353" s="173"/>
      <c r="L353" s="173"/>
      <c r="M353" s="173"/>
      <c r="N353" s="164"/>
      <c r="O353" s="164"/>
      <c r="P353" s="164"/>
      <c r="Q353" s="164"/>
      <c r="R353" s="164"/>
      <c r="S353" s="164"/>
      <c r="T353" s="165"/>
      <c r="U353" s="164"/>
      <c r="V353" s="154"/>
      <c r="W353" s="154"/>
      <c r="X353" s="154"/>
      <c r="Y353" s="154"/>
      <c r="Z353" s="154"/>
      <c r="AA353" s="154"/>
      <c r="AB353" s="154"/>
      <c r="AC353" s="154"/>
      <c r="AD353" s="154"/>
      <c r="AE353" s="154" t="s">
        <v>140</v>
      </c>
      <c r="AF353" s="154">
        <v>0</v>
      </c>
      <c r="AG353" s="154"/>
      <c r="AH353" s="154"/>
      <c r="AI353" s="154"/>
      <c r="AJ353" s="154"/>
      <c r="AK353" s="154"/>
      <c r="AL353" s="154"/>
      <c r="AM353" s="154"/>
      <c r="AN353" s="154"/>
      <c r="AO353" s="154"/>
      <c r="AP353" s="154"/>
      <c r="AQ353" s="154"/>
      <c r="AR353" s="154"/>
      <c r="AS353" s="154"/>
      <c r="AT353" s="154"/>
      <c r="AU353" s="154"/>
      <c r="AV353" s="154"/>
      <c r="AW353" s="154"/>
      <c r="AX353" s="154"/>
      <c r="AY353" s="154"/>
      <c r="AZ353" s="154"/>
      <c r="BA353" s="154"/>
      <c r="BB353" s="154"/>
      <c r="BC353" s="154"/>
      <c r="BD353" s="154"/>
      <c r="BE353" s="154"/>
      <c r="BF353" s="154"/>
      <c r="BG353" s="154"/>
      <c r="BH353" s="154"/>
    </row>
    <row r="354" spans="1:60" outlineLevel="1" x14ac:dyDescent="0.2">
      <c r="A354" s="155"/>
      <c r="B354" s="162"/>
      <c r="C354" s="194" t="s">
        <v>623</v>
      </c>
      <c r="D354" s="166"/>
      <c r="E354" s="170">
        <v>14.2</v>
      </c>
      <c r="F354" s="173"/>
      <c r="G354" s="173"/>
      <c r="H354" s="173"/>
      <c r="I354" s="173"/>
      <c r="J354" s="173"/>
      <c r="K354" s="173"/>
      <c r="L354" s="173"/>
      <c r="M354" s="173"/>
      <c r="N354" s="164"/>
      <c r="O354" s="164"/>
      <c r="P354" s="164"/>
      <c r="Q354" s="164"/>
      <c r="R354" s="164"/>
      <c r="S354" s="164"/>
      <c r="T354" s="165"/>
      <c r="U354" s="164"/>
      <c r="V354" s="154"/>
      <c r="W354" s="154"/>
      <c r="X354" s="154"/>
      <c r="Y354" s="154"/>
      <c r="Z354" s="154"/>
      <c r="AA354" s="154"/>
      <c r="AB354" s="154"/>
      <c r="AC354" s="154"/>
      <c r="AD354" s="154"/>
      <c r="AE354" s="154" t="s">
        <v>140</v>
      </c>
      <c r="AF354" s="154">
        <v>0</v>
      </c>
      <c r="AG354" s="154"/>
      <c r="AH354" s="154"/>
      <c r="AI354" s="154"/>
      <c r="AJ354" s="154"/>
      <c r="AK354" s="154"/>
      <c r="AL354" s="154"/>
      <c r="AM354" s="154"/>
      <c r="AN354" s="154"/>
      <c r="AO354" s="154"/>
      <c r="AP354" s="154"/>
      <c r="AQ354" s="154"/>
      <c r="AR354" s="154"/>
      <c r="AS354" s="154"/>
      <c r="AT354" s="154"/>
      <c r="AU354" s="154"/>
      <c r="AV354" s="154"/>
      <c r="AW354" s="154"/>
      <c r="AX354" s="154"/>
      <c r="AY354" s="154"/>
      <c r="AZ354" s="154"/>
      <c r="BA354" s="154"/>
      <c r="BB354" s="154"/>
      <c r="BC354" s="154"/>
      <c r="BD354" s="154"/>
      <c r="BE354" s="154"/>
      <c r="BF354" s="154"/>
      <c r="BG354" s="154"/>
      <c r="BH354" s="154"/>
    </row>
    <row r="355" spans="1:60" outlineLevel="1" x14ac:dyDescent="0.2">
      <c r="A355" s="155">
        <v>151</v>
      </c>
      <c r="B355" s="162" t="s">
        <v>624</v>
      </c>
      <c r="C355" s="193" t="s">
        <v>625</v>
      </c>
      <c r="D355" s="164" t="s">
        <v>235</v>
      </c>
      <c r="E355" s="169">
        <v>18</v>
      </c>
      <c r="F355" s="172"/>
      <c r="G355" s="173">
        <f>ROUND(E355*F355,2)</f>
        <v>0</v>
      </c>
      <c r="H355" s="172"/>
      <c r="I355" s="173">
        <f>ROUND(E355*H355,2)</f>
        <v>0</v>
      </c>
      <c r="J355" s="172"/>
      <c r="K355" s="173">
        <f>ROUND(E355*J355,2)</f>
        <v>0</v>
      </c>
      <c r="L355" s="173">
        <v>15</v>
      </c>
      <c r="M355" s="173">
        <f>G355*(1+L355/100)</f>
        <v>0</v>
      </c>
      <c r="N355" s="164">
        <v>0</v>
      </c>
      <c r="O355" s="164">
        <f>ROUND(E355*N355,5)</f>
        <v>0</v>
      </c>
      <c r="P355" s="164">
        <v>4.2599999999999999E-3</v>
      </c>
      <c r="Q355" s="164">
        <f>ROUND(E355*P355,5)</f>
        <v>7.6679999999999998E-2</v>
      </c>
      <c r="R355" s="164"/>
      <c r="S355" s="164"/>
      <c r="T355" s="165">
        <v>6.9000000000000006E-2</v>
      </c>
      <c r="U355" s="164">
        <f>ROUND(E355*T355,2)</f>
        <v>1.24</v>
      </c>
      <c r="V355" s="154"/>
      <c r="W355" s="154"/>
      <c r="X355" s="154"/>
      <c r="Y355" s="154"/>
      <c r="Z355" s="154"/>
      <c r="AA355" s="154"/>
      <c r="AB355" s="154"/>
      <c r="AC355" s="154"/>
      <c r="AD355" s="154"/>
      <c r="AE355" s="154" t="s">
        <v>146</v>
      </c>
      <c r="AF355" s="154"/>
      <c r="AG355" s="154"/>
      <c r="AH355" s="154"/>
      <c r="AI355" s="154"/>
      <c r="AJ355" s="154"/>
      <c r="AK355" s="154"/>
      <c r="AL355" s="154"/>
      <c r="AM355" s="154"/>
      <c r="AN355" s="154"/>
      <c r="AO355" s="154"/>
      <c r="AP355" s="154"/>
      <c r="AQ355" s="154"/>
      <c r="AR355" s="154"/>
      <c r="AS355" s="154"/>
      <c r="AT355" s="154"/>
      <c r="AU355" s="154"/>
      <c r="AV355" s="154"/>
      <c r="AW355" s="154"/>
      <c r="AX355" s="154"/>
      <c r="AY355" s="154"/>
      <c r="AZ355" s="154"/>
      <c r="BA355" s="154"/>
      <c r="BB355" s="154"/>
      <c r="BC355" s="154"/>
      <c r="BD355" s="154"/>
      <c r="BE355" s="154"/>
      <c r="BF355" s="154"/>
      <c r="BG355" s="154"/>
      <c r="BH355" s="154"/>
    </row>
    <row r="356" spans="1:60" outlineLevel="1" x14ac:dyDescent="0.2">
      <c r="A356" s="155"/>
      <c r="B356" s="162"/>
      <c r="C356" s="194" t="s">
        <v>626</v>
      </c>
      <c r="D356" s="166"/>
      <c r="E356" s="170">
        <v>18</v>
      </c>
      <c r="F356" s="173"/>
      <c r="G356" s="173"/>
      <c r="H356" s="173"/>
      <c r="I356" s="173"/>
      <c r="J356" s="173"/>
      <c r="K356" s="173"/>
      <c r="L356" s="173"/>
      <c r="M356" s="173"/>
      <c r="N356" s="164"/>
      <c r="O356" s="164"/>
      <c r="P356" s="164"/>
      <c r="Q356" s="164"/>
      <c r="R356" s="164"/>
      <c r="S356" s="164"/>
      <c r="T356" s="165"/>
      <c r="U356" s="164"/>
      <c r="V356" s="154"/>
      <c r="W356" s="154"/>
      <c r="X356" s="154"/>
      <c r="Y356" s="154"/>
      <c r="Z356" s="154"/>
      <c r="AA356" s="154"/>
      <c r="AB356" s="154"/>
      <c r="AC356" s="154"/>
      <c r="AD356" s="154"/>
      <c r="AE356" s="154" t="s">
        <v>140</v>
      </c>
      <c r="AF356" s="154">
        <v>0</v>
      </c>
      <c r="AG356" s="154"/>
      <c r="AH356" s="154"/>
      <c r="AI356" s="154"/>
      <c r="AJ356" s="154"/>
      <c r="AK356" s="154"/>
      <c r="AL356" s="154"/>
      <c r="AM356" s="154"/>
      <c r="AN356" s="154"/>
      <c r="AO356" s="154"/>
      <c r="AP356" s="154"/>
      <c r="AQ356" s="154"/>
      <c r="AR356" s="154"/>
      <c r="AS356" s="154"/>
      <c r="AT356" s="154"/>
      <c r="AU356" s="154"/>
      <c r="AV356" s="154"/>
      <c r="AW356" s="154"/>
      <c r="AX356" s="154"/>
      <c r="AY356" s="154"/>
      <c r="AZ356" s="154"/>
      <c r="BA356" s="154"/>
      <c r="BB356" s="154"/>
      <c r="BC356" s="154"/>
      <c r="BD356" s="154"/>
      <c r="BE356" s="154"/>
      <c r="BF356" s="154"/>
      <c r="BG356" s="154"/>
      <c r="BH356" s="154"/>
    </row>
    <row r="357" spans="1:60" outlineLevel="1" x14ac:dyDescent="0.2">
      <c r="A357" s="155">
        <v>152</v>
      </c>
      <c r="B357" s="162" t="s">
        <v>627</v>
      </c>
      <c r="C357" s="193" t="s">
        <v>628</v>
      </c>
      <c r="D357" s="164" t="s">
        <v>235</v>
      </c>
      <c r="E357" s="169">
        <v>61</v>
      </c>
      <c r="F357" s="172"/>
      <c r="G357" s="173">
        <f>ROUND(E357*F357,2)</f>
        <v>0</v>
      </c>
      <c r="H357" s="172"/>
      <c r="I357" s="173">
        <f>ROUND(E357*H357,2)</f>
        <v>0</v>
      </c>
      <c r="J357" s="172"/>
      <c r="K357" s="173">
        <f>ROUND(E357*J357,2)</f>
        <v>0</v>
      </c>
      <c r="L357" s="173">
        <v>15</v>
      </c>
      <c r="M357" s="173">
        <f>G357*(1+L357/100)</f>
        <v>0</v>
      </c>
      <c r="N357" s="164">
        <v>0</v>
      </c>
      <c r="O357" s="164">
        <f>ROUND(E357*N357,5)</f>
        <v>0</v>
      </c>
      <c r="P357" s="164">
        <v>3.3600000000000001E-3</v>
      </c>
      <c r="Q357" s="164">
        <f>ROUND(E357*P357,5)</f>
        <v>0.20496</v>
      </c>
      <c r="R357" s="164"/>
      <c r="S357" s="164"/>
      <c r="T357" s="165">
        <v>7.9350000000000004E-2</v>
      </c>
      <c r="U357" s="164">
        <f>ROUND(E357*T357,2)</f>
        <v>4.84</v>
      </c>
      <c r="V357" s="154"/>
      <c r="W357" s="154"/>
      <c r="X357" s="154"/>
      <c r="Y357" s="154"/>
      <c r="Z357" s="154"/>
      <c r="AA357" s="154"/>
      <c r="AB357" s="154"/>
      <c r="AC357" s="154"/>
      <c r="AD357" s="154"/>
      <c r="AE357" s="154" t="s">
        <v>146</v>
      </c>
      <c r="AF357" s="154"/>
      <c r="AG357" s="154"/>
      <c r="AH357" s="154"/>
      <c r="AI357" s="154"/>
      <c r="AJ357" s="154"/>
      <c r="AK357" s="154"/>
      <c r="AL357" s="154"/>
      <c r="AM357" s="154"/>
      <c r="AN357" s="154"/>
      <c r="AO357" s="154"/>
      <c r="AP357" s="154"/>
      <c r="AQ357" s="154"/>
      <c r="AR357" s="154"/>
      <c r="AS357" s="154"/>
      <c r="AT357" s="154"/>
      <c r="AU357" s="154"/>
      <c r="AV357" s="154"/>
      <c r="AW357" s="154"/>
      <c r="AX357" s="154"/>
      <c r="AY357" s="154"/>
      <c r="AZ357" s="154"/>
      <c r="BA357" s="154"/>
      <c r="BB357" s="154"/>
      <c r="BC357" s="154"/>
      <c r="BD357" s="154"/>
      <c r="BE357" s="154"/>
      <c r="BF357" s="154"/>
      <c r="BG357" s="154"/>
      <c r="BH357" s="154"/>
    </row>
    <row r="358" spans="1:60" outlineLevel="1" x14ac:dyDescent="0.2">
      <c r="A358" s="155"/>
      <c r="B358" s="162"/>
      <c r="C358" s="194" t="s">
        <v>629</v>
      </c>
      <c r="D358" s="166"/>
      <c r="E358" s="170">
        <v>61</v>
      </c>
      <c r="F358" s="173"/>
      <c r="G358" s="173"/>
      <c r="H358" s="173"/>
      <c r="I358" s="173"/>
      <c r="J358" s="173"/>
      <c r="K358" s="173"/>
      <c r="L358" s="173"/>
      <c r="M358" s="173"/>
      <c r="N358" s="164"/>
      <c r="O358" s="164"/>
      <c r="P358" s="164"/>
      <c r="Q358" s="164"/>
      <c r="R358" s="164"/>
      <c r="S358" s="164"/>
      <c r="T358" s="165"/>
      <c r="U358" s="164"/>
      <c r="V358" s="154"/>
      <c r="W358" s="154"/>
      <c r="X358" s="154"/>
      <c r="Y358" s="154"/>
      <c r="Z358" s="154"/>
      <c r="AA358" s="154"/>
      <c r="AB358" s="154"/>
      <c r="AC358" s="154"/>
      <c r="AD358" s="154"/>
      <c r="AE358" s="154" t="s">
        <v>140</v>
      </c>
      <c r="AF358" s="154">
        <v>0</v>
      </c>
      <c r="AG358" s="154"/>
      <c r="AH358" s="154"/>
      <c r="AI358" s="154"/>
      <c r="AJ358" s="154"/>
      <c r="AK358" s="154"/>
      <c r="AL358" s="154"/>
      <c r="AM358" s="154"/>
      <c r="AN358" s="154"/>
      <c r="AO358" s="154"/>
      <c r="AP358" s="154"/>
      <c r="AQ358" s="154"/>
      <c r="AR358" s="154"/>
      <c r="AS358" s="154"/>
      <c r="AT358" s="154"/>
      <c r="AU358" s="154"/>
      <c r="AV358" s="154"/>
      <c r="AW358" s="154"/>
      <c r="AX358" s="154"/>
      <c r="AY358" s="154"/>
      <c r="AZ358" s="154"/>
      <c r="BA358" s="154"/>
      <c r="BB358" s="154"/>
      <c r="BC358" s="154"/>
      <c r="BD358" s="154"/>
      <c r="BE358" s="154"/>
      <c r="BF358" s="154"/>
      <c r="BG358" s="154"/>
      <c r="BH358" s="154"/>
    </row>
    <row r="359" spans="1:60" outlineLevel="1" x14ac:dyDescent="0.2">
      <c r="A359" s="155">
        <v>153</v>
      </c>
      <c r="B359" s="162" t="s">
        <v>630</v>
      </c>
      <c r="C359" s="193" t="s">
        <v>631</v>
      </c>
      <c r="D359" s="164" t="s">
        <v>157</v>
      </c>
      <c r="E359" s="169">
        <v>6</v>
      </c>
      <c r="F359" s="172"/>
      <c r="G359" s="173">
        <f>ROUND(E359*F359,2)</f>
        <v>0</v>
      </c>
      <c r="H359" s="172"/>
      <c r="I359" s="173">
        <f>ROUND(E359*H359,2)</f>
        <v>0</v>
      </c>
      <c r="J359" s="172"/>
      <c r="K359" s="173">
        <f>ROUND(E359*J359,2)</f>
        <v>0</v>
      </c>
      <c r="L359" s="173">
        <v>15</v>
      </c>
      <c r="M359" s="173">
        <f>G359*(1+L359/100)</f>
        <v>0</v>
      </c>
      <c r="N359" s="164">
        <v>0</v>
      </c>
      <c r="O359" s="164">
        <f>ROUND(E359*N359,5)</f>
        <v>0</v>
      </c>
      <c r="P359" s="164">
        <v>2.0080000000000001E-2</v>
      </c>
      <c r="Q359" s="164">
        <f>ROUND(E359*P359,5)</f>
        <v>0.12048</v>
      </c>
      <c r="R359" s="164"/>
      <c r="S359" s="164"/>
      <c r="T359" s="165">
        <v>0.10580000000000001</v>
      </c>
      <c r="U359" s="164">
        <f>ROUND(E359*T359,2)</f>
        <v>0.63</v>
      </c>
      <c r="V359" s="154"/>
      <c r="W359" s="154"/>
      <c r="X359" s="154"/>
      <c r="Y359" s="154"/>
      <c r="Z359" s="154"/>
      <c r="AA359" s="154"/>
      <c r="AB359" s="154"/>
      <c r="AC359" s="154"/>
      <c r="AD359" s="154"/>
      <c r="AE359" s="154" t="s">
        <v>146</v>
      </c>
      <c r="AF359" s="154"/>
      <c r="AG359" s="154"/>
      <c r="AH359" s="154"/>
      <c r="AI359" s="154"/>
      <c r="AJ359" s="154"/>
      <c r="AK359" s="154"/>
      <c r="AL359" s="154"/>
      <c r="AM359" s="154"/>
      <c r="AN359" s="154"/>
      <c r="AO359" s="154"/>
      <c r="AP359" s="154"/>
      <c r="AQ359" s="154"/>
      <c r="AR359" s="154"/>
      <c r="AS359" s="154"/>
      <c r="AT359" s="154"/>
      <c r="AU359" s="154"/>
      <c r="AV359" s="154"/>
      <c r="AW359" s="154"/>
      <c r="AX359" s="154"/>
      <c r="AY359" s="154"/>
      <c r="AZ359" s="154"/>
      <c r="BA359" s="154"/>
      <c r="BB359" s="154"/>
      <c r="BC359" s="154"/>
      <c r="BD359" s="154"/>
      <c r="BE359" s="154"/>
      <c r="BF359" s="154"/>
      <c r="BG359" s="154"/>
      <c r="BH359" s="154"/>
    </row>
    <row r="360" spans="1:60" ht="22.5" outlineLevel="1" x14ac:dyDescent="0.2">
      <c r="A360" s="155">
        <v>154</v>
      </c>
      <c r="B360" s="162" t="s">
        <v>632</v>
      </c>
      <c r="C360" s="193" t="s">
        <v>633</v>
      </c>
      <c r="D360" s="164" t="s">
        <v>235</v>
      </c>
      <c r="E360" s="169">
        <v>49.8</v>
      </c>
      <c r="F360" s="172"/>
      <c r="G360" s="173">
        <f>ROUND(E360*F360,2)</f>
        <v>0</v>
      </c>
      <c r="H360" s="172"/>
      <c r="I360" s="173">
        <f>ROUND(E360*H360,2)</f>
        <v>0</v>
      </c>
      <c r="J360" s="172"/>
      <c r="K360" s="173">
        <f>ROUND(E360*J360,2)</f>
        <v>0</v>
      </c>
      <c r="L360" s="173">
        <v>15</v>
      </c>
      <c r="M360" s="173">
        <f>G360*(1+L360/100)</f>
        <v>0</v>
      </c>
      <c r="N360" s="164">
        <v>0</v>
      </c>
      <c r="O360" s="164">
        <f>ROUND(E360*N360,5)</f>
        <v>0</v>
      </c>
      <c r="P360" s="164">
        <v>1.3500000000000001E-3</v>
      </c>
      <c r="Q360" s="164">
        <f>ROUND(E360*P360,5)</f>
        <v>6.7229999999999998E-2</v>
      </c>
      <c r="R360" s="164"/>
      <c r="S360" s="164"/>
      <c r="T360" s="165">
        <v>9.1999999999999998E-2</v>
      </c>
      <c r="U360" s="164">
        <f>ROUND(E360*T360,2)</f>
        <v>4.58</v>
      </c>
      <c r="V360" s="154"/>
      <c r="W360" s="154"/>
      <c r="X360" s="154"/>
      <c r="Y360" s="154"/>
      <c r="Z360" s="154"/>
      <c r="AA360" s="154"/>
      <c r="AB360" s="154"/>
      <c r="AC360" s="154"/>
      <c r="AD360" s="154"/>
      <c r="AE360" s="154" t="s">
        <v>146</v>
      </c>
      <c r="AF360" s="154"/>
      <c r="AG360" s="154"/>
      <c r="AH360" s="154"/>
      <c r="AI360" s="154"/>
      <c r="AJ360" s="154"/>
      <c r="AK360" s="154"/>
      <c r="AL360" s="154"/>
      <c r="AM360" s="154"/>
      <c r="AN360" s="154"/>
      <c r="AO360" s="154"/>
      <c r="AP360" s="154"/>
      <c r="AQ360" s="154"/>
      <c r="AR360" s="154"/>
      <c r="AS360" s="154"/>
      <c r="AT360" s="154"/>
      <c r="AU360" s="154"/>
      <c r="AV360" s="154"/>
      <c r="AW360" s="154"/>
      <c r="AX360" s="154"/>
      <c r="AY360" s="154"/>
      <c r="AZ360" s="154"/>
      <c r="BA360" s="154"/>
      <c r="BB360" s="154"/>
      <c r="BC360" s="154"/>
      <c r="BD360" s="154"/>
      <c r="BE360" s="154"/>
      <c r="BF360" s="154"/>
      <c r="BG360" s="154"/>
      <c r="BH360" s="154"/>
    </row>
    <row r="361" spans="1:60" outlineLevel="1" x14ac:dyDescent="0.2">
      <c r="A361" s="155"/>
      <c r="B361" s="162"/>
      <c r="C361" s="194" t="s">
        <v>634</v>
      </c>
      <c r="D361" s="166"/>
      <c r="E361" s="170">
        <v>26.4</v>
      </c>
      <c r="F361" s="173"/>
      <c r="G361" s="173"/>
      <c r="H361" s="173"/>
      <c r="I361" s="173"/>
      <c r="J361" s="173"/>
      <c r="K361" s="173"/>
      <c r="L361" s="173"/>
      <c r="M361" s="173"/>
      <c r="N361" s="164"/>
      <c r="O361" s="164"/>
      <c r="P361" s="164"/>
      <c r="Q361" s="164"/>
      <c r="R361" s="164"/>
      <c r="S361" s="164"/>
      <c r="T361" s="165"/>
      <c r="U361" s="164"/>
      <c r="V361" s="154"/>
      <c r="W361" s="154"/>
      <c r="X361" s="154"/>
      <c r="Y361" s="154"/>
      <c r="Z361" s="154"/>
      <c r="AA361" s="154"/>
      <c r="AB361" s="154"/>
      <c r="AC361" s="154"/>
      <c r="AD361" s="154"/>
      <c r="AE361" s="154" t="s">
        <v>140</v>
      </c>
      <c r="AF361" s="154">
        <v>0</v>
      </c>
      <c r="AG361" s="154"/>
      <c r="AH361" s="154"/>
      <c r="AI361" s="154"/>
      <c r="AJ361" s="154"/>
      <c r="AK361" s="154"/>
      <c r="AL361" s="154"/>
      <c r="AM361" s="154"/>
      <c r="AN361" s="154"/>
      <c r="AO361" s="154"/>
      <c r="AP361" s="154"/>
      <c r="AQ361" s="154"/>
      <c r="AR361" s="154"/>
      <c r="AS361" s="154"/>
      <c r="AT361" s="154"/>
      <c r="AU361" s="154"/>
      <c r="AV361" s="154"/>
      <c r="AW361" s="154"/>
      <c r="AX361" s="154"/>
      <c r="AY361" s="154"/>
      <c r="AZ361" s="154"/>
      <c r="BA361" s="154"/>
      <c r="BB361" s="154"/>
      <c r="BC361" s="154"/>
      <c r="BD361" s="154"/>
      <c r="BE361" s="154"/>
      <c r="BF361" s="154"/>
      <c r="BG361" s="154"/>
      <c r="BH361" s="154"/>
    </row>
    <row r="362" spans="1:60" outlineLevel="1" x14ac:dyDescent="0.2">
      <c r="A362" s="155"/>
      <c r="B362" s="162"/>
      <c r="C362" s="194" t="s">
        <v>635</v>
      </c>
      <c r="D362" s="166"/>
      <c r="E362" s="170">
        <v>3.4</v>
      </c>
      <c r="F362" s="173"/>
      <c r="G362" s="173"/>
      <c r="H362" s="173"/>
      <c r="I362" s="173"/>
      <c r="J362" s="173"/>
      <c r="K362" s="173"/>
      <c r="L362" s="173"/>
      <c r="M362" s="173"/>
      <c r="N362" s="164"/>
      <c r="O362" s="164"/>
      <c r="P362" s="164"/>
      <c r="Q362" s="164"/>
      <c r="R362" s="164"/>
      <c r="S362" s="164"/>
      <c r="T362" s="165"/>
      <c r="U362" s="164"/>
      <c r="V362" s="154"/>
      <c r="W362" s="154"/>
      <c r="X362" s="154"/>
      <c r="Y362" s="154"/>
      <c r="Z362" s="154"/>
      <c r="AA362" s="154"/>
      <c r="AB362" s="154"/>
      <c r="AC362" s="154"/>
      <c r="AD362" s="154"/>
      <c r="AE362" s="154" t="s">
        <v>140</v>
      </c>
      <c r="AF362" s="154">
        <v>0</v>
      </c>
      <c r="AG362" s="154"/>
      <c r="AH362" s="154"/>
      <c r="AI362" s="154"/>
      <c r="AJ362" s="154"/>
      <c r="AK362" s="154"/>
      <c r="AL362" s="154"/>
      <c r="AM362" s="154"/>
      <c r="AN362" s="154"/>
      <c r="AO362" s="154"/>
      <c r="AP362" s="154"/>
      <c r="AQ362" s="154"/>
      <c r="AR362" s="154"/>
      <c r="AS362" s="154"/>
      <c r="AT362" s="154"/>
      <c r="AU362" s="154"/>
      <c r="AV362" s="154"/>
      <c r="AW362" s="154"/>
      <c r="AX362" s="154"/>
      <c r="AY362" s="154"/>
      <c r="AZ362" s="154"/>
      <c r="BA362" s="154"/>
      <c r="BB362" s="154"/>
      <c r="BC362" s="154"/>
      <c r="BD362" s="154"/>
      <c r="BE362" s="154"/>
      <c r="BF362" s="154"/>
      <c r="BG362" s="154"/>
      <c r="BH362" s="154"/>
    </row>
    <row r="363" spans="1:60" outlineLevel="1" x14ac:dyDescent="0.2">
      <c r="A363" s="155"/>
      <c r="B363" s="162"/>
      <c r="C363" s="194" t="s">
        <v>636</v>
      </c>
      <c r="D363" s="166"/>
      <c r="E363" s="170">
        <v>20</v>
      </c>
      <c r="F363" s="173"/>
      <c r="G363" s="173"/>
      <c r="H363" s="173"/>
      <c r="I363" s="173"/>
      <c r="J363" s="173"/>
      <c r="K363" s="173"/>
      <c r="L363" s="173"/>
      <c r="M363" s="173"/>
      <c r="N363" s="164"/>
      <c r="O363" s="164"/>
      <c r="P363" s="164"/>
      <c r="Q363" s="164"/>
      <c r="R363" s="164"/>
      <c r="S363" s="164"/>
      <c r="T363" s="165"/>
      <c r="U363" s="164"/>
      <c r="V363" s="154"/>
      <c r="W363" s="154"/>
      <c r="X363" s="154"/>
      <c r="Y363" s="154"/>
      <c r="Z363" s="154"/>
      <c r="AA363" s="154"/>
      <c r="AB363" s="154"/>
      <c r="AC363" s="154"/>
      <c r="AD363" s="154"/>
      <c r="AE363" s="154" t="s">
        <v>140</v>
      </c>
      <c r="AF363" s="154">
        <v>0</v>
      </c>
      <c r="AG363" s="154"/>
      <c r="AH363" s="154"/>
      <c r="AI363" s="154"/>
      <c r="AJ363" s="154"/>
      <c r="AK363" s="154"/>
      <c r="AL363" s="154"/>
      <c r="AM363" s="154"/>
      <c r="AN363" s="154"/>
      <c r="AO363" s="154"/>
      <c r="AP363" s="154"/>
      <c r="AQ363" s="154"/>
      <c r="AR363" s="154"/>
      <c r="AS363" s="154"/>
      <c r="AT363" s="154"/>
      <c r="AU363" s="154"/>
      <c r="AV363" s="154"/>
      <c r="AW363" s="154"/>
      <c r="AX363" s="154"/>
      <c r="AY363" s="154"/>
      <c r="AZ363" s="154"/>
      <c r="BA363" s="154"/>
      <c r="BB363" s="154"/>
      <c r="BC363" s="154"/>
      <c r="BD363" s="154"/>
      <c r="BE363" s="154"/>
      <c r="BF363" s="154"/>
      <c r="BG363" s="154"/>
      <c r="BH363" s="154"/>
    </row>
    <row r="364" spans="1:60" outlineLevel="1" x14ac:dyDescent="0.2">
      <c r="A364" s="155">
        <v>155</v>
      </c>
      <c r="B364" s="162" t="s">
        <v>637</v>
      </c>
      <c r="C364" s="193" t="s">
        <v>638</v>
      </c>
      <c r="D364" s="164" t="s">
        <v>241</v>
      </c>
      <c r="E364" s="169">
        <v>0.81299999999999994</v>
      </c>
      <c r="F364" s="172"/>
      <c r="G364" s="173">
        <f>ROUND(E364*F364,2)</f>
        <v>0</v>
      </c>
      <c r="H364" s="172"/>
      <c r="I364" s="173">
        <f>ROUND(E364*H364,2)</f>
        <v>0</v>
      </c>
      <c r="J364" s="172"/>
      <c r="K364" s="173">
        <f>ROUND(E364*J364,2)</f>
        <v>0</v>
      </c>
      <c r="L364" s="173">
        <v>15</v>
      </c>
      <c r="M364" s="173">
        <f>G364*(1+L364/100)</f>
        <v>0</v>
      </c>
      <c r="N364" s="164">
        <v>0</v>
      </c>
      <c r="O364" s="164">
        <f>ROUND(E364*N364,5)</f>
        <v>0</v>
      </c>
      <c r="P364" s="164">
        <v>0</v>
      </c>
      <c r="Q364" s="164">
        <f>ROUND(E364*P364,5)</f>
        <v>0</v>
      </c>
      <c r="R364" s="164"/>
      <c r="S364" s="164"/>
      <c r="T364" s="165">
        <v>4.7370000000000001</v>
      </c>
      <c r="U364" s="164">
        <f>ROUND(E364*T364,2)</f>
        <v>3.85</v>
      </c>
      <c r="V364" s="154"/>
      <c r="W364" s="154"/>
      <c r="X364" s="154"/>
      <c r="Y364" s="154"/>
      <c r="Z364" s="154"/>
      <c r="AA364" s="154"/>
      <c r="AB364" s="154"/>
      <c r="AC364" s="154"/>
      <c r="AD364" s="154"/>
      <c r="AE364" s="154" t="s">
        <v>146</v>
      </c>
      <c r="AF364" s="154"/>
      <c r="AG364" s="154"/>
      <c r="AH364" s="154"/>
      <c r="AI364" s="154"/>
      <c r="AJ364" s="154"/>
      <c r="AK364" s="154"/>
      <c r="AL364" s="154"/>
      <c r="AM364" s="154"/>
      <c r="AN364" s="154"/>
      <c r="AO364" s="154"/>
      <c r="AP364" s="154"/>
      <c r="AQ364" s="154"/>
      <c r="AR364" s="154"/>
      <c r="AS364" s="154"/>
      <c r="AT364" s="154"/>
      <c r="AU364" s="154"/>
      <c r="AV364" s="154"/>
      <c r="AW364" s="154"/>
      <c r="AX364" s="154"/>
      <c r="AY364" s="154"/>
      <c r="AZ364" s="154"/>
      <c r="BA364" s="154"/>
      <c r="BB364" s="154"/>
      <c r="BC364" s="154"/>
      <c r="BD364" s="154"/>
      <c r="BE364" s="154"/>
      <c r="BF364" s="154"/>
      <c r="BG364" s="154"/>
      <c r="BH364" s="154"/>
    </row>
    <row r="365" spans="1:60" x14ac:dyDescent="0.2">
      <c r="A365" s="156" t="s">
        <v>133</v>
      </c>
      <c r="B365" s="163" t="s">
        <v>85</v>
      </c>
      <c r="C365" s="195" t="s">
        <v>86</v>
      </c>
      <c r="D365" s="167"/>
      <c r="E365" s="171"/>
      <c r="F365" s="174"/>
      <c r="G365" s="174">
        <f>SUMIF(AE366:AE380,"&lt;&gt;NOR",G366:G380)</f>
        <v>0</v>
      </c>
      <c r="H365" s="174"/>
      <c r="I365" s="174">
        <f>SUM(I366:I380)</f>
        <v>0</v>
      </c>
      <c r="J365" s="174"/>
      <c r="K365" s="174">
        <f>SUM(K366:K380)</f>
        <v>0</v>
      </c>
      <c r="L365" s="174"/>
      <c r="M365" s="174">
        <f>SUM(M366:M380)</f>
        <v>0</v>
      </c>
      <c r="N365" s="167"/>
      <c r="O365" s="167">
        <f>SUM(O366:O380)</f>
        <v>15.10289</v>
      </c>
      <c r="P365" s="167"/>
      <c r="Q365" s="167">
        <f>SUM(Q366:Q380)</f>
        <v>14.349299999999999</v>
      </c>
      <c r="R365" s="167"/>
      <c r="S365" s="167"/>
      <c r="T365" s="168"/>
      <c r="U365" s="167">
        <f>SUM(U366:U380)</f>
        <v>295.88999999999993</v>
      </c>
      <c r="AE365" t="s">
        <v>134</v>
      </c>
    </row>
    <row r="366" spans="1:60" outlineLevel="1" x14ac:dyDescent="0.2">
      <c r="A366" s="155">
        <v>156</v>
      </c>
      <c r="B366" s="162" t="s">
        <v>639</v>
      </c>
      <c r="C366" s="193" t="s">
        <v>640</v>
      </c>
      <c r="D366" s="164" t="s">
        <v>149</v>
      </c>
      <c r="E366" s="169">
        <v>341.65</v>
      </c>
      <c r="F366" s="172"/>
      <c r="G366" s="173">
        <f>ROUND(E366*F366,2)</f>
        <v>0</v>
      </c>
      <c r="H366" s="172"/>
      <c r="I366" s="173">
        <f>ROUND(E366*H366,2)</f>
        <v>0</v>
      </c>
      <c r="J366" s="172"/>
      <c r="K366" s="173">
        <f>ROUND(E366*J366,2)</f>
        <v>0</v>
      </c>
      <c r="L366" s="173">
        <v>15</v>
      </c>
      <c r="M366" s="173">
        <f>G366*(1+L366/100)</f>
        <v>0</v>
      </c>
      <c r="N366" s="164">
        <v>0</v>
      </c>
      <c r="O366" s="164">
        <f>ROUND(E366*N366,5)</f>
        <v>0</v>
      </c>
      <c r="P366" s="164">
        <v>4.2000000000000003E-2</v>
      </c>
      <c r="Q366" s="164">
        <f>ROUND(E366*P366,5)</f>
        <v>14.349299999999999</v>
      </c>
      <c r="R366" s="164"/>
      <c r="S366" s="164"/>
      <c r="T366" s="165">
        <v>0.14199999999999999</v>
      </c>
      <c r="U366" s="164">
        <f>ROUND(E366*T366,2)</f>
        <v>48.51</v>
      </c>
      <c r="V366" s="154"/>
      <c r="W366" s="154"/>
      <c r="X366" s="154"/>
      <c r="Y366" s="154"/>
      <c r="Z366" s="154"/>
      <c r="AA366" s="154"/>
      <c r="AB366" s="154"/>
      <c r="AC366" s="154"/>
      <c r="AD366" s="154"/>
      <c r="AE366" s="154" t="s">
        <v>146</v>
      </c>
      <c r="AF366" s="154"/>
      <c r="AG366" s="154"/>
      <c r="AH366" s="154"/>
      <c r="AI366" s="154"/>
      <c r="AJ366" s="154"/>
      <c r="AK366" s="154"/>
      <c r="AL366" s="154"/>
      <c r="AM366" s="154"/>
      <c r="AN366" s="154"/>
      <c r="AO366" s="154"/>
      <c r="AP366" s="154"/>
      <c r="AQ366" s="154"/>
      <c r="AR366" s="154"/>
      <c r="AS366" s="154"/>
      <c r="AT366" s="154"/>
      <c r="AU366" s="154"/>
      <c r="AV366" s="154"/>
      <c r="AW366" s="154"/>
      <c r="AX366" s="154"/>
      <c r="AY366" s="154"/>
      <c r="AZ366" s="154"/>
      <c r="BA366" s="154"/>
      <c r="BB366" s="154"/>
      <c r="BC366" s="154"/>
      <c r="BD366" s="154"/>
      <c r="BE366" s="154"/>
      <c r="BF366" s="154"/>
      <c r="BG366" s="154"/>
      <c r="BH366" s="154"/>
    </row>
    <row r="367" spans="1:60" outlineLevel="1" x14ac:dyDescent="0.2">
      <c r="A367" s="155"/>
      <c r="B367" s="162"/>
      <c r="C367" s="194" t="s">
        <v>641</v>
      </c>
      <c r="D367" s="166"/>
      <c r="E367" s="170">
        <v>341.65</v>
      </c>
      <c r="F367" s="173"/>
      <c r="G367" s="173"/>
      <c r="H367" s="173"/>
      <c r="I367" s="173"/>
      <c r="J367" s="173"/>
      <c r="K367" s="173"/>
      <c r="L367" s="173"/>
      <c r="M367" s="173"/>
      <c r="N367" s="164"/>
      <c r="O367" s="164"/>
      <c r="P367" s="164"/>
      <c r="Q367" s="164"/>
      <c r="R367" s="164"/>
      <c r="S367" s="164"/>
      <c r="T367" s="165"/>
      <c r="U367" s="16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 t="s">
        <v>140</v>
      </c>
      <c r="AF367" s="154">
        <v>0</v>
      </c>
      <c r="AG367" s="154"/>
      <c r="AH367" s="154"/>
      <c r="AI367" s="154"/>
      <c r="AJ367" s="154"/>
      <c r="AK367" s="154"/>
      <c r="AL367" s="154"/>
      <c r="AM367" s="154"/>
      <c r="AN367" s="154"/>
      <c r="AO367" s="154"/>
      <c r="AP367" s="154"/>
      <c r="AQ367" s="154"/>
      <c r="AR367" s="154"/>
      <c r="AS367" s="154"/>
      <c r="AT367" s="154"/>
      <c r="AU367" s="154"/>
      <c r="AV367" s="154"/>
      <c r="AW367" s="154"/>
      <c r="AX367" s="154"/>
      <c r="AY367" s="154"/>
      <c r="AZ367" s="154"/>
      <c r="BA367" s="154"/>
      <c r="BB367" s="154"/>
      <c r="BC367" s="154"/>
      <c r="BD367" s="154"/>
      <c r="BE367" s="154"/>
      <c r="BF367" s="154"/>
      <c r="BG367" s="154"/>
      <c r="BH367" s="154"/>
    </row>
    <row r="368" spans="1:60" ht="22.5" outlineLevel="1" x14ac:dyDescent="0.2">
      <c r="A368" s="155">
        <v>157</v>
      </c>
      <c r="B368" s="162" t="s">
        <v>642</v>
      </c>
      <c r="C368" s="193" t="s">
        <v>643</v>
      </c>
      <c r="D368" s="164" t="s">
        <v>149</v>
      </c>
      <c r="E368" s="169">
        <v>325.14999999999998</v>
      </c>
      <c r="F368" s="172"/>
      <c r="G368" s="173">
        <f>ROUND(E368*F368,2)</f>
        <v>0</v>
      </c>
      <c r="H368" s="172"/>
      <c r="I368" s="173">
        <f>ROUND(E368*H368,2)</f>
        <v>0</v>
      </c>
      <c r="J368" s="172"/>
      <c r="K368" s="173">
        <f>ROUND(E368*J368,2)</f>
        <v>0</v>
      </c>
      <c r="L368" s="173">
        <v>15</v>
      </c>
      <c r="M368" s="173">
        <f>G368*(1+L368/100)</f>
        <v>0</v>
      </c>
      <c r="N368" s="164">
        <v>4.4609999999999997E-2</v>
      </c>
      <c r="O368" s="164">
        <f>ROUND(E368*N368,5)</f>
        <v>14.50494</v>
      </c>
      <c r="P368" s="164">
        <v>0</v>
      </c>
      <c r="Q368" s="164">
        <f>ROUND(E368*P368,5)</f>
        <v>0</v>
      </c>
      <c r="R368" s="164"/>
      <c r="S368" s="164"/>
      <c r="T368" s="165">
        <v>0.42299999999999999</v>
      </c>
      <c r="U368" s="164">
        <f>ROUND(E368*T368,2)</f>
        <v>137.54</v>
      </c>
      <c r="V368" s="154"/>
      <c r="W368" s="154"/>
      <c r="X368" s="154"/>
      <c r="Y368" s="154"/>
      <c r="Z368" s="154"/>
      <c r="AA368" s="154"/>
      <c r="AB368" s="154"/>
      <c r="AC368" s="154"/>
      <c r="AD368" s="154"/>
      <c r="AE368" s="154" t="s">
        <v>146</v>
      </c>
      <c r="AF368" s="154"/>
      <c r="AG368" s="154"/>
      <c r="AH368" s="154"/>
      <c r="AI368" s="154"/>
      <c r="AJ368" s="154"/>
      <c r="AK368" s="154"/>
      <c r="AL368" s="154"/>
      <c r="AM368" s="154"/>
      <c r="AN368" s="154"/>
      <c r="AO368" s="154"/>
      <c r="AP368" s="154"/>
      <c r="AQ368" s="154"/>
      <c r="AR368" s="154"/>
      <c r="AS368" s="154"/>
      <c r="AT368" s="154"/>
      <c r="AU368" s="154"/>
      <c r="AV368" s="154"/>
      <c r="AW368" s="154"/>
      <c r="AX368" s="154"/>
      <c r="AY368" s="154"/>
      <c r="AZ368" s="154"/>
      <c r="BA368" s="154"/>
      <c r="BB368" s="154"/>
      <c r="BC368" s="154"/>
      <c r="BD368" s="154"/>
      <c r="BE368" s="154"/>
      <c r="BF368" s="154"/>
      <c r="BG368" s="154"/>
      <c r="BH368" s="154"/>
    </row>
    <row r="369" spans="1:60" ht="33.75" outlineLevel="1" x14ac:dyDescent="0.2">
      <c r="A369" s="155"/>
      <c r="B369" s="162"/>
      <c r="C369" s="253" t="s">
        <v>644</v>
      </c>
      <c r="D369" s="254"/>
      <c r="E369" s="255"/>
      <c r="F369" s="256"/>
      <c r="G369" s="257"/>
      <c r="H369" s="173"/>
      <c r="I369" s="173"/>
      <c r="J369" s="173"/>
      <c r="K369" s="173"/>
      <c r="L369" s="173"/>
      <c r="M369" s="173"/>
      <c r="N369" s="164"/>
      <c r="O369" s="164"/>
      <c r="P369" s="164"/>
      <c r="Q369" s="164"/>
      <c r="R369" s="164"/>
      <c r="S369" s="164"/>
      <c r="T369" s="165"/>
      <c r="U369" s="164"/>
      <c r="V369" s="154"/>
      <c r="W369" s="154"/>
      <c r="X369" s="154"/>
      <c r="Y369" s="154"/>
      <c r="Z369" s="154"/>
      <c r="AA369" s="154"/>
      <c r="AB369" s="154"/>
      <c r="AC369" s="154"/>
      <c r="AD369" s="154"/>
      <c r="AE369" s="154" t="s">
        <v>229</v>
      </c>
      <c r="AF369" s="154"/>
      <c r="AG369" s="154"/>
      <c r="AH369" s="154"/>
      <c r="AI369" s="154"/>
      <c r="AJ369" s="154"/>
      <c r="AK369" s="154"/>
      <c r="AL369" s="154"/>
      <c r="AM369" s="154"/>
      <c r="AN369" s="154"/>
      <c r="AO369" s="154"/>
      <c r="AP369" s="154"/>
      <c r="AQ369" s="154"/>
      <c r="AR369" s="154"/>
      <c r="AS369" s="154"/>
      <c r="AT369" s="154"/>
      <c r="AU369" s="154"/>
      <c r="AV369" s="154"/>
      <c r="AW369" s="154"/>
      <c r="AX369" s="154"/>
      <c r="AY369" s="154"/>
      <c r="AZ369" s="154"/>
      <c r="BA369" s="157" t="str">
        <f>C369</f>
        <v>V položkách střech jsou zakalkulovány i náklady na tašky doplňkové, vyjma tašek krajních s ozubem a tašek z plastů. Započítat včetně tašek odvětrávacích v množství dle doporučení výrobce, stejně tak i tašky protisněhové.</v>
      </c>
      <c r="BB369" s="154"/>
      <c r="BC369" s="154"/>
      <c r="BD369" s="154"/>
      <c r="BE369" s="154"/>
      <c r="BF369" s="154"/>
      <c r="BG369" s="154"/>
      <c r="BH369" s="154"/>
    </row>
    <row r="370" spans="1:60" outlineLevel="1" x14ac:dyDescent="0.2">
      <c r="A370" s="155"/>
      <c r="B370" s="162"/>
      <c r="C370" s="194" t="s">
        <v>567</v>
      </c>
      <c r="D370" s="166"/>
      <c r="E370" s="170">
        <v>325.14999999999998</v>
      </c>
      <c r="F370" s="173"/>
      <c r="G370" s="173"/>
      <c r="H370" s="173"/>
      <c r="I370" s="173"/>
      <c r="J370" s="173"/>
      <c r="K370" s="173"/>
      <c r="L370" s="173"/>
      <c r="M370" s="173"/>
      <c r="N370" s="164"/>
      <c r="O370" s="164"/>
      <c r="P370" s="164"/>
      <c r="Q370" s="164"/>
      <c r="R370" s="164"/>
      <c r="S370" s="164"/>
      <c r="T370" s="165"/>
      <c r="U370" s="164"/>
      <c r="V370" s="154"/>
      <c r="W370" s="154"/>
      <c r="X370" s="154"/>
      <c r="Y370" s="154"/>
      <c r="Z370" s="154"/>
      <c r="AA370" s="154"/>
      <c r="AB370" s="154"/>
      <c r="AC370" s="154"/>
      <c r="AD370" s="154"/>
      <c r="AE370" s="154" t="s">
        <v>140</v>
      </c>
      <c r="AF370" s="154">
        <v>0</v>
      </c>
      <c r="AG370" s="154"/>
      <c r="AH370" s="154"/>
      <c r="AI370" s="154"/>
      <c r="AJ370" s="154"/>
      <c r="AK370" s="154"/>
      <c r="AL370" s="154"/>
      <c r="AM370" s="154"/>
      <c r="AN370" s="154"/>
      <c r="AO370" s="154"/>
      <c r="AP370" s="154"/>
      <c r="AQ370" s="154"/>
      <c r="AR370" s="154"/>
      <c r="AS370" s="154"/>
      <c r="AT370" s="154"/>
      <c r="AU370" s="154"/>
      <c r="AV370" s="154"/>
      <c r="AW370" s="154"/>
      <c r="AX370" s="154"/>
      <c r="AY370" s="154"/>
      <c r="AZ370" s="154"/>
      <c r="BA370" s="154"/>
      <c r="BB370" s="154"/>
      <c r="BC370" s="154"/>
      <c r="BD370" s="154"/>
      <c r="BE370" s="154"/>
      <c r="BF370" s="154"/>
      <c r="BG370" s="154"/>
      <c r="BH370" s="154"/>
    </row>
    <row r="371" spans="1:60" ht="22.5" outlineLevel="1" x14ac:dyDescent="0.2">
      <c r="A371" s="155">
        <v>158</v>
      </c>
      <c r="B371" s="162" t="s">
        <v>645</v>
      </c>
      <c r="C371" s="193" t="s">
        <v>646</v>
      </c>
      <c r="D371" s="164" t="s">
        <v>235</v>
      </c>
      <c r="E371" s="169">
        <v>31.2</v>
      </c>
      <c r="F371" s="172"/>
      <c r="G371" s="173">
        <f>ROUND(E371*F371,2)</f>
        <v>0</v>
      </c>
      <c r="H371" s="172"/>
      <c r="I371" s="173">
        <f>ROUND(E371*H371,2)</f>
        <v>0</v>
      </c>
      <c r="J371" s="172"/>
      <c r="K371" s="173">
        <f>ROUND(E371*J371,2)</f>
        <v>0</v>
      </c>
      <c r="L371" s="173">
        <v>15</v>
      </c>
      <c r="M371" s="173">
        <f>G371*(1+L371/100)</f>
        <v>0</v>
      </c>
      <c r="N371" s="164">
        <v>1.342E-2</v>
      </c>
      <c r="O371" s="164">
        <f>ROUND(E371*N371,5)</f>
        <v>0.41870000000000002</v>
      </c>
      <c r="P371" s="164">
        <v>0</v>
      </c>
      <c r="Q371" s="164">
        <f>ROUND(E371*P371,5)</f>
        <v>0</v>
      </c>
      <c r="R371" s="164"/>
      <c r="S371" s="164"/>
      <c r="T371" s="165">
        <v>0.35</v>
      </c>
      <c r="U371" s="164">
        <f>ROUND(E371*T371,2)</f>
        <v>10.92</v>
      </c>
      <c r="V371" s="154"/>
      <c r="W371" s="154"/>
      <c r="X371" s="154"/>
      <c r="Y371" s="154"/>
      <c r="Z371" s="154"/>
      <c r="AA371" s="154"/>
      <c r="AB371" s="154"/>
      <c r="AC371" s="154"/>
      <c r="AD371" s="154"/>
      <c r="AE371" s="154" t="s">
        <v>146</v>
      </c>
      <c r="AF371" s="154"/>
      <c r="AG371" s="154"/>
      <c r="AH371" s="154"/>
      <c r="AI371" s="154"/>
      <c r="AJ371" s="154"/>
      <c r="AK371" s="154"/>
      <c r="AL371" s="154"/>
      <c r="AM371" s="154"/>
      <c r="AN371" s="154"/>
      <c r="AO371" s="154"/>
      <c r="AP371" s="154"/>
      <c r="AQ371" s="154"/>
      <c r="AR371" s="154"/>
      <c r="AS371" s="154"/>
      <c r="AT371" s="154"/>
      <c r="AU371" s="154"/>
      <c r="AV371" s="154"/>
      <c r="AW371" s="154"/>
      <c r="AX371" s="154"/>
      <c r="AY371" s="154"/>
      <c r="AZ371" s="154"/>
      <c r="BA371" s="154"/>
      <c r="BB371" s="154"/>
      <c r="BC371" s="154"/>
      <c r="BD371" s="154"/>
      <c r="BE371" s="154"/>
      <c r="BF371" s="154"/>
      <c r="BG371" s="154"/>
      <c r="BH371" s="154"/>
    </row>
    <row r="372" spans="1:60" outlineLevel="1" x14ac:dyDescent="0.2">
      <c r="A372" s="155">
        <v>159</v>
      </c>
      <c r="B372" s="162" t="s">
        <v>647</v>
      </c>
      <c r="C372" s="193" t="s">
        <v>648</v>
      </c>
      <c r="D372" s="164" t="s">
        <v>235</v>
      </c>
      <c r="E372" s="169">
        <v>76.599999999999994</v>
      </c>
      <c r="F372" s="172"/>
      <c r="G372" s="173">
        <f>ROUND(E372*F372,2)</f>
        <v>0</v>
      </c>
      <c r="H372" s="172"/>
      <c r="I372" s="173">
        <f>ROUND(E372*H372,2)</f>
        <v>0</v>
      </c>
      <c r="J372" s="172"/>
      <c r="K372" s="173">
        <f>ROUND(E372*J372,2)</f>
        <v>0</v>
      </c>
      <c r="L372" s="173">
        <v>15</v>
      </c>
      <c r="M372" s="173">
        <f>G372*(1+L372/100)</f>
        <v>0</v>
      </c>
      <c r="N372" s="164">
        <v>4.8999999999999998E-4</v>
      </c>
      <c r="O372" s="164">
        <f>ROUND(E372*N372,5)</f>
        <v>3.7530000000000001E-2</v>
      </c>
      <c r="P372" s="164">
        <v>0</v>
      </c>
      <c r="Q372" s="164">
        <f>ROUND(E372*P372,5)</f>
        <v>0</v>
      </c>
      <c r="R372" s="164"/>
      <c r="S372" s="164"/>
      <c r="T372" s="165">
        <v>6.7000000000000004E-2</v>
      </c>
      <c r="U372" s="164">
        <f>ROUND(E372*T372,2)</f>
        <v>5.13</v>
      </c>
      <c r="V372" s="154"/>
      <c r="W372" s="154"/>
      <c r="X372" s="154"/>
      <c r="Y372" s="154"/>
      <c r="Z372" s="154"/>
      <c r="AA372" s="154"/>
      <c r="AB372" s="154"/>
      <c r="AC372" s="154"/>
      <c r="AD372" s="154"/>
      <c r="AE372" s="154" t="s">
        <v>146</v>
      </c>
      <c r="AF372" s="154"/>
      <c r="AG372" s="154"/>
      <c r="AH372" s="154"/>
      <c r="AI372" s="154"/>
      <c r="AJ372" s="154"/>
      <c r="AK372" s="154"/>
      <c r="AL372" s="154"/>
      <c r="AM372" s="154"/>
      <c r="AN372" s="154"/>
      <c r="AO372" s="154"/>
      <c r="AP372" s="154"/>
      <c r="AQ372" s="154"/>
      <c r="AR372" s="154"/>
      <c r="AS372" s="154"/>
      <c r="AT372" s="154"/>
      <c r="AU372" s="154"/>
      <c r="AV372" s="154"/>
      <c r="AW372" s="154"/>
      <c r="AX372" s="154"/>
      <c r="AY372" s="154"/>
      <c r="AZ372" s="154"/>
      <c r="BA372" s="154"/>
      <c r="BB372" s="154"/>
      <c r="BC372" s="154"/>
      <c r="BD372" s="154"/>
      <c r="BE372" s="154"/>
      <c r="BF372" s="154"/>
      <c r="BG372" s="154"/>
      <c r="BH372" s="154"/>
    </row>
    <row r="373" spans="1:60" outlineLevel="1" x14ac:dyDescent="0.2">
      <c r="A373" s="155"/>
      <c r="B373" s="162"/>
      <c r="C373" s="194" t="s">
        <v>649</v>
      </c>
      <c r="D373" s="166"/>
      <c r="E373" s="170">
        <v>76.599999999999994</v>
      </c>
      <c r="F373" s="173"/>
      <c r="G373" s="173"/>
      <c r="H373" s="173"/>
      <c r="I373" s="173"/>
      <c r="J373" s="173"/>
      <c r="K373" s="173"/>
      <c r="L373" s="173"/>
      <c r="M373" s="173"/>
      <c r="N373" s="164"/>
      <c r="O373" s="164"/>
      <c r="P373" s="164"/>
      <c r="Q373" s="164"/>
      <c r="R373" s="164"/>
      <c r="S373" s="164"/>
      <c r="T373" s="165"/>
      <c r="U373" s="164"/>
      <c r="V373" s="154"/>
      <c r="W373" s="154"/>
      <c r="X373" s="154"/>
      <c r="Y373" s="154"/>
      <c r="Z373" s="154"/>
      <c r="AA373" s="154"/>
      <c r="AB373" s="154"/>
      <c r="AC373" s="154"/>
      <c r="AD373" s="154"/>
      <c r="AE373" s="154" t="s">
        <v>140</v>
      </c>
      <c r="AF373" s="154">
        <v>0</v>
      </c>
      <c r="AG373" s="154"/>
      <c r="AH373" s="154"/>
      <c r="AI373" s="154"/>
      <c r="AJ373" s="154"/>
      <c r="AK373" s="154"/>
      <c r="AL373" s="154"/>
      <c r="AM373" s="154"/>
      <c r="AN373" s="154"/>
      <c r="AO373" s="154"/>
      <c r="AP373" s="154"/>
      <c r="AQ373" s="154"/>
      <c r="AR373" s="154"/>
      <c r="AS373" s="154"/>
      <c r="AT373" s="154"/>
      <c r="AU373" s="154"/>
      <c r="AV373" s="154"/>
      <c r="AW373" s="154"/>
      <c r="AX373" s="154"/>
      <c r="AY373" s="154"/>
      <c r="AZ373" s="154"/>
      <c r="BA373" s="154"/>
      <c r="BB373" s="154"/>
      <c r="BC373" s="154"/>
      <c r="BD373" s="154"/>
      <c r="BE373" s="154"/>
      <c r="BF373" s="154"/>
      <c r="BG373" s="154"/>
      <c r="BH373" s="154"/>
    </row>
    <row r="374" spans="1:60" outlineLevel="1" x14ac:dyDescent="0.2">
      <c r="A374" s="155">
        <v>160</v>
      </c>
      <c r="B374" s="162" t="s">
        <v>650</v>
      </c>
      <c r="C374" s="193" t="s">
        <v>651</v>
      </c>
      <c r="D374" s="164" t="s">
        <v>235</v>
      </c>
      <c r="E374" s="169">
        <v>12.8</v>
      </c>
      <c r="F374" s="172"/>
      <c r="G374" s="173">
        <f>ROUND(E374*F374,2)</f>
        <v>0</v>
      </c>
      <c r="H374" s="172"/>
      <c r="I374" s="173">
        <f>ROUND(E374*H374,2)</f>
        <v>0</v>
      </c>
      <c r="J374" s="172"/>
      <c r="K374" s="173">
        <f>ROUND(E374*J374,2)</f>
        <v>0</v>
      </c>
      <c r="L374" s="173">
        <v>15</v>
      </c>
      <c r="M374" s="173">
        <f>G374*(1+L374/100)</f>
        <v>0</v>
      </c>
      <c r="N374" s="164">
        <v>2.0000000000000002E-5</v>
      </c>
      <c r="O374" s="164">
        <f>ROUND(E374*N374,5)</f>
        <v>2.5999999999999998E-4</v>
      </c>
      <c r="P374" s="164">
        <v>0</v>
      </c>
      <c r="Q374" s="164">
        <f>ROUND(E374*P374,5)</f>
        <v>0</v>
      </c>
      <c r="R374" s="164"/>
      <c r="S374" s="164"/>
      <c r="T374" s="165">
        <v>0.35</v>
      </c>
      <c r="U374" s="164">
        <f>ROUND(E374*T374,2)</f>
        <v>4.4800000000000004</v>
      </c>
      <c r="V374" s="154"/>
      <c r="W374" s="154"/>
      <c r="X374" s="154"/>
      <c r="Y374" s="154"/>
      <c r="Z374" s="154"/>
      <c r="AA374" s="154"/>
      <c r="AB374" s="154"/>
      <c r="AC374" s="154"/>
      <c r="AD374" s="154"/>
      <c r="AE374" s="154" t="s">
        <v>146</v>
      </c>
      <c r="AF374" s="154"/>
      <c r="AG374" s="154"/>
      <c r="AH374" s="154"/>
      <c r="AI374" s="154"/>
      <c r="AJ374" s="154"/>
      <c r="AK374" s="154"/>
      <c r="AL374" s="154"/>
      <c r="AM374" s="154"/>
      <c r="AN374" s="154"/>
      <c r="AO374" s="154"/>
      <c r="AP374" s="154"/>
      <c r="AQ374" s="154"/>
      <c r="AR374" s="154"/>
      <c r="AS374" s="154"/>
      <c r="AT374" s="154"/>
      <c r="AU374" s="154"/>
      <c r="AV374" s="154"/>
      <c r="AW374" s="154"/>
      <c r="AX374" s="154"/>
      <c r="AY374" s="154"/>
      <c r="AZ374" s="154"/>
      <c r="BA374" s="154"/>
      <c r="BB374" s="154"/>
      <c r="BC374" s="154"/>
      <c r="BD374" s="154"/>
      <c r="BE374" s="154"/>
      <c r="BF374" s="154"/>
      <c r="BG374" s="154"/>
      <c r="BH374" s="154"/>
    </row>
    <row r="375" spans="1:60" ht="22.5" outlineLevel="1" x14ac:dyDescent="0.2">
      <c r="A375" s="155">
        <v>161</v>
      </c>
      <c r="B375" s="162" t="s">
        <v>652</v>
      </c>
      <c r="C375" s="193" t="s">
        <v>653</v>
      </c>
      <c r="D375" s="164" t="s">
        <v>157</v>
      </c>
      <c r="E375" s="169">
        <v>12</v>
      </c>
      <c r="F375" s="172"/>
      <c r="G375" s="173">
        <f>ROUND(E375*F375,2)</f>
        <v>0</v>
      </c>
      <c r="H375" s="172"/>
      <c r="I375" s="173">
        <f>ROUND(E375*H375,2)</f>
        <v>0</v>
      </c>
      <c r="J375" s="172"/>
      <c r="K375" s="173">
        <f>ROUND(E375*J375,2)</f>
        <v>0</v>
      </c>
      <c r="L375" s="173">
        <v>15</v>
      </c>
      <c r="M375" s="173">
        <f>G375*(1+L375/100)</f>
        <v>0</v>
      </c>
      <c r="N375" s="164">
        <v>2.8E-3</v>
      </c>
      <c r="O375" s="164">
        <f>ROUND(E375*N375,5)</f>
        <v>3.3599999999999998E-2</v>
      </c>
      <c r="P375" s="164">
        <v>0</v>
      </c>
      <c r="Q375" s="164">
        <f>ROUND(E375*P375,5)</f>
        <v>0</v>
      </c>
      <c r="R375" s="164"/>
      <c r="S375" s="164"/>
      <c r="T375" s="165">
        <v>0.25</v>
      </c>
      <c r="U375" s="164">
        <f>ROUND(E375*T375,2)</f>
        <v>3</v>
      </c>
      <c r="V375" s="154"/>
      <c r="W375" s="154"/>
      <c r="X375" s="154"/>
      <c r="Y375" s="154"/>
      <c r="Z375" s="154"/>
      <c r="AA375" s="154"/>
      <c r="AB375" s="154"/>
      <c r="AC375" s="154"/>
      <c r="AD375" s="154"/>
      <c r="AE375" s="154" t="s">
        <v>146</v>
      </c>
      <c r="AF375" s="154"/>
      <c r="AG375" s="154"/>
      <c r="AH375" s="154"/>
      <c r="AI375" s="154"/>
      <c r="AJ375" s="154"/>
      <c r="AK375" s="154"/>
      <c r="AL375" s="154"/>
      <c r="AM375" s="154"/>
      <c r="AN375" s="154"/>
      <c r="AO375" s="154"/>
      <c r="AP375" s="154"/>
      <c r="AQ375" s="154"/>
      <c r="AR375" s="154"/>
      <c r="AS375" s="154"/>
      <c r="AT375" s="154"/>
      <c r="AU375" s="154"/>
      <c r="AV375" s="154"/>
      <c r="AW375" s="154"/>
      <c r="AX375" s="154"/>
      <c r="AY375" s="154"/>
      <c r="AZ375" s="154"/>
      <c r="BA375" s="154"/>
      <c r="BB375" s="154"/>
      <c r="BC375" s="154"/>
      <c r="BD375" s="154"/>
      <c r="BE375" s="154"/>
      <c r="BF375" s="154"/>
      <c r="BG375" s="154"/>
      <c r="BH375" s="154"/>
    </row>
    <row r="376" spans="1:60" outlineLevel="1" x14ac:dyDescent="0.2">
      <c r="A376" s="155">
        <v>162</v>
      </c>
      <c r="B376" s="162" t="s">
        <v>654</v>
      </c>
      <c r="C376" s="193" t="s">
        <v>655</v>
      </c>
      <c r="D376" s="164" t="s">
        <v>235</v>
      </c>
      <c r="E376" s="169">
        <v>76.599999999999994</v>
      </c>
      <c r="F376" s="172"/>
      <c r="G376" s="173">
        <f>ROUND(E376*F376,2)</f>
        <v>0</v>
      </c>
      <c r="H376" s="172"/>
      <c r="I376" s="173">
        <f>ROUND(E376*H376,2)</f>
        <v>0</v>
      </c>
      <c r="J376" s="172"/>
      <c r="K376" s="173">
        <f>ROUND(E376*J376,2)</f>
        <v>0</v>
      </c>
      <c r="L376" s="173">
        <v>15</v>
      </c>
      <c r="M376" s="173">
        <f>G376*(1+L376/100)</f>
        <v>0</v>
      </c>
      <c r="N376" s="164">
        <v>1.2E-4</v>
      </c>
      <c r="O376" s="164">
        <f>ROUND(E376*N376,5)</f>
        <v>9.1900000000000003E-3</v>
      </c>
      <c r="P376" s="164">
        <v>0</v>
      </c>
      <c r="Q376" s="164">
        <f>ROUND(E376*P376,5)</f>
        <v>0</v>
      </c>
      <c r="R376" s="164"/>
      <c r="S376" s="164"/>
      <c r="T376" s="165">
        <v>6.7000000000000004E-2</v>
      </c>
      <c r="U376" s="164">
        <f>ROUND(E376*T376,2)</f>
        <v>5.13</v>
      </c>
      <c r="V376" s="154"/>
      <c r="W376" s="154"/>
      <c r="X376" s="154"/>
      <c r="Y376" s="154"/>
      <c r="Z376" s="154"/>
      <c r="AA376" s="154"/>
      <c r="AB376" s="154"/>
      <c r="AC376" s="154"/>
      <c r="AD376" s="154"/>
      <c r="AE376" s="154" t="s">
        <v>146</v>
      </c>
      <c r="AF376" s="154"/>
      <c r="AG376" s="154"/>
      <c r="AH376" s="154"/>
      <c r="AI376" s="154"/>
      <c r="AJ376" s="154"/>
      <c r="AK376" s="154"/>
      <c r="AL376" s="154"/>
      <c r="AM376" s="154"/>
      <c r="AN376" s="154"/>
      <c r="AO376" s="154"/>
      <c r="AP376" s="154"/>
      <c r="AQ376" s="154"/>
      <c r="AR376" s="154"/>
      <c r="AS376" s="154"/>
      <c r="AT376" s="154"/>
      <c r="AU376" s="154"/>
      <c r="AV376" s="154"/>
      <c r="AW376" s="154"/>
      <c r="AX376" s="154"/>
      <c r="AY376" s="154"/>
      <c r="AZ376" s="154"/>
      <c r="BA376" s="154"/>
      <c r="BB376" s="154"/>
      <c r="BC376" s="154"/>
      <c r="BD376" s="154"/>
      <c r="BE376" s="154"/>
      <c r="BF376" s="154"/>
      <c r="BG376" s="154"/>
      <c r="BH376" s="154"/>
    </row>
    <row r="377" spans="1:60" outlineLevel="1" x14ac:dyDescent="0.2">
      <c r="A377" s="155">
        <v>163</v>
      </c>
      <c r="B377" s="162" t="s">
        <v>656</v>
      </c>
      <c r="C377" s="193" t="s">
        <v>657</v>
      </c>
      <c r="D377" s="164" t="s">
        <v>157</v>
      </c>
      <c r="E377" s="169">
        <v>1</v>
      </c>
      <c r="F377" s="172"/>
      <c r="G377" s="173">
        <f>ROUND(E377*F377,2)</f>
        <v>0</v>
      </c>
      <c r="H377" s="172"/>
      <c r="I377" s="173">
        <f>ROUND(E377*H377,2)</f>
        <v>0</v>
      </c>
      <c r="J377" s="172"/>
      <c r="K377" s="173">
        <f>ROUND(E377*J377,2)</f>
        <v>0</v>
      </c>
      <c r="L377" s="173">
        <v>15</v>
      </c>
      <c r="M377" s="173">
        <f>G377*(1+L377/100)</f>
        <v>0</v>
      </c>
      <c r="N377" s="164">
        <v>1.634E-2</v>
      </c>
      <c r="O377" s="164">
        <f>ROUND(E377*N377,5)</f>
        <v>1.634E-2</v>
      </c>
      <c r="P377" s="164">
        <v>0</v>
      </c>
      <c r="Q377" s="164">
        <f>ROUND(E377*P377,5)</f>
        <v>0</v>
      </c>
      <c r="R377" s="164"/>
      <c r="S377" s="164"/>
      <c r="T377" s="165">
        <v>0.32200000000000001</v>
      </c>
      <c r="U377" s="164">
        <f>ROUND(E377*T377,2)</f>
        <v>0.32</v>
      </c>
      <c r="V377" s="154"/>
      <c r="W377" s="154"/>
      <c r="X377" s="154"/>
      <c r="Y377" s="154"/>
      <c r="Z377" s="154"/>
      <c r="AA377" s="154"/>
      <c r="AB377" s="154"/>
      <c r="AC377" s="154"/>
      <c r="AD377" s="154"/>
      <c r="AE377" s="154" t="s">
        <v>146</v>
      </c>
      <c r="AF377" s="154"/>
      <c r="AG377" s="154"/>
      <c r="AH377" s="154"/>
      <c r="AI377" s="154"/>
      <c r="AJ377" s="154"/>
      <c r="AK377" s="154"/>
      <c r="AL377" s="154"/>
      <c r="AM377" s="154"/>
      <c r="AN377" s="154"/>
      <c r="AO377" s="154"/>
      <c r="AP377" s="154"/>
      <c r="AQ377" s="154"/>
      <c r="AR377" s="154"/>
      <c r="AS377" s="154"/>
      <c r="AT377" s="154"/>
      <c r="AU377" s="154"/>
      <c r="AV377" s="154"/>
      <c r="AW377" s="154"/>
      <c r="AX377" s="154"/>
      <c r="AY377" s="154"/>
      <c r="AZ377" s="154"/>
      <c r="BA377" s="154"/>
      <c r="BB377" s="154"/>
      <c r="BC377" s="154"/>
      <c r="BD377" s="154"/>
      <c r="BE377" s="154"/>
      <c r="BF377" s="154"/>
      <c r="BG377" s="154"/>
      <c r="BH377" s="154"/>
    </row>
    <row r="378" spans="1:60" ht="22.5" outlineLevel="1" x14ac:dyDescent="0.2">
      <c r="A378" s="155">
        <v>164</v>
      </c>
      <c r="B378" s="162" t="s">
        <v>658</v>
      </c>
      <c r="C378" s="193" t="s">
        <v>659</v>
      </c>
      <c r="D378" s="164" t="s">
        <v>149</v>
      </c>
      <c r="E378" s="169">
        <v>457.38</v>
      </c>
      <c r="F378" s="172"/>
      <c r="G378" s="173">
        <f>ROUND(E378*F378,2)</f>
        <v>0</v>
      </c>
      <c r="H378" s="172"/>
      <c r="I378" s="173">
        <f>ROUND(E378*H378,2)</f>
        <v>0</v>
      </c>
      <c r="J378" s="172"/>
      <c r="K378" s="173">
        <f>ROUND(E378*J378,2)</f>
        <v>0</v>
      </c>
      <c r="L378" s="173">
        <v>15</v>
      </c>
      <c r="M378" s="173">
        <f>G378*(1+L378/100)</f>
        <v>0</v>
      </c>
      <c r="N378" s="164">
        <v>1.8000000000000001E-4</v>
      </c>
      <c r="O378" s="164">
        <f>ROUND(E378*N378,5)</f>
        <v>8.233E-2</v>
      </c>
      <c r="P378" s="164">
        <v>0</v>
      </c>
      <c r="Q378" s="164">
        <f>ROUND(E378*P378,5)</f>
        <v>0</v>
      </c>
      <c r="R378" s="164"/>
      <c r="S378" s="164"/>
      <c r="T378" s="165">
        <v>0.1</v>
      </c>
      <c r="U378" s="164">
        <f>ROUND(E378*T378,2)</f>
        <v>45.74</v>
      </c>
      <c r="V378" s="154"/>
      <c r="W378" s="154"/>
      <c r="X378" s="154"/>
      <c r="Y378" s="154"/>
      <c r="Z378" s="154"/>
      <c r="AA378" s="154"/>
      <c r="AB378" s="154"/>
      <c r="AC378" s="154"/>
      <c r="AD378" s="154"/>
      <c r="AE378" s="154" t="s">
        <v>146</v>
      </c>
      <c r="AF378" s="154"/>
      <c r="AG378" s="154"/>
      <c r="AH378" s="154"/>
      <c r="AI378" s="154"/>
      <c r="AJ378" s="154"/>
      <c r="AK378" s="154"/>
      <c r="AL378" s="154"/>
      <c r="AM378" s="154"/>
      <c r="AN378" s="154"/>
      <c r="AO378" s="154"/>
      <c r="AP378" s="154"/>
      <c r="AQ378" s="154"/>
      <c r="AR378" s="154"/>
      <c r="AS378" s="154"/>
      <c r="AT378" s="154"/>
      <c r="AU378" s="154"/>
      <c r="AV378" s="154"/>
      <c r="AW378" s="154"/>
      <c r="AX378" s="154"/>
      <c r="AY378" s="154"/>
      <c r="AZ378" s="154"/>
      <c r="BA378" s="154"/>
      <c r="BB378" s="154"/>
      <c r="BC378" s="154"/>
      <c r="BD378" s="154"/>
      <c r="BE378" s="154"/>
      <c r="BF378" s="154"/>
      <c r="BG378" s="154"/>
      <c r="BH378" s="154"/>
    </row>
    <row r="379" spans="1:60" outlineLevel="1" x14ac:dyDescent="0.2">
      <c r="A379" s="155"/>
      <c r="B379" s="162"/>
      <c r="C379" s="194" t="s">
        <v>660</v>
      </c>
      <c r="D379" s="166"/>
      <c r="E379" s="170">
        <v>457.38</v>
      </c>
      <c r="F379" s="173"/>
      <c r="G379" s="173"/>
      <c r="H379" s="173"/>
      <c r="I379" s="173"/>
      <c r="J379" s="173"/>
      <c r="K379" s="173"/>
      <c r="L379" s="173"/>
      <c r="M379" s="173"/>
      <c r="N379" s="164"/>
      <c r="O379" s="164"/>
      <c r="P379" s="164"/>
      <c r="Q379" s="164"/>
      <c r="R379" s="164"/>
      <c r="S379" s="164"/>
      <c r="T379" s="165"/>
      <c r="U379" s="164"/>
      <c r="V379" s="154"/>
      <c r="W379" s="154"/>
      <c r="X379" s="154"/>
      <c r="Y379" s="154"/>
      <c r="Z379" s="154"/>
      <c r="AA379" s="154"/>
      <c r="AB379" s="154"/>
      <c r="AC379" s="154"/>
      <c r="AD379" s="154"/>
      <c r="AE379" s="154" t="s">
        <v>140</v>
      </c>
      <c r="AF379" s="154">
        <v>0</v>
      </c>
      <c r="AG379" s="154"/>
      <c r="AH379" s="154"/>
      <c r="AI379" s="154"/>
      <c r="AJ379" s="154"/>
      <c r="AK379" s="154"/>
      <c r="AL379" s="154"/>
      <c r="AM379" s="154"/>
      <c r="AN379" s="154"/>
      <c r="AO379" s="154"/>
      <c r="AP379" s="154"/>
      <c r="AQ379" s="154"/>
      <c r="AR379" s="154"/>
      <c r="AS379" s="154"/>
      <c r="AT379" s="154"/>
      <c r="AU379" s="154"/>
      <c r="AV379" s="154"/>
      <c r="AW379" s="154"/>
      <c r="AX379" s="154"/>
      <c r="AY379" s="154"/>
      <c r="AZ379" s="154"/>
      <c r="BA379" s="154"/>
      <c r="BB379" s="154"/>
      <c r="BC379" s="154"/>
      <c r="BD379" s="154"/>
      <c r="BE379" s="154"/>
      <c r="BF379" s="154"/>
      <c r="BG379" s="154"/>
      <c r="BH379" s="154"/>
    </row>
    <row r="380" spans="1:60" outlineLevel="1" x14ac:dyDescent="0.2">
      <c r="A380" s="155">
        <v>165</v>
      </c>
      <c r="B380" s="162" t="s">
        <v>661</v>
      </c>
      <c r="C380" s="193" t="s">
        <v>662</v>
      </c>
      <c r="D380" s="164" t="s">
        <v>241</v>
      </c>
      <c r="E380" s="169">
        <v>15.08</v>
      </c>
      <c r="F380" s="172"/>
      <c r="G380" s="173">
        <f>ROUND(E380*F380,2)</f>
        <v>0</v>
      </c>
      <c r="H380" s="172"/>
      <c r="I380" s="173">
        <f>ROUND(E380*H380,2)</f>
        <v>0</v>
      </c>
      <c r="J380" s="172"/>
      <c r="K380" s="173">
        <f>ROUND(E380*J380,2)</f>
        <v>0</v>
      </c>
      <c r="L380" s="173">
        <v>15</v>
      </c>
      <c r="M380" s="173">
        <f>G380*(1+L380/100)</f>
        <v>0</v>
      </c>
      <c r="N380" s="164">
        <v>0</v>
      </c>
      <c r="O380" s="164">
        <f>ROUND(E380*N380,5)</f>
        <v>0</v>
      </c>
      <c r="P380" s="164">
        <v>0</v>
      </c>
      <c r="Q380" s="164">
        <f>ROUND(E380*P380,5)</f>
        <v>0</v>
      </c>
      <c r="R380" s="164"/>
      <c r="S380" s="164"/>
      <c r="T380" s="165">
        <v>2.3290000000000002</v>
      </c>
      <c r="U380" s="164">
        <f>ROUND(E380*T380,2)</f>
        <v>35.119999999999997</v>
      </c>
      <c r="V380" s="154"/>
      <c r="W380" s="154"/>
      <c r="X380" s="154"/>
      <c r="Y380" s="154"/>
      <c r="Z380" s="154"/>
      <c r="AA380" s="154"/>
      <c r="AB380" s="154"/>
      <c r="AC380" s="154"/>
      <c r="AD380" s="154"/>
      <c r="AE380" s="154" t="s">
        <v>146</v>
      </c>
      <c r="AF380" s="154"/>
      <c r="AG380" s="154"/>
      <c r="AH380" s="154"/>
      <c r="AI380" s="154"/>
      <c r="AJ380" s="154"/>
      <c r="AK380" s="154"/>
      <c r="AL380" s="154"/>
      <c r="AM380" s="154"/>
      <c r="AN380" s="154"/>
      <c r="AO380" s="154"/>
      <c r="AP380" s="154"/>
      <c r="AQ380" s="154"/>
      <c r="AR380" s="154"/>
      <c r="AS380" s="154"/>
      <c r="AT380" s="154"/>
      <c r="AU380" s="154"/>
      <c r="AV380" s="154"/>
      <c r="AW380" s="154"/>
      <c r="AX380" s="154"/>
      <c r="AY380" s="154"/>
      <c r="AZ380" s="154"/>
      <c r="BA380" s="154"/>
      <c r="BB380" s="154"/>
      <c r="BC380" s="154"/>
      <c r="BD380" s="154"/>
      <c r="BE380" s="154"/>
      <c r="BF380" s="154"/>
      <c r="BG380" s="154"/>
      <c r="BH380" s="154"/>
    </row>
    <row r="381" spans="1:60" x14ac:dyDescent="0.2">
      <c r="A381" s="156" t="s">
        <v>133</v>
      </c>
      <c r="B381" s="163" t="s">
        <v>87</v>
      </c>
      <c r="C381" s="195" t="s">
        <v>88</v>
      </c>
      <c r="D381" s="167"/>
      <c r="E381" s="171"/>
      <c r="F381" s="174"/>
      <c r="G381" s="174">
        <f>SUMIF(AE382:AE423,"&lt;&gt;NOR",G382:G423)</f>
        <v>0</v>
      </c>
      <c r="H381" s="174"/>
      <c r="I381" s="174">
        <f>SUM(I382:I423)</f>
        <v>0</v>
      </c>
      <c r="J381" s="174"/>
      <c r="K381" s="174">
        <f>SUM(K382:K423)</f>
        <v>0</v>
      </c>
      <c r="L381" s="174"/>
      <c r="M381" s="174">
        <f>SUM(M382:M423)</f>
        <v>0</v>
      </c>
      <c r="N381" s="167"/>
      <c r="O381" s="167">
        <f>SUM(O382:O423)</f>
        <v>5.1418700000000008</v>
      </c>
      <c r="P381" s="167"/>
      <c r="Q381" s="167">
        <f>SUM(Q382:Q423)</f>
        <v>0.69599999999999995</v>
      </c>
      <c r="R381" s="167"/>
      <c r="S381" s="167"/>
      <c r="T381" s="168"/>
      <c r="U381" s="167">
        <f>SUM(U382:U423)</f>
        <v>390.4799999999999</v>
      </c>
      <c r="AE381" t="s">
        <v>134</v>
      </c>
    </row>
    <row r="382" spans="1:60" outlineLevel="1" x14ac:dyDescent="0.2">
      <c r="A382" s="155">
        <v>166</v>
      </c>
      <c r="B382" s="162" t="s">
        <v>663</v>
      </c>
      <c r="C382" s="193" t="s">
        <v>664</v>
      </c>
      <c r="D382" s="164" t="s">
        <v>157</v>
      </c>
      <c r="E382" s="169">
        <v>4</v>
      </c>
      <c r="F382" s="172"/>
      <c r="G382" s="173">
        <f t="shared" ref="G382:G388" si="7">ROUND(E382*F382,2)</f>
        <v>0</v>
      </c>
      <c r="H382" s="172"/>
      <c r="I382" s="173">
        <f t="shared" ref="I382:I388" si="8">ROUND(E382*H382,2)</f>
        <v>0</v>
      </c>
      <c r="J382" s="172"/>
      <c r="K382" s="173">
        <f t="shared" ref="K382:K388" si="9">ROUND(E382*J382,2)</f>
        <v>0</v>
      </c>
      <c r="L382" s="173">
        <v>15</v>
      </c>
      <c r="M382" s="173">
        <f t="shared" ref="M382:M388" si="10">G382*(1+L382/100)</f>
        <v>0</v>
      </c>
      <c r="N382" s="164">
        <v>0</v>
      </c>
      <c r="O382" s="164">
        <f t="shared" ref="O382:O388" si="11">ROUND(E382*N382,5)</f>
        <v>0</v>
      </c>
      <c r="P382" s="164">
        <v>0.17399999999999999</v>
      </c>
      <c r="Q382" s="164">
        <f t="shared" ref="Q382:Q388" si="12">ROUND(E382*P382,5)</f>
        <v>0.69599999999999995</v>
      </c>
      <c r="R382" s="164"/>
      <c r="S382" s="164"/>
      <c r="T382" s="165">
        <v>0.95</v>
      </c>
      <c r="U382" s="164">
        <f t="shared" ref="U382:U388" si="13">ROUND(E382*T382,2)</f>
        <v>3.8</v>
      </c>
      <c r="V382" s="154"/>
      <c r="W382" s="154"/>
      <c r="X382" s="154"/>
      <c r="Y382" s="154"/>
      <c r="Z382" s="154"/>
      <c r="AA382" s="154"/>
      <c r="AB382" s="154"/>
      <c r="AC382" s="154"/>
      <c r="AD382" s="154"/>
      <c r="AE382" s="154" t="s">
        <v>146</v>
      </c>
      <c r="AF382" s="154"/>
      <c r="AG382" s="154"/>
      <c r="AH382" s="154"/>
      <c r="AI382" s="154"/>
      <c r="AJ382" s="154"/>
      <c r="AK382" s="154"/>
      <c r="AL382" s="154"/>
      <c r="AM382" s="154"/>
      <c r="AN382" s="154"/>
      <c r="AO382" s="154"/>
      <c r="AP382" s="154"/>
      <c r="AQ382" s="154"/>
      <c r="AR382" s="154"/>
      <c r="AS382" s="154"/>
      <c r="AT382" s="154"/>
      <c r="AU382" s="154"/>
      <c r="AV382" s="154"/>
      <c r="AW382" s="154"/>
      <c r="AX382" s="154"/>
      <c r="AY382" s="154"/>
      <c r="AZ382" s="154"/>
      <c r="BA382" s="154"/>
      <c r="BB382" s="154"/>
      <c r="BC382" s="154"/>
      <c r="BD382" s="154"/>
      <c r="BE382" s="154"/>
      <c r="BF382" s="154"/>
      <c r="BG382" s="154"/>
      <c r="BH382" s="154"/>
    </row>
    <row r="383" spans="1:60" outlineLevel="1" x14ac:dyDescent="0.2">
      <c r="A383" s="155">
        <v>167</v>
      </c>
      <c r="B383" s="162" t="s">
        <v>665</v>
      </c>
      <c r="C383" s="193" t="s">
        <v>666</v>
      </c>
      <c r="D383" s="164" t="s">
        <v>157</v>
      </c>
      <c r="E383" s="169">
        <v>8</v>
      </c>
      <c r="F383" s="172"/>
      <c r="G383" s="173">
        <f t="shared" si="7"/>
        <v>0</v>
      </c>
      <c r="H383" s="172"/>
      <c r="I383" s="173">
        <f t="shared" si="8"/>
        <v>0</v>
      </c>
      <c r="J383" s="172"/>
      <c r="K383" s="173">
        <f t="shared" si="9"/>
        <v>0</v>
      </c>
      <c r="L383" s="173">
        <v>15</v>
      </c>
      <c r="M383" s="173">
        <f t="shared" si="10"/>
        <v>0</v>
      </c>
      <c r="N383" s="164">
        <v>2.7999999999999998E-4</v>
      </c>
      <c r="O383" s="164">
        <f t="shared" si="11"/>
        <v>2.2399999999999998E-3</v>
      </c>
      <c r="P383" s="164">
        <v>0</v>
      </c>
      <c r="Q383" s="164">
        <f t="shared" si="12"/>
        <v>0</v>
      </c>
      <c r="R383" s="164"/>
      <c r="S383" s="164"/>
      <c r="T383" s="165">
        <v>3.528</v>
      </c>
      <c r="U383" s="164">
        <f t="shared" si="13"/>
        <v>28.22</v>
      </c>
      <c r="V383" s="154"/>
      <c r="W383" s="154"/>
      <c r="X383" s="154"/>
      <c r="Y383" s="154"/>
      <c r="Z383" s="154"/>
      <c r="AA383" s="154"/>
      <c r="AB383" s="154"/>
      <c r="AC383" s="154"/>
      <c r="AD383" s="154"/>
      <c r="AE383" s="154" t="s">
        <v>146</v>
      </c>
      <c r="AF383" s="154"/>
      <c r="AG383" s="154"/>
      <c r="AH383" s="154"/>
      <c r="AI383" s="154"/>
      <c r="AJ383" s="154"/>
      <c r="AK383" s="154"/>
      <c r="AL383" s="154"/>
      <c r="AM383" s="154"/>
      <c r="AN383" s="154"/>
      <c r="AO383" s="154"/>
      <c r="AP383" s="154"/>
      <c r="AQ383" s="154"/>
      <c r="AR383" s="154"/>
      <c r="AS383" s="154"/>
      <c r="AT383" s="154"/>
      <c r="AU383" s="154"/>
      <c r="AV383" s="154"/>
      <c r="AW383" s="154"/>
      <c r="AX383" s="154"/>
      <c r="AY383" s="154"/>
      <c r="AZ383" s="154"/>
      <c r="BA383" s="154"/>
      <c r="BB383" s="154"/>
      <c r="BC383" s="154"/>
      <c r="BD383" s="154"/>
      <c r="BE383" s="154"/>
      <c r="BF383" s="154"/>
      <c r="BG383" s="154"/>
      <c r="BH383" s="154"/>
    </row>
    <row r="384" spans="1:60" ht="22.5" outlineLevel="1" x14ac:dyDescent="0.2">
      <c r="A384" s="155">
        <v>168</v>
      </c>
      <c r="B384" s="162" t="s">
        <v>667</v>
      </c>
      <c r="C384" s="193" t="s">
        <v>668</v>
      </c>
      <c r="D384" s="164" t="s">
        <v>157</v>
      </c>
      <c r="E384" s="169">
        <v>8</v>
      </c>
      <c r="F384" s="172"/>
      <c r="G384" s="173">
        <f t="shared" si="7"/>
        <v>0</v>
      </c>
      <c r="H384" s="172"/>
      <c r="I384" s="173">
        <f t="shared" si="8"/>
        <v>0</v>
      </c>
      <c r="J384" s="172"/>
      <c r="K384" s="173">
        <f t="shared" si="9"/>
        <v>0</v>
      </c>
      <c r="L384" s="173">
        <v>15</v>
      </c>
      <c r="M384" s="173">
        <f t="shared" si="10"/>
        <v>0</v>
      </c>
      <c r="N384" s="164">
        <v>4.1200000000000001E-2</v>
      </c>
      <c r="O384" s="164">
        <f t="shared" si="11"/>
        <v>0.3296</v>
      </c>
      <c r="P384" s="164">
        <v>0</v>
      </c>
      <c r="Q384" s="164">
        <f t="shared" si="12"/>
        <v>0</v>
      </c>
      <c r="R384" s="164"/>
      <c r="S384" s="164"/>
      <c r="T384" s="165">
        <v>0</v>
      </c>
      <c r="U384" s="164">
        <f t="shared" si="13"/>
        <v>0</v>
      </c>
      <c r="V384" s="154"/>
      <c r="W384" s="154"/>
      <c r="X384" s="154"/>
      <c r="Y384" s="154"/>
      <c r="Z384" s="154"/>
      <c r="AA384" s="154"/>
      <c r="AB384" s="154"/>
      <c r="AC384" s="154"/>
      <c r="AD384" s="154"/>
      <c r="AE384" s="154" t="s">
        <v>479</v>
      </c>
      <c r="AF384" s="154"/>
      <c r="AG384" s="154"/>
      <c r="AH384" s="154"/>
      <c r="AI384" s="154"/>
      <c r="AJ384" s="154"/>
      <c r="AK384" s="154"/>
      <c r="AL384" s="154"/>
      <c r="AM384" s="154"/>
      <c r="AN384" s="154"/>
      <c r="AO384" s="154"/>
      <c r="AP384" s="154"/>
      <c r="AQ384" s="154"/>
      <c r="AR384" s="154"/>
      <c r="AS384" s="154"/>
      <c r="AT384" s="154"/>
      <c r="AU384" s="154"/>
      <c r="AV384" s="154"/>
      <c r="AW384" s="154"/>
      <c r="AX384" s="154"/>
      <c r="AY384" s="154"/>
      <c r="AZ384" s="154"/>
      <c r="BA384" s="154"/>
      <c r="BB384" s="154"/>
      <c r="BC384" s="154"/>
      <c r="BD384" s="154"/>
      <c r="BE384" s="154"/>
      <c r="BF384" s="154"/>
      <c r="BG384" s="154"/>
      <c r="BH384" s="154"/>
    </row>
    <row r="385" spans="1:60" outlineLevel="1" x14ac:dyDescent="0.2">
      <c r="A385" s="155">
        <v>169</v>
      </c>
      <c r="B385" s="162" t="s">
        <v>669</v>
      </c>
      <c r="C385" s="193" t="s">
        <v>670</v>
      </c>
      <c r="D385" s="164" t="s">
        <v>157</v>
      </c>
      <c r="E385" s="169">
        <v>19</v>
      </c>
      <c r="F385" s="172"/>
      <c r="G385" s="173">
        <f t="shared" si="7"/>
        <v>0</v>
      </c>
      <c r="H385" s="172"/>
      <c r="I385" s="173">
        <f t="shared" si="8"/>
        <v>0</v>
      </c>
      <c r="J385" s="172"/>
      <c r="K385" s="173">
        <f t="shared" si="9"/>
        <v>0</v>
      </c>
      <c r="L385" s="173">
        <v>15</v>
      </c>
      <c r="M385" s="173">
        <f t="shared" si="10"/>
        <v>0</v>
      </c>
      <c r="N385" s="164">
        <v>8.9999999999999998E-4</v>
      </c>
      <c r="O385" s="164">
        <f t="shared" si="11"/>
        <v>1.7100000000000001E-2</v>
      </c>
      <c r="P385" s="164">
        <v>0</v>
      </c>
      <c r="Q385" s="164">
        <f t="shared" si="12"/>
        <v>0</v>
      </c>
      <c r="R385" s="164"/>
      <c r="S385" s="164"/>
      <c r="T385" s="165">
        <v>2.29</v>
      </c>
      <c r="U385" s="164">
        <f t="shared" si="13"/>
        <v>43.51</v>
      </c>
      <c r="V385" s="154"/>
      <c r="W385" s="154"/>
      <c r="X385" s="154"/>
      <c r="Y385" s="154"/>
      <c r="Z385" s="154"/>
      <c r="AA385" s="154"/>
      <c r="AB385" s="154"/>
      <c r="AC385" s="154"/>
      <c r="AD385" s="154"/>
      <c r="AE385" s="154" t="s">
        <v>146</v>
      </c>
      <c r="AF385" s="154"/>
      <c r="AG385" s="154"/>
      <c r="AH385" s="154"/>
      <c r="AI385" s="154"/>
      <c r="AJ385" s="154"/>
      <c r="AK385" s="154"/>
      <c r="AL385" s="154"/>
      <c r="AM385" s="154"/>
      <c r="AN385" s="154"/>
      <c r="AO385" s="154"/>
      <c r="AP385" s="154"/>
      <c r="AQ385" s="154"/>
      <c r="AR385" s="154"/>
      <c r="AS385" s="154"/>
      <c r="AT385" s="154"/>
      <c r="AU385" s="154"/>
      <c r="AV385" s="154"/>
      <c r="AW385" s="154"/>
      <c r="AX385" s="154"/>
      <c r="AY385" s="154"/>
      <c r="AZ385" s="154"/>
      <c r="BA385" s="154"/>
      <c r="BB385" s="154"/>
      <c r="BC385" s="154"/>
      <c r="BD385" s="154"/>
      <c r="BE385" s="154"/>
      <c r="BF385" s="154"/>
      <c r="BG385" s="154"/>
      <c r="BH385" s="154"/>
    </row>
    <row r="386" spans="1:60" outlineLevel="1" x14ac:dyDescent="0.2">
      <c r="A386" s="155">
        <v>170</v>
      </c>
      <c r="B386" s="162" t="s">
        <v>671</v>
      </c>
      <c r="C386" s="193" t="s">
        <v>672</v>
      </c>
      <c r="D386" s="164" t="s">
        <v>157</v>
      </c>
      <c r="E386" s="169">
        <v>11</v>
      </c>
      <c r="F386" s="172"/>
      <c r="G386" s="173">
        <f t="shared" si="7"/>
        <v>0</v>
      </c>
      <c r="H386" s="172"/>
      <c r="I386" s="173">
        <f t="shared" si="8"/>
        <v>0</v>
      </c>
      <c r="J386" s="172"/>
      <c r="K386" s="173">
        <f t="shared" si="9"/>
        <v>0</v>
      </c>
      <c r="L386" s="173">
        <v>15</v>
      </c>
      <c r="M386" s="173">
        <f t="shared" si="10"/>
        <v>0</v>
      </c>
      <c r="N386" s="164">
        <v>1.1999999999999999E-3</v>
      </c>
      <c r="O386" s="164">
        <f t="shared" si="11"/>
        <v>1.32E-2</v>
      </c>
      <c r="P386" s="164">
        <v>0</v>
      </c>
      <c r="Q386" s="164">
        <f t="shared" si="12"/>
        <v>0</v>
      </c>
      <c r="R386" s="164"/>
      <c r="S386" s="164"/>
      <c r="T386" s="165">
        <v>2.72</v>
      </c>
      <c r="U386" s="164">
        <f t="shared" si="13"/>
        <v>29.92</v>
      </c>
      <c r="V386" s="154"/>
      <c r="W386" s="154"/>
      <c r="X386" s="154"/>
      <c r="Y386" s="154"/>
      <c r="Z386" s="154"/>
      <c r="AA386" s="154"/>
      <c r="AB386" s="154"/>
      <c r="AC386" s="154"/>
      <c r="AD386" s="154"/>
      <c r="AE386" s="154" t="s">
        <v>146</v>
      </c>
      <c r="AF386" s="154"/>
      <c r="AG386" s="154"/>
      <c r="AH386" s="154"/>
      <c r="AI386" s="154"/>
      <c r="AJ386" s="154"/>
      <c r="AK386" s="154"/>
      <c r="AL386" s="154"/>
      <c r="AM386" s="154"/>
      <c r="AN386" s="154"/>
      <c r="AO386" s="154"/>
      <c r="AP386" s="154"/>
      <c r="AQ386" s="154"/>
      <c r="AR386" s="154"/>
      <c r="AS386" s="154"/>
      <c r="AT386" s="154"/>
      <c r="AU386" s="154"/>
      <c r="AV386" s="154"/>
      <c r="AW386" s="154"/>
      <c r="AX386" s="154"/>
      <c r="AY386" s="154"/>
      <c r="AZ386" s="154"/>
      <c r="BA386" s="154"/>
      <c r="BB386" s="154"/>
      <c r="BC386" s="154"/>
      <c r="BD386" s="154"/>
      <c r="BE386" s="154"/>
      <c r="BF386" s="154"/>
      <c r="BG386" s="154"/>
      <c r="BH386" s="154"/>
    </row>
    <row r="387" spans="1:60" outlineLevel="1" x14ac:dyDescent="0.2">
      <c r="A387" s="155">
        <v>171</v>
      </c>
      <c r="B387" s="162" t="s">
        <v>673</v>
      </c>
      <c r="C387" s="193" t="s">
        <v>674</v>
      </c>
      <c r="D387" s="164" t="s">
        <v>157</v>
      </c>
      <c r="E387" s="169">
        <v>4</v>
      </c>
      <c r="F387" s="172"/>
      <c r="G387" s="173">
        <f t="shared" si="7"/>
        <v>0</v>
      </c>
      <c r="H387" s="172"/>
      <c r="I387" s="173">
        <f t="shared" si="8"/>
        <v>0</v>
      </c>
      <c r="J387" s="172"/>
      <c r="K387" s="173">
        <f t="shared" si="9"/>
        <v>0</v>
      </c>
      <c r="L387" s="173">
        <v>15</v>
      </c>
      <c r="M387" s="173">
        <f t="shared" si="10"/>
        <v>0</v>
      </c>
      <c r="N387" s="164">
        <v>1.65E-3</v>
      </c>
      <c r="O387" s="164">
        <f t="shared" si="11"/>
        <v>6.6E-3</v>
      </c>
      <c r="P387" s="164">
        <v>0</v>
      </c>
      <c r="Q387" s="164">
        <f t="shared" si="12"/>
        <v>0</v>
      </c>
      <c r="R387" s="164"/>
      <c r="S387" s="164"/>
      <c r="T387" s="165">
        <v>3.05</v>
      </c>
      <c r="U387" s="164">
        <f t="shared" si="13"/>
        <v>12.2</v>
      </c>
      <c r="V387" s="154"/>
      <c r="W387" s="154"/>
      <c r="X387" s="154"/>
      <c r="Y387" s="154"/>
      <c r="Z387" s="154"/>
      <c r="AA387" s="154"/>
      <c r="AB387" s="154"/>
      <c r="AC387" s="154"/>
      <c r="AD387" s="154"/>
      <c r="AE387" s="154" t="s">
        <v>146</v>
      </c>
      <c r="AF387" s="154"/>
      <c r="AG387" s="154"/>
      <c r="AH387" s="154"/>
      <c r="AI387" s="154"/>
      <c r="AJ387" s="154"/>
      <c r="AK387" s="154"/>
      <c r="AL387" s="154"/>
      <c r="AM387" s="154"/>
      <c r="AN387" s="154"/>
      <c r="AO387" s="154"/>
      <c r="AP387" s="154"/>
      <c r="AQ387" s="154"/>
      <c r="AR387" s="154"/>
      <c r="AS387" s="154"/>
      <c r="AT387" s="154"/>
      <c r="AU387" s="154"/>
      <c r="AV387" s="154"/>
      <c r="AW387" s="154"/>
      <c r="AX387" s="154"/>
      <c r="AY387" s="154"/>
      <c r="AZ387" s="154"/>
      <c r="BA387" s="154"/>
      <c r="BB387" s="154"/>
      <c r="BC387" s="154"/>
      <c r="BD387" s="154"/>
      <c r="BE387" s="154"/>
      <c r="BF387" s="154"/>
      <c r="BG387" s="154"/>
      <c r="BH387" s="154"/>
    </row>
    <row r="388" spans="1:60" outlineLevel="1" x14ac:dyDescent="0.2">
      <c r="A388" s="155">
        <v>172</v>
      </c>
      <c r="B388" s="162" t="s">
        <v>675</v>
      </c>
      <c r="C388" s="193" t="s">
        <v>676</v>
      </c>
      <c r="D388" s="164" t="s">
        <v>157</v>
      </c>
      <c r="E388" s="169">
        <v>13</v>
      </c>
      <c r="F388" s="172"/>
      <c r="G388" s="173">
        <f t="shared" si="7"/>
        <v>0</v>
      </c>
      <c r="H388" s="172"/>
      <c r="I388" s="173">
        <f t="shared" si="8"/>
        <v>0</v>
      </c>
      <c r="J388" s="172"/>
      <c r="K388" s="173">
        <f t="shared" si="9"/>
        <v>0</v>
      </c>
      <c r="L388" s="173">
        <v>15</v>
      </c>
      <c r="M388" s="173">
        <f t="shared" si="10"/>
        <v>0</v>
      </c>
      <c r="N388" s="164">
        <v>0</v>
      </c>
      <c r="O388" s="164">
        <f t="shared" si="11"/>
        <v>0</v>
      </c>
      <c r="P388" s="164">
        <v>0</v>
      </c>
      <c r="Q388" s="164">
        <f t="shared" si="12"/>
        <v>0</v>
      </c>
      <c r="R388" s="164"/>
      <c r="S388" s="164"/>
      <c r="T388" s="165">
        <v>1.56</v>
      </c>
      <c r="U388" s="164">
        <f t="shared" si="13"/>
        <v>20.28</v>
      </c>
      <c r="V388" s="154"/>
      <c r="W388" s="154"/>
      <c r="X388" s="154"/>
      <c r="Y388" s="154"/>
      <c r="Z388" s="154"/>
      <c r="AA388" s="154"/>
      <c r="AB388" s="154"/>
      <c r="AC388" s="154"/>
      <c r="AD388" s="154"/>
      <c r="AE388" s="154" t="s">
        <v>146</v>
      </c>
      <c r="AF388" s="154"/>
      <c r="AG388" s="154"/>
      <c r="AH388" s="154"/>
      <c r="AI388" s="154"/>
      <c r="AJ388" s="154"/>
      <c r="AK388" s="154"/>
      <c r="AL388" s="154"/>
      <c r="AM388" s="154"/>
      <c r="AN388" s="154"/>
      <c r="AO388" s="154"/>
      <c r="AP388" s="154"/>
      <c r="AQ388" s="154"/>
      <c r="AR388" s="154"/>
      <c r="AS388" s="154"/>
      <c r="AT388" s="154"/>
      <c r="AU388" s="154"/>
      <c r="AV388" s="154"/>
      <c r="AW388" s="154"/>
      <c r="AX388" s="154"/>
      <c r="AY388" s="154"/>
      <c r="AZ388" s="154"/>
      <c r="BA388" s="154"/>
      <c r="BB388" s="154"/>
      <c r="BC388" s="154"/>
      <c r="BD388" s="154"/>
      <c r="BE388" s="154"/>
      <c r="BF388" s="154"/>
      <c r="BG388" s="154"/>
      <c r="BH388" s="154"/>
    </row>
    <row r="389" spans="1:60" outlineLevel="1" x14ac:dyDescent="0.2">
      <c r="A389" s="155"/>
      <c r="B389" s="162"/>
      <c r="C389" s="194" t="s">
        <v>677</v>
      </c>
      <c r="D389" s="166"/>
      <c r="E389" s="170">
        <v>13</v>
      </c>
      <c r="F389" s="173"/>
      <c r="G389" s="173"/>
      <c r="H389" s="173"/>
      <c r="I389" s="173"/>
      <c r="J389" s="173"/>
      <c r="K389" s="173"/>
      <c r="L389" s="173"/>
      <c r="M389" s="173"/>
      <c r="N389" s="164"/>
      <c r="O389" s="164"/>
      <c r="P389" s="164"/>
      <c r="Q389" s="164"/>
      <c r="R389" s="164"/>
      <c r="S389" s="164"/>
      <c r="T389" s="165"/>
      <c r="U389" s="164"/>
      <c r="V389" s="154"/>
      <c r="W389" s="154"/>
      <c r="X389" s="154"/>
      <c r="Y389" s="154"/>
      <c r="Z389" s="154"/>
      <c r="AA389" s="154"/>
      <c r="AB389" s="154"/>
      <c r="AC389" s="154"/>
      <c r="AD389" s="154"/>
      <c r="AE389" s="154" t="s">
        <v>140</v>
      </c>
      <c r="AF389" s="154">
        <v>0</v>
      </c>
      <c r="AG389" s="154"/>
      <c r="AH389" s="154"/>
      <c r="AI389" s="154"/>
      <c r="AJ389" s="154"/>
      <c r="AK389" s="154"/>
      <c r="AL389" s="154"/>
      <c r="AM389" s="154"/>
      <c r="AN389" s="154"/>
      <c r="AO389" s="154"/>
      <c r="AP389" s="154"/>
      <c r="AQ389" s="154"/>
      <c r="AR389" s="154"/>
      <c r="AS389" s="154"/>
      <c r="AT389" s="154"/>
      <c r="AU389" s="154"/>
      <c r="AV389" s="154"/>
      <c r="AW389" s="154"/>
      <c r="AX389" s="154"/>
      <c r="AY389" s="154"/>
      <c r="AZ389" s="154"/>
      <c r="BA389" s="154"/>
      <c r="BB389" s="154"/>
      <c r="BC389" s="154"/>
      <c r="BD389" s="154"/>
      <c r="BE389" s="154"/>
      <c r="BF389" s="154"/>
      <c r="BG389" s="154"/>
      <c r="BH389" s="154"/>
    </row>
    <row r="390" spans="1:60" ht="22.5" outlineLevel="1" x14ac:dyDescent="0.2">
      <c r="A390" s="155">
        <v>173</v>
      </c>
      <c r="B390" s="162" t="s">
        <v>678</v>
      </c>
      <c r="C390" s="193" t="s">
        <v>679</v>
      </c>
      <c r="D390" s="164" t="s">
        <v>157</v>
      </c>
      <c r="E390" s="169">
        <v>6</v>
      </c>
      <c r="F390" s="172"/>
      <c r="G390" s="173">
        <f>ROUND(E390*F390,2)</f>
        <v>0</v>
      </c>
      <c r="H390" s="172"/>
      <c r="I390" s="173">
        <f>ROUND(E390*H390,2)</f>
        <v>0</v>
      </c>
      <c r="J390" s="172"/>
      <c r="K390" s="173">
        <f>ROUND(E390*J390,2)</f>
        <v>0</v>
      </c>
      <c r="L390" s="173">
        <v>15</v>
      </c>
      <c r="M390" s="173">
        <f>G390*(1+L390/100)</f>
        <v>0</v>
      </c>
      <c r="N390" s="164">
        <v>0.03</v>
      </c>
      <c r="O390" s="164">
        <f>ROUND(E390*N390,5)</f>
        <v>0.18</v>
      </c>
      <c r="P390" s="164">
        <v>0</v>
      </c>
      <c r="Q390" s="164">
        <f>ROUND(E390*P390,5)</f>
        <v>0</v>
      </c>
      <c r="R390" s="164"/>
      <c r="S390" s="164"/>
      <c r="T390" s="165">
        <v>0</v>
      </c>
      <c r="U390" s="164">
        <f>ROUND(E390*T390,2)</f>
        <v>0</v>
      </c>
      <c r="V390" s="154"/>
      <c r="W390" s="154"/>
      <c r="X390" s="154"/>
      <c r="Y390" s="154"/>
      <c r="Z390" s="154"/>
      <c r="AA390" s="154"/>
      <c r="AB390" s="154"/>
      <c r="AC390" s="154"/>
      <c r="AD390" s="154"/>
      <c r="AE390" s="154" t="s">
        <v>479</v>
      </c>
      <c r="AF390" s="154"/>
      <c r="AG390" s="154"/>
      <c r="AH390" s="154"/>
      <c r="AI390" s="154"/>
      <c r="AJ390" s="154"/>
      <c r="AK390" s="154"/>
      <c r="AL390" s="154"/>
      <c r="AM390" s="154"/>
      <c r="AN390" s="154"/>
      <c r="AO390" s="154"/>
      <c r="AP390" s="154"/>
      <c r="AQ390" s="154"/>
      <c r="AR390" s="154"/>
      <c r="AS390" s="154"/>
      <c r="AT390" s="154"/>
      <c r="AU390" s="154"/>
      <c r="AV390" s="154"/>
      <c r="AW390" s="154"/>
      <c r="AX390" s="154"/>
      <c r="AY390" s="154"/>
      <c r="AZ390" s="154"/>
      <c r="BA390" s="154"/>
      <c r="BB390" s="154"/>
      <c r="BC390" s="154"/>
      <c r="BD390" s="154"/>
      <c r="BE390" s="154"/>
      <c r="BF390" s="154"/>
      <c r="BG390" s="154"/>
      <c r="BH390" s="154"/>
    </row>
    <row r="391" spans="1:60" outlineLevel="1" x14ac:dyDescent="0.2">
      <c r="A391" s="155">
        <v>174</v>
      </c>
      <c r="B391" s="162" t="s">
        <v>680</v>
      </c>
      <c r="C391" s="193" t="s">
        <v>681</v>
      </c>
      <c r="D391" s="164" t="s">
        <v>157</v>
      </c>
      <c r="E391" s="169">
        <v>2</v>
      </c>
      <c r="F391" s="172"/>
      <c r="G391" s="173">
        <f>ROUND(E391*F391,2)</f>
        <v>0</v>
      </c>
      <c r="H391" s="172"/>
      <c r="I391" s="173">
        <f>ROUND(E391*H391,2)</f>
        <v>0</v>
      </c>
      <c r="J391" s="172"/>
      <c r="K391" s="173">
        <f>ROUND(E391*J391,2)</f>
        <v>0</v>
      </c>
      <c r="L391" s="173">
        <v>15</v>
      </c>
      <c r="M391" s="173">
        <f>G391*(1+L391/100)</f>
        <v>0</v>
      </c>
      <c r="N391" s="164">
        <v>0</v>
      </c>
      <c r="O391" s="164">
        <f>ROUND(E391*N391,5)</f>
        <v>0</v>
      </c>
      <c r="P391" s="164">
        <v>0</v>
      </c>
      <c r="Q391" s="164">
        <f>ROUND(E391*P391,5)</f>
        <v>0</v>
      </c>
      <c r="R391" s="164"/>
      <c r="S391" s="164"/>
      <c r="T391" s="165">
        <v>1.63</v>
      </c>
      <c r="U391" s="164">
        <f>ROUND(E391*T391,2)</f>
        <v>3.26</v>
      </c>
      <c r="V391" s="154"/>
      <c r="W391" s="154"/>
      <c r="X391" s="154"/>
      <c r="Y391" s="154"/>
      <c r="Z391" s="154"/>
      <c r="AA391" s="154"/>
      <c r="AB391" s="154"/>
      <c r="AC391" s="154"/>
      <c r="AD391" s="154"/>
      <c r="AE391" s="154" t="s">
        <v>146</v>
      </c>
      <c r="AF391" s="154"/>
      <c r="AG391" s="154"/>
      <c r="AH391" s="154"/>
      <c r="AI391" s="154"/>
      <c r="AJ391" s="154"/>
      <c r="AK391" s="154"/>
      <c r="AL391" s="154"/>
      <c r="AM391" s="154"/>
      <c r="AN391" s="154"/>
      <c r="AO391" s="154"/>
      <c r="AP391" s="154"/>
      <c r="AQ391" s="154"/>
      <c r="AR391" s="154"/>
      <c r="AS391" s="154"/>
      <c r="AT391" s="154"/>
      <c r="AU391" s="154"/>
      <c r="AV391" s="154"/>
      <c r="AW391" s="154"/>
      <c r="AX391" s="154"/>
      <c r="AY391" s="154"/>
      <c r="AZ391" s="154"/>
      <c r="BA391" s="154"/>
      <c r="BB391" s="154"/>
      <c r="BC391" s="154"/>
      <c r="BD391" s="154"/>
      <c r="BE391" s="154"/>
      <c r="BF391" s="154"/>
      <c r="BG391" s="154"/>
      <c r="BH391" s="154"/>
    </row>
    <row r="392" spans="1:60" ht="22.5" outlineLevel="1" x14ac:dyDescent="0.2">
      <c r="A392" s="155">
        <v>175</v>
      </c>
      <c r="B392" s="162" t="s">
        <v>682</v>
      </c>
      <c r="C392" s="193" t="s">
        <v>683</v>
      </c>
      <c r="D392" s="164" t="s">
        <v>157</v>
      </c>
      <c r="E392" s="169">
        <v>1</v>
      </c>
      <c r="F392" s="172"/>
      <c r="G392" s="173">
        <f>ROUND(E392*F392,2)</f>
        <v>0</v>
      </c>
      <c r="H392" s="172"/>
      <c r="I392" s="173">
        <f>ROUND(E392*H392,2)</f>
        <v>0</v>
      </c>
      <c r="J392" s="172"/>
      <c r="K392" s="173">
        <f>ROUND(E392*J392,2)</f>
        <v>0</v>
      </c>
      <c r="L392" s="173">
        <v>15</v>
      </c>
      <c r="M392" s="173">
        <f>G392*(1+L392/100)</f>
        <v>0</v>
      </c>
      <c r="N392" s="164">
        <v>3.3000000000000002E-2</v>
      </c>
      <c r="O392" s="164">
        <f>ROUND(E392*N392,5)</f>
        <v>3.3000000000000002E-2</v>
      </c>
      <c r="P392" s="164">
        <v>0</v>
      </c>
      <c r="Q392" s="164">
        <f>ROUND(E392*P392,5)</f>
        <v>0</v>
      </c>
      <c r="R392" s="164"/>
      <c r="S392" s="164"/>
      <c r="T392" s="165">
        <v>0</v>
      </c>
      <c r="U392" s="164">
        <f>ROUND(E392*T392,2)</f>
        <v>0</v>
      </c>
      <c r="V392" s="154"/>
      <c r="W392" s="154"/>
      <c r="X392" s="154"/>
      <c r="Y392" s="154"/>
      <c r="Z392" s="154"/>
      <c r="AA392" s="154"/>
      <c r="AB392" s="154"/>
      <c r="AC392" s="154"/>
      <c r="AD392" s="154"/>
      <c r="AE392" s="154" t="s">
        <v>479</v>
      </c>
      <c r="AF392" s="154"/>
      <c r="AG392" s="154"/>
      <c r="AH392" s="154"/>
      <c r="AI392" s="154"/>
      <c r="AJ392" s="154"/>
      <c r="AK392" s="154"/>
      <c r="AL392" s="154"/>
      <c r="AM392" s="154"/>
      <c r="AN392" s="154"/>
      <c r="AO392" s="154"/>
      <c r="AP392" s="154"/>
      <c r="AQ392" s="154"/>
      <c r="AR392" s="154"/>
      <c r="AS392" s="154"/>
      <c r="AT392" s="154"/>
      <c r="AU392" s="154"/>
      <c r="AV392" s="154"/>
      <c r="AW392" s="154"/>
      <c r="AX392" s="154"/>
      <c r="AY392" s="154"/>
      <c r="AZ392" s="154"/>
      <c r="BA392" s="154"/>
      <c r="BB392" s="154"/>
      <c r="BC392" s="154"/>
      <c r="BD392" s="154"/>
      <c r="BE392" s="154"/>
      <c r="BF392" s="154"/>
      <c r="BG392" s="154"/>
      <c r="BH392" s="154"/>
    </row>
    <row r="393" spans="1:60" outlineLevel="1" x14ac:dyDescent="0.2">
      <c r="A393" s="155">
        <v>176</v>
      </c>
      <c r="B393" s="162" t="s">
        <v>684</v>
      </c>
      <c r="C393" s="193" t="s">
        <v>685</v>
      </c>
      <c r="D393" s="164" t="s">
        <v>157</v>
      </c>
      <c r="E393" s="169">
        <v>28</v>
      </c>
      <c r="F393" s="172"/>
      <c r="G393" s="173">
        <f>ROUND(E393*F393,2)</f>
        <v>0</v>
      </c>
      <c r="H393" s="172"/>
      <c r="I393" s="173">
        <f>ROUND(E393*H393,2)</f>
        <v>0</v>
      </c>
      <c r="J393" s="172"/>
      <c r="K393" s="173">
        <f>ROUND(E393*J393,2)</f>
        <v>0</v>
      </c>
      <c r="L393" s="173">
        <v>15</v>
      </c>
      <c r="M393" s="173">
        <f>G393*(1+L393/100)</f>
        <v>0</v>
      </c>
      <c r="N393" s="164">
        <v>0</v>
      </c>
      <c r="O393" s="164">
        <f>ROUND(E393*N393,5)</f>
        <v>0</v>
      </c>
      <c r="P393" s="164">
        <v>0</v>
      </c>
      <c r="Q393" s="164">
        <f>ROUND(E393*P393,5)</f>
        <v>0</v>
      </c>
      <c r="R393" s="164"/>
      <c r="S393" s="164"/>
      <c r="T393" s="165">
        <v>1.45</v>
      </c>
      <c r="U393" s="164">
        <f>ROUND(E393*T393,2)</f>
        <v>40.6</v>
      </c>
      <c r="V393" s="154"/>
      <c r="W393" s="154"/>
      <c r="X393" s="154"/>
      <c r="Y393" s="154"/>
      <c r="Z393" s="154"/>
      <c r="AA393" s="154"/>
      <c r="AB393" s="154"/>
      <c r="AC393" s="154"/>
      <c r="AD393" s="154"/>
      <c r="AE393" s="154" t="s">
        <v>146</v>
      </c>
      <c r="AF393" s="154"/>
      <c r="AG393" s="154"/>
      <c r="AH393" s="154"/>
      <c r="AI393" s="154"/>
      <c r="AJ393" s="154"/>
      <c r="AK393" s="154"/>
      <c r="AL393" s="154"/>
      <c r="AM393" s="154"/>
      <c r="AN393" s="154"/>
      <c r="AO393" s="154"/>
      <c r="AP393" s="154"/>
      <c r="AQ393" s="154"/>
      <c r="AR393" s="154"/>
      <c r="AS393" s="154"/>
      <c r="AT393" s="154"/>
      <c r="AU393" s="154"/>
      <c r="AV393" s="154"/>
      <c r="AW393" s="154"/>
      <c r="AX393" s="154"/>
      <c r="AY393" s="154"/>
      <c r="AZ393" s="154"/>
      <c r="BA393" s="154"/>
      <c r="BB393" s="154"/>
      <c r="BC393" s="154"/>
      <c r="BD393" s="154"/>
      <c r="BE393" s="154"/>
      <c r="BF393" s="154"/>
      <c r="BG393" s="154"/>
      <c r="BH393" s="154"/>
    </row>
    <row r="394" spans="1:60" outlineLevel="1" x14ac:dyDescent="0.2">
      <c r="A394" s="155"/>
      <c r="B394" s="162"/>
      <c r="C394" s="194" t="s">
        <v>686</v>
      </c>
      <c r="D394" s="166"/>
      <c r="E394" s="170">
        <v>28</v>
      </c>
      <c r="F394" s="173"/>
      <c r="G394" s="173"/>
      <c r="H394" s="173"/>
      <c r="I394" s="173"/>
      <c r="J394" s="173"/>
      <c r="K394" s="173"/>
      <c r="L394" s="173"/>
      <c r="M394" s="173"/>
      <c r="N394" s="164"/>
      <c r="O394" s="164"/>
      <c r="P394" s="164"/>
      <c r="Q394" s="164"/>
      <c r="R394" s="164"/>
      <c r="S394" s="164"/>
      <c r="T394" s="165"/>
      <c r="U394" s="164"/>
      <c r="V394" s="154"/>
      <c r="W394" s="154"/>
      <c r="X394" s="154"/>
      <c r="Y394" s="154"/>
      <c r="Z394" s="154"/>
      <c r="AA394" s="154"/>
      <c r="AB394" s="154"/>
      <c r="AC394" s="154"/>
      <c r="AD394" s="154"/>
      <c r="AE394" s="154" t="s">
        <v>140</v>
      </c>
      <c r="AF394" s="154">
        <v>0</v>
      </c>
      <c r="AG394" s="154"/>
      <c r="AH394" s="154"/>
      <c r="AI394" s="154"/>
      <c r="AJ394" s="154"/>
      <c r="AK394" s="154"/>
      <c r="AL394" s="154"/>
      <c r="AM394" s="154"/>
      <c r="AN394" s="154"/>
      <c r="AO394" s="154"/>
      <c r="AP394" s="154"/>
      <c r="AQ394" s="154"/>
      <c r="AR394" s="154"/>
      <c r="AS394" s="154"/>
      <c r="AT394" s="154"/>
      <c r="AU394" s="154"/>
      <c r="AV394" s="154"/>
      <c r="AW394" s="154"/>
      <c r="AX394" s="154"/>
      <c r="AY394" s="154"/>
      <c r="AZ394" s="154"/>
      <c r="BA394" s="154"/>
      <c r="BB394" s="154"/>
      <c r="BC394" s="154"/>
      <c r="BD394" s="154"/>
      <c r="BE394" s="154"/>
      <c r="BF394" s="154"/>
      <c r="BG394" s="154"/>
      <c r="BH394" s="154"/>
    </row>
    <row r="395" spans="1:60" outlineLevel="1" x14ac:dyDescent="0.2">
      <c r="A395" s="155">
        <v>177</v>
      </c>
      <c r="B395" s="162" t="s">
        <v>687</v>
      </c>
      <c r="C395" s="193" t="s">
        <v>688</v>
      </c>
      <c r="D395" s="164" t="s">
        <v>157</v>
      </c>
      <c r="E395" s="169">
        <v>13</v>
      </c>
      <c r="F395" s="172"/>
      <c r="G395" s="173">
        <f t="shared" ref="G395:G402" si="14">ROUND(E395*F395,2)</f>
        <v>0</v>
      </c>
      <c r="H395" s="172"/>
      <c r="I395" s="173">
        <f t="shared" ref="I395:I402" si="15">ROUND(E395*H395,2)</f>
        <v>0</v>
      </c>
      <c r="J395" s="172"/>
      <c r="K395" s="173">
        <f t="shared" ref="K395:K402" si="16">ROUND(E395*J395,2)</f>
        <v>0</v>
      </c>
      <c r="L395" s="173">
        <v>15</v>
      </c>
      <c r="M395" s="173">
        <f t="shared" ref="M395:M402" si="17">G395*(1+L395/100)</f>
        <v>0</v>
      </c>
      <c r="N395" s="164">
        <v>1.55E-2</v>
      </c>
      <c r="O395" s="164">
        <f t="shared" ref="O395:O402" si="18">ROUND(E395*N395,5)</f>
        <v>0.20150000000000001</v>
      </c>
      <c r="P395" s="164">
        <v>0</v>
      </c>
      <c r="Q395" s="164">
        <f t="shared" ref="Q395:Q402" si="19">ROUND(E395*P395,5)</f>
        <v>0</v>
      </c>
      <c r="R395" s="164"/>
      <c r="S395" s="164"/>
      <c r="T395" s="165">
        <v>0</v>
      </c>
      <c r="U395" s="164">
        <f t="shared" ref="U395:U402" si="20">ROUND(E395*T395,2)</f>
        <v>0</v>
      </c>
      <c r="V395" s="154"/>
      <c r="W395" s="154"/>
      <c r="X395" s="154"/>
      <c r="Y395" s="154"/>
      <c r="Z395" s="154"/>
      <c r="AA395" s="154"/>
      <c r="AB395" s="154"/>
      <c r="AC395" s="154"/>
      <c r="AD395" s="154"/>
      <c r="AE395" s="154" t="s">
        <v>479</v>
      </c>
      <c r="AF395" s="154"/>
      <c r="AG395" s="154"/>
      <c r="AH395" s="154"/>
      <c r="AI395" s="154"/>
      <c r="AJ395" s="154"/>
      <c r="AK395" s="154"/>
      <c r="AL395" s="154"/>
      <c r="AM395" s="154"/>
      <c r="AN395" s="154"/>
      <c r="AO395" s="154"/>
      <c r="AP395" s="154"/>
      <c r="AQ395" s="154"/>
      <c r="AR395" s="154"/>
      <c r="AS395" s="154"/>
      <c r="AT395" s="154"/>
      <c r="AU395" s="154"/>
      <c r="AV395" s="154"/>
      <c r="AW395" s="154"/>
      <c r="AX395" s="154"/>
      <c r="AY395" s="154"/>
      <c r="AZ395" s="154"/>
      <c r="BA395" s="154"/>
      <c r="BB395" s="154"/>
      <c r="BC395" s="154"/>
      <c r="BD395" s="154"/>
      <c r="BE395" s="154"/>
      <c r="BF395" s="154"/>
      <c r="BG395" s="154"/>
      <c r="BH395" s="154"/>
    </row>
    <row r="396" spans="1:60" outlineLevel="1" x14ac:dyDescent="0.2">
      <c r="A396" s="155">
        <v>178</v>
      </c>
      <c r="B396" s="162" t="s">
        <v>689</v>
      </c>
      <c r="C396" s="193" t="s">
        <v>690</v>
      </c>
      <c r="D396" s="164" t="s">
        <v>157</v>
      </c>
      <c r="E396" s="169">
        <v>8</v>
      </c>
      <c r="F396" s="172"/>
      <c r="G396" s="173">
        <f t="shared" si="14"/>
        <v>0</v>
      </c>
      <c r="H396" s="172"/>
      <c r="I396" s="173">
        <f t="shared" si="15"/>
        <v>0</v>
      </c>
      <c r="J396" s="172"/>
      <c r="K396" s="173">
        <f t="shared" si="16"/>
        <v>0</v>
      </c>
      <c r="L396" s="173">
        <v>15</v>
      </c>
      <c r="M396" s="173">
        <f t="shared" si="17"/>
        <v>0</v>
      </c>
      <c r="N396" s="164">
        <v>1.6E-2</v>
      </c>
      <c r="O396" s="164">
        <f t="shared" si="18"/>
        <v>0.128</v>
      </c>
      <c r="P396" s="164">
        <v>0</v>
      </c>
      <c r="Q396" s="164">
        <f t="shared" si="19"/>
        <v>0</v>
      </c>
      <c r="R396" s="164"/>
      <c r="S396" s="164"/>
      <c r="T396" s="165">
        <v>0</v>
      </c>
      <c r="U396" s="164">
        <f t="shared" si="20"/>
        <v>0</v>
      </c>
      <c r="V396" s="154"/>
      <c r="W396" s="154"/>
      <c r="X396" s="154"/>
      <c r="Y396" s="154"/>
      <c r="Z396" s="154"/>
      <c r="AA396" s="154"/>
      <c r="AB396" s="154"/>
      <c r="AC396" s="154"/>
      <c r="AD396" s="154"/>
      <c r="AE396" s="154" t="s">
        <v>479</v>
      </c>
      <c r="AF396" s="154"/>
      <c r="AG396" s="154"/>
      <c r="AH396" s="154"/>
      <c r="AI396" s="154"/>
      <c r="AJ396" s="154"/>
      <c r="AK396" s="154"/>
      <c r="AL396" s="154"/>
      <c r="AM396" s="154"/>
      <c r="AN396" s="154"/>
      <c r="AO396" s="154"/>
      <c r="AP396" s="154"/>
      <c r="AQ396" s="154"/>
      <c r="AR396" s="154"/>
      <c r="AS396" s="154"/>
      <c r="AT396" s="154"/>
      <c r="AU396" s="154"/>
      <c r="AV396" s="154"/>
      <c r="AW396" s="154"/>
      <c r="AX396" s="154"/>
      <c r="AY396" s="154"/>
      <c r="AZ396" s="154"/>
      <c r="BA396" s="154"/>
      <c r="BB396" s="154"/>
      <c r="BC396" s="154"/>
      <c r="BD396" s="154"/>
      <c r="BE396" s="154"/>
      <c r="BF396" s="154"/>
      <c r="BG396" s="154"/>
      <c r="BH396" s="154"/>
    </row>
    <row r="397" spans="1:60" outlineLevel="1" x14ac:dyDescent="0.2">
      <c r="A397" s="155">
        <v>179</v>
      </c>
      <c r="B397" s="162" t="s">
        <v>691</v>
      </c>
      <c r="C397" s="193" t="s">
        <v>692</v>
      </c>
      <c r="D397" s="164" t="s">
        <v>157</v>
      </c>
      <c r="E397" s="169">
        <v>6</v>
      </c>
      <c r="F397" s="172"/>
      <c r="G397" s="173">
        <f t="shared" si="14"/>
        <v>0</v>
      </c>
      <c r="H397" s="172"/>
      <c r="I397" s="173">
        <f t="shared" si="15"/>
        <v>0</v>
      </c>
      <c r="J397" s="172"/>
      <c r="K397" s="173">
        <f t="shared" si="16"/>
        <v>0</v>
      </c>
      <c r="L397" s="173">
        <v>15</v>
      </c>
      <c r="M397" s="173">
        <f t="shared" si="17"/>
        <v>0</v>
      </c>
      <c r="N397" s="164">
        <v>2.0500000000000001E-2</v>
      </c>
      <c r="O397" s="164">
        <f t="shared" si="18"/>
        <v>0.123</v>
      </c>
      <c r="P397" s="164">
        <v>0</v>
      </c>
      <c r="Q397" s="164">
        <f t="shared" si="19"/>
        <v>0</v>
      </c>
      <c r="R397" s="164"/>
      <c r="S397" s="164"/>
      <c r="T397" s="165">
        <v>0</v>
      </c>
      <c r="U397" s="164">
        <f t="shared" si="20"/>
        <v>0</v>
      </c>
      <c r="V397" s="154"/>
      <c r="W397" s="154"/>
      <c r="X397" s="154"/>
      <c r="Y397" s="154"/>
      <c r="Z397" s="154"/>
      <c r="AA397" s="154"/>
      <c r="AB397" s="154"/>
      <c r="AC397" s="154"/>
      <c r="AD397" s="154"/>
      <c r="AE397" s="154" t="s">
        <v>479</v>
      </c>
      <c r="AF397" s="154"/>
      <c r="AG397" s="154"/>
      <c r="AH397" s="154"/>
      <c r="AI397" s="154"/>
      <c r="AJ397" s="154"/>
      <c r="AK397" s="154"/>
      <c r="AL397" s="154"/>
      <c r="AM397" s="154"/>
      <c r="AN397" s="154"/>
      <c r="AO397" s="154"/>
      <c r="AP397" s="154"/>
      <c r="AQ397" s="154"/>
      <c r="AR397" s="154"/>
      <c r="AS397" s="154"/>
      <c r="AT397" s="154"/>
      <c r="AU397" s="154"/>
      <c r="AV397" s="154"/>
      <c r="AW397" s="154"/>
      <c r="AX397" s="154"/>
      <c r="AY397" s="154"/>
      <c r="AZ397" s="154"/>
      <c r="BA397" s="154"/>
      <c r="BB397" s="154"/>
      <c r="BC397" s="154"/>
      <c r="BD397" s="154"/>
      <c r="BE397" s="154"/>
      <c r="BF397" s="154"/>
      <c r="BG397" s="154"/>
      <c r="BH397" s="154"/>
    </row>
    <row r="398" spans="1:60" outlineLevel="1" x14ac:dyDescent="0.2">
      <c r="A398" s="155">
        <v>180</v>
      </c>
      <c r="B398" s="162" t="s">
        <v>693</v>
      </c>
      <c r="C398" s="193" t="s">
        <v>694</v>
      </c>
      <c r="D398" s="164" t="s">
        <v>157</v>
      </c>
      <c r="E398" s="169">
        <v>4</v>
      </c>
      <c r="F398" s="172"/>
      <c r="G398" s="173">
        <f t="shared" si="14"/>
        <v>0</v>
      </c>
      <c r="H398" s="172"/>
      <c r="I398" s="173">
        <f t="shared" si="15"/>
        <v>0</v>
      </c>
      <c r="J398" s="172"/>
      <c r="K398" s="173">
        <f t="shared" si="16"/>
        <v>0</v>
      </c>
      <c r="L398" s="173">
        <v>15</v>
      </c>
      <c r="M398" s="173">
        <f t="shared" si="17"/>
        <v>0</v>
      </c>
      <c r="N398" s="164">
        <v>0</v>
      </c>
      <c r="O398" s="164">
        <f t="shared" si="18"/>
        <v>0</v>
      </c>
      <c r="P398" s="164">
        <v>0</v>
      </c>
      <c r="Q398" s="164">
        <f t="shared" si="19"/>
        <v>0</v>
      </c>
      <c r="R398" s="164"/>
      <c r="S398" s="164"/>
      <c r="T398" s="165">
        <v>1.5</v>
      </c>
      <c r="U398" s="164">
        <f t="shared" si="20"/>
        <v>6</v>
      </c>
      <c r="V398" s="154"/>
      <c r="W398" s="154"/>
      <c r="X398" s="154"/>
      <c r="Y398" s="154"/>
      <c r="Z398" s="154"/>
      <c r="AA398" s="154"/>
      <c r="AB398" s="154"/>
      <c r="AC398" s="154"/>
      <c r="AD398" s="154"/>
      <c r="AE398" s="154" t="s">
        <v>146</v>
      </c>
      <c r="AF398" s="154"/>
      <c r="AG398" s="154"/>
      <c r="AH398" s="154"/>
      <c r="AI398" s="154"/>
      <c r="AJ398" s="154"/>
      <c r="AK398" s="154"/>
      <c r="AL398" s="154"/>
      <c r="AM398" s="154"/>
      <c r="AN398" s="154"/>
      <c r="AO398" s="154"/>
      <c r="AP398" s="154"/>
      <c r="AQ398" s="154"/>
      <c r="AR398" s="154"/>
      <c r="AS398" s="154"/>
      <c r="AT398" s="154"/>
      <c r="AU398" s="154"/>
      <c r="AV398" s="154"/>
      <c r="AW398" s="154"/>
      <c r="AX398" s="154"/>
      <c r="AY398" s="154"/>
      <c r="AZ398" s="154"/>
      <c r="BA398" s="154"/>
      <c r="BB398" s="154"/>
      <c r="BC398" s="154"/>
      <c r="BD398" s="154"/>
      <c r="BE398" s="154"/>
      <c r="BF398" s="154"/>
      <c r="BG398" s="154"/>
      <c r="BH398" s="154"/>
    </row>
    <row r="399" spans="1:60" outlineLevel="1" x14ac:dyDescent="0.2">
      <c r="A399" s="155">
        <v>181</v>
      </c>
      <c r="B399" s="162" t="s">
        <v>695</v>
      </c>
      <c r="C399" s="193" t="s">
        <v>696</v>
      </c>
      <c r="D399" s="164" t="s">
        <v>157</v>
      </c>
      <c r="E399" s="169">
        <v>1</v>
      </c>
      <c r="F399" s="172"/>
      <c r="G399" s="173">
        <f t="shared" si="14"/>
        <v>0</v>
      </c>
      <c r="H399" s="172"/>
      <c r="I399" s="173">
        <f t="shared" si="15"/>
        <v>0</v>
      </c>
      <c r="J399" s="172"/>
      <c r="K399" s="173">
        <f t="shared" si="16"/>
        <v>0</v>
      </c>
      <c r="L399" s="173">
        <v>15</v>
      </c>
      <c r="M399" s="173">
        <f t="shared" si="17"/>
        <v>0</v>
      </c>
      <c r="N399" s="164">
        <v>2.2499999999999999E-2</v>
      </c>
      <c r="O399" s="164">
        <f t="shared" si="18"/>
        <v>2.2499999999999999E-2</v>
      </c>
      <c r="P399" s="164">
        <v>0</v>
      </c>
      <c r="Q399" s="164">
        <f t="shared" si="19"/>
        <v>0</v>
      </c>
      <c r="R399" s="164"/>
      <c r="S399" s="164"/>
      <c r="T399" s="165">
        <v>0</v>
      </c>
      <c r="U399" s="164">
        <f t="shared" si="20"/>
        <v>0</v>
      </c>
      <c r="V399" s="154"/>
      <c r="W399" s="154"/>
      <c r="X399" s="154"/>
      <c r="Y399" s="154"/>
      <c r="Z399" s="154"/>
      <c r="AA399" s="154"/>
      <c r="AB399" s="154"/>
      <c r="AC399" s="154"/>
      <c r="AD399" s="154"/>
      <c r="AE399" s="154" t="s">
        <v>479</v>
      </c>
      <c r="AF399" s="154"/>
      <c r="AG399" s="154"/>
      <c r="AH399" s="154"/>
      <c r="AI399" s="154"/>
      <c r="AJ399" s="154"/>
      <c r="AK399" s="154"/>
      <c r="AL399" s="154"/>
      <c r="AM399" s="154"/>
      <c r="AN399" s="154"/>
      <c r="AO399" s="154"/>
      <c r="AP399" s="154"/>
      <c r="AQ399" s="154"/>
      <c r="AR399" s="154"/>
      <c r="AS399" s="154"/>
      <c r="AT399" s="154"/>
      <c r="AU399" s="154"/>
      <c r="AV399" s="154"/>
      <c r="AW399" s="154"/>
      <c r="AX399" s="154"/>
      <c r="AY399" s="154"/>
      <c r="AZ399" s="154"/>
      <c r="BA399" s="154"/>
      <c r="BB399" s="154"/>
      <c r="BC399" s="154"/>
      <c r="BD399" s="154"/>
      <c r="BE399" s="154"/>
      <c r="BF399" s="154"/>
      <c r="BG399" s="154"/>
      <c r="BH399" s="154"/>
    </row>
    <row r="400" spans="1:60" outlineLevel="1" x14ac:dyDescent="0.2">
      <c r="A400" s="155">
        <v>182</v>
      </c>
      <c r="B400" s="162" t="s">
        <v>697</v>
      </c>
      <c r="C400" s="193" t="s">
        <v>698</v>
      </c>
      <c r="D400" s="164" t="s">
        <v>157</v>
      </c>
      <c r="E400" s="169">
        <v>3</v>
      </c>
      <c r="F400" s="172"/>
      <c r="G400" s="173">
        <f t="shared" si="14"/>
        <v>0</v>
      </c>
      <c r="H400" s="172"/>
      <c r="I400" s="173">
        <f t="shared" si="15"/>
        <v>0</v>
      </c>
      <c r="J400" s="172"/>
      <c r="K400" s="173">
        <f t="shared" si="16"/>
        <v>0</v>
      </c>
      <c r="L400" s="173">
        <v>15</v>
      </c>
      <c r="M400" s="173">
        <f t="shared" si="17"/>
        <v>0</v>
      </c>
      <c r="N400" s="164">
        <v>1.7500000000000002E-2</v>
      </c>
      <c r="O400" s="164">
        <f t="shared" si="18"/>
        <v>5.2499999999999998E-2</v>
      </c>
      <c r="P400" s="164">
        <v>0</v>
      </c>
      <c r="Q400" s="164">
        <f t="shared" si="19"/>
        <v>0</v>
      </c>
      <c r="R400" s="164"/>
      <c r="S400" s="164"/>
      <c r="T400" s="165">
        <v>0</v>
      </c>
      <c r="U400" s="164">
        <f t="shared" si="20"/>
        <v>0</v>
      </c>
      <c r="V400" s="154"/>
      <c r="W400" s="154"/>
      <c r="X400" s="154"/>
      <c r="Y400" s="154"/>
      <c r="Z400" s="154"/>
      <c r="AA400" s="154"/>
      <c r="AB400" s="154"/>
      <c r="AC400" s="154"/>
      <c r="AD400" s="154"/>
      <c r="AE400" s="154" t="s">
        <v>479</v>
      </c>
      <c r="AF400" s="154"/>
      <c r="AG400" s="154"/>
      <c r="AH400" s="154"/>
      <c r="AI400" s="154"/>
      <c r="AJ400" s="154"/>
      <c r="AK400" s="154"/>
      <c r="AL400" s="154"/>
      <c r="AM400" s="154"/>
      <c r="AN400" s="154"/>
      <c r="AO400" s="154"/>
      <c r="AP400" s="154"/>
      <c r="AQ400" s="154"/>
      <c r="AR400" s="154"/>
      <c r="AS400" s="154"/>
      <c r="AT400" s="154"/>
      <c r="AU400" s="154"/>
      <c r="AV400" s="154"/>
      <c r="AW400" s="154"/>
      <c r="AX400" s="154"/>
      <c r="AY400" s="154"/>
      <c r="AZ400" s="154"/>
      <c r="BA400" s="154"/>
      <c r="BB400" s="154"/>
      <c r="BC400" s="154"/>
      <c r="BD400" s="154"/>
      <c r="BE400" s="154"/>
      <c r="BF400" s="154"/>
      <c r="BG400" s="154"/>
      <c r="BH400" s="154"/>
    </row>
    <row r="401" spans="1:60" outlineLevel="1" x14ac:dyDescent="0.2">
      <c r="A401" s="155">
        <v>183</v>
      </c>
      <c r="B401" s="162" t="s">
        <v>699</v>
      </c>
      <c r="C401" s="193" t="s">
        <v>700</v>
      </c>
      <c r="D401" s="164" t="s">
        <v>157</v>
      </c>
      <c r="E401" s="169">
        <v>19</v>
      </c>
      <c r="F401" s="172"/>
      <c r="G401" s="173">
        <f t="shared" si="14"/>
        <v>0</v>
      </c>
      <c r="H401" s="172"/>
      <c r="I401" s="173">
        <f t="shared" si="15"/>
        <v>0</v>
      </c>
      <c r="J401" s="172"/>
      <c r="K401" s="173">
        <f t="shared" si="16"/>
        <v>0</v>
      </c>
      <c r="L401" s="173">
        <v>15</v>
      </c>
      <c r="M401" s="173">
        <f t="shared" si="17"/>
        <v>0</v>
      </c>
      <c r="N401" s="164">
        <v>2.0000000000000002E-5</v>
      </c>
      <c r="O401" s="164">
        <f t="shared" si="18"/>
        <v>3.8000000000000002E-4</v>
      </c>
      <c r="P401" s="164">
        <v>0</v>
      </c>
      <c r="Q401" s="164">
        <f t="shared" si="19"/>
        <v>0</v>
      </c>
      <c r="R401" s="164"/>
      <c r="S401" s="164"/>
      <c r="T401" s="165">
        <v>4.0199999999999996</v>
      </c>
      <c r="U401" s="164">
        <f t="shared" si="20"/>
        <v>76.38</v>
      </c>
      <c r="V401" s="154"/>
      <c r="W401" s="154"/>
      <c r="X401" s="154"/>
      <c r="Y401" s="154"/>
      <c r="Z401" s="154"/>
      <c r="AA401" s="154"/>
      <c r="AB401" s="154"/>
      <c r="AC401" s="154"/>
      <c r="AD401" s="154"/>
      <c r="AE401" s="154" t="s">
        <v>146</v>
      </c>
      <c r="AF401" s="154"/>
      <c r="AG401" s="154"/>
      <c r="AH401" s="154"/>
      <c r="AI401" s="154"/>
      <c r="AJ401" s="154"/>
      <c r="AK401" s="154"/>
      <c r="AL401" s="154"/>
      <c r="AM401" s="154"/>
      <c r="AN401" s="154"/>
      <c r="AO401" s="154"/>
      <c r="AP401" s="154"/>
      <c r="AQ401" s="154"/>
      <c r="AR401" s="154"/>
      <c r="AS401" s="154"/>
      <c r="AT401" s="154"/>
      <c r="AU401" s="154"/>
      <c r="AV401" s="154"/>
      <c r="AW401" s="154"/>
      <c r="AX401" s="154"/>
      <c r="AY401" s="154"/>
      <c r="AZ401" s="154"/>
      <c r="BA401" s="154"/>
      <c r="BB401" s="154"/>
      <c r="BC401" s="154"/>
      <c r="BD401" s="154"/>
      <c r="BE401" s="154"/>
      <c r="BF401" s="154"/>
      <c r="BG401" s="154"/>
      <c r="BH401" s="154"/>
    </row>
    <row r="402" spans="1:60" outlineLevel="1" x14ac:dyDescent="0.2">
      <c r="A402" s="155">
        <v>184</v>
      </c>
      <c r="B402" s="162" t="s">
        <v>701</v>
      </c>
      <c r="C402" s="193" t="s">
        <v>702</v>
      </c>
      <c r="D402" s="164" t="s">
        <v>157</v>
      </c>
      <c r="E402" s="169">
        <v>46</v>
      </c>
      <c r="F402" s="172"/>
      <c r="G402" s="173">
        <f t="shared" si="14"/>
        <v>0</v>
      </c>
      <c r="H402" s="172"/>
      <c r="I402" s="173">
        <f t="shared" si="15"/>
        <v>0</v>
      </c>
      <c r="J402" s="172"/>
      <c r="K402" s="173">
        <f t="shared" si="16"/>
        <v>0</v>
      </c>
      <c r="L402" s="173">
        <v>15</v>
      </c>
      <c r="M402" s="173">
        <f t="shared" si="17"/>
        <v>0</v>
      </c>
      <c r="N402" s="164">
        <v>0</v>
      </c>
      <c r="O402" s="164">
        <f t="shared" si="18"/>
        <v>0</v>
      </c>
      <c r="P402" s="164">
        <v>0</v>
      </c>
      <c r="Q402" s="164">
        <f t="shared" si="19"/>
        <v>0</v>
      </c>
      <c r="R402" s="164"/>
      <c r="S402" s="164"/>
      <c r="T402" s="165">
        <v>0.77500000000000002</v>
      </c>
      <c r="U402" s="164">
        <f t="shared" si="20"/>
        <v>35.65</v>
      </c>
      <c r="V402" s="154"/>
      <c r="W402" s="154"/>
      <c r="X402" s="154"/>
      <c r="Y402" s="154"/>
      <c r="Z402" s="154"/>
      <c r="AA402" s="154"/>
      <c r="AB402" s="154"/>
      <c r="AC402" s="154"/>
      <c r="AD402" s="154"/>
      <c r="AE402" s="154" t="s">
        <v>146</v>
      </c>
      <c r="AF402" s="154"/>
      <c r="AG402" s="154"/>
      <c r="AH402" s="154"/>
      <c r="AI402" s="154"/>
      <c r="AJ402" s="154"/>
      <c r="AK402" s="154"/>
      <c r="AL402" s="154"/>
      <c r="AM402" s="154"/>
      <c r="AN402" s="154"/>
      <c r="AO402" s="154"/>
      <c r="AP402" s="154"/>
      <c r="AQ402" s="154"/>
      <c r="AR402" s="154"/>
      <c r="AS402" s="154"/>
      <c r="AT402" s="154"/>
      <c r="AU402" s="154"/>
      <c r="AV402" s="154"/>
      <c r="AW402" s="154"/>
      <c r="AX402" s="154"/>
      <c r="AY402" s="154"/>
      <c r="AZ402" s="154"/>
      <c r="BA402" s="154"/>
      <c r="BB402" s="154"/>
      <c r="BC402" s="154"/>
      <c r="BD402" s="154"/>
      <c r="BE402" s="154"/>
      <c r="BF402" s="154"/>
      <c r="BG402" s="154"/>
      <c r="BH402" s="154"/>
    </row>
    <row r="403" spans="1:60" outlineLevel="1" x14ac:dyDescent="0.2">
      <c r="A403" s="155"/>
      <c r="B403" s="162"/>
      <c r="C403" s="194" t="s">
        <v>703</v>
      </c>
      <c r="D403" s="166"/>
      <c r="E403" s="170">
        <v>46</v>
      </c>
      <c r="F403" s="173"/>
      <c r="G403" s="173"/>
      <c r="H403" s="173"/>
      <c r="I403" s="173"/>
      <c r="J403" s="173"/>
      <c r="K403" s="173"/>
      <c r="L403" s="173"/>
      <c r="M403" s="173"/>
      <c r="N403" s="164"/>
      <c r="O403" s="164"/>
      <c r="P403" s="164"/>
      <c r="Q403" s="164"/>
      <c r="R403" s="164"/>
      <c r="S403" s="164"/>
      <c r="T403" s="165"/>
      <c r="U403" s="164"/>
      <c r="V403" s="154"/>
      <c r="W403" s="154"/>
      <c r="X403" s="154"/>
      <c r="Y403" s="154"/>
      <c r="Z403" s="154"/>
      <c r="AA403" s="154"/>
      <c r="AB403" s="154"/>
      <c r="AC403" s="154"/>
      <c r="AD403" s="154"/>
      <c r="AE403" s="154" t="s">
        <v>140</v>
      </c>
      <c r="AF403" s="154">
        <v>0</v>
      </c>
      <c r="AG403" s="154"/>
      <c r="AH403" s="154"/>
      <c r="AI403" s="154"/>
      <c r="AJ403" s="154"/>
      <c r="AK403" s="154"/>
      <c r="AL403" s="154"/>
      <c r="AM403" s="154"/>
      <c r="AN403" s="154"/>
      <c r="AO403" s="154"/>
      <c r="AP403" s="154"/>
      <c r="AQ403" s="154"/>
      <c r="AR403" s="154"/>
      <c r="AS403" s="154"/>
      <c r="AT403" s="154"/>
      <c r="AU403" s="154"/>
      <c r="AV403" s="154"/>
      <c r="AW403" s="154"/>
      <c r="AX403" s="154"/>
      <c r="AY403" s="154"/>
      <c r="AZ403" s="154"/>
      <c r="BA403" s="154"/>
      <c r="BB403" s="154"/>
      <c r="BC403" s="154"/>
      <c r="BD403" s="154"/>
      <c r="BE403" s="154"/>
      <c r="BF403" s="154"/>
      <c r="BG403" s="154"/>
      <c r="BH403" s="154"/>
    </row>
    <row r="404" spans="1:60" outlineLevel="1" x14ac:dyDescent="0.2">
      <c r="A404" s="155">
        <v>185</v>
      </c>
      <c r="B404" s="162" t="s">
        <v>704</v>
      </c>
      <c r="C404" s="193" t="s">
        <v>705</v>
      </c>
      <c r="D404" s="164" t="s">
        <v>157</v>
      </c>
      <c r="E404" s="169">
        <v>31</v>
      </c>
      <c r="F404" s="172"/>
      <c r="G404" s="173">
        <f>ROUND(E404*F404,2)</f>
        <v>0</v>
      </c>
      <c r="H404" s="172"/>
      <c r="I404" s="173">
        <f>ROUND(E404*H404,2)</f>
        <v>0</v>
      </c>
      <c r="J404" s="172"/>
      <c r="K404" s="173">
        <f>ROUND(E404*J404,2)</f>
        <v>0</v>
      </c>
      <c r="L404" s="173">
        <v>15</v>
      </c>
      <c r="M404" s="173">
        <f>G404*(1+L404/100)</f>
        <v>0</v>
      </c>
      <c r="N404" s="164">
        <v>7.5000000000000002E-4</v>
      </c>
      <c r="O404" s="164">
        <f>ROUND(E404*N404,5)</f>
        <v>2.325E-2</v>
      </c>
      <c r="P404" s="164">
        <v>0</v>
      </c>
      <c r="Q404" s="164">
        <f>ROUND(E404*P404,5)</f>
        <v>0</v>
      </c>
      <c r="R404" s="164"/>
      <c r="S404" s="164"/>
      <c r="T404" s="165">
        <v>0</v>
      </c>
      <c r="U404" s="164">
        <f>ROUND(E404*T404,2)</f>
        <v>0</v>
      </c>
      <c r="V404" s="154"/>
      <c r="W404" s="154"/>
      <c r="X404" s="154"/>
      <c r="Y404" s="154"/>
      <c r="Z404" s="154"/>
      <c r="AA404" s="154"/>
      <c r="AB404" s="154"/>
      <c r="AC404" s="154"/>
      <c r="AD404" s="154"/>
      <c r="AE404" s="154" t="s">
        <v>479</v>
      </c>
      <c r="AF404" s="154"/>
      <c r="AG404" s="154"/>
      <c r="AH404" s="154"/>
      <c r="AI404" s="154"/>
      <c r="AJ404" s="154"/>
      <c r="AK404" s="154"/>
      <c r="AL404" s="154"/>
      <c r="AM404" s="154"/>
      <c r="AN404" s="154"/>
      <c r="AO404" s="154"/>
      <c r="AP404" s="154"/>
      <c r="AQ404" s="154"/>
      <c r="AR404" s="154"/>
      <c r="AS404" s="154"/>
      <c r="AT404" s="154"/>
      <c r="AU404" s="154"/>
      <c r="AV404" s="154"/>
      <c r="AW404" s="154"/>
      <c r="AX404" s="154"/>
      <c r="AY404" s="154"/>
      <c r="AZ404" s="154"/>
      <c r="BA404" s="154"/>
      <c r="BB404" s="154"/>
      <c r="BC404" s="154"/>
      <c r="BD404" s="154"/>
      <c r="BE404" s="154"/>
      <c r="BF404" s="154"/>
      <c r="BG404" s="154"/>
      <c r="BH404" s="154"/>
    </row>
    <row r="405" spans="1:60" outlineLevel="1" x14ac:dyDescent="0.2">
      <c r="A405" s="155"/>
      <c r="B405" s="162"/>
      <c r="C405" s="194" t="s">
        <v>706</v>
      </c>
      <c r="D405" s="166"/>
      <c r="E405" s="170">
        <v>31</v>
      </c>
      <c r="F405" s="173"/>
      <c r="G405" s="173"/>
      <c r="H405" s="173"/>
      <c r="I405" s="173"/>
      <c r="J405" s="173"/>
      <c r="K405" s="173"/>
      <c r="L405" s="173"/>
      <c r="M405" s="173"/>
      <c r="N405" s="164"/>
      <c r="O405" s="164"/>
      <c r="P405" s="164"/>
      <c r="Q405" s="164"/>
      <c r="R405" s="164"/>
      <c r="S405" s="164"/>
      <c r="T405" s="165"/>
      <c r="U405" s="164"/>
      <c r="V405" s="154"/>
      <c r="W405" s="154"/>
      <c r="X405" s="154"/>
      <c r="Y405" s="154"/>
      <c r="Z405" s="154"/>
      <c r="AA405" s="154"/>
      <c r="AB405" s="154"/>
      <c r="AC405" s="154"/>
      <c r="AD405" s="154"/>
      <c r="AE405" s="154" t="s">
        <v>140</v>
      </c>
      <c r="AF405" s="154">
        <v>0</v>
      </c>
      <c r="AG405" s="154"/>
      <c r="AH405" s="154"/>
      <c r="AI405" s="154"/>
      <c r="AJ405" s="154"/>
      <c r="AK405" s="154"/>
      <c r="AL405" s="154"/>
      <c r="AM405" s="154"/>
      <c r="AN405" s="154"/>
      <c r="AO405" s="154"/>
      <c r="AP405" s="154"/>
      <c r="AQ405" s="154"/>
      <c r="AR405" s="154"/>
      <c r="AS405" s="154"/>
      <c r="AT405" s="154"/>
      <c r="AU405" s="154"/>
      <c r="AV405" s="154"/>
      <c r="AW405" s="154"/>
      <c r="AX405" s="154"/>
      <c r="AY405" s="154"/>
      <c r="AZ405" s="154"/>
      <c r="BA405" s="154"/>
      <c r="BB405" s="154"/>
      <c r="BC405" s="154"/>
      <c r="BD405" s="154"/>
      <c r="BE405" s="154"/>
      <c r="BF405" s="154"/>
      <c r="BG405" s="154"/>
      <c r="BH405" s="154"/>
    </row>
    <row r="406" spans="1:60" outlineLevel="1" x14ac:dyDescent="0.2">
      <c r="A406" s="155">
        <v>186</v>
      </c>
      <c r="B406" s="162" t="s">
        <v>707</v>
      </c>
      <c r="C406" s="193" t="s">
        <v>708</v>
      </c>
      <c r="D406" s="164" t="s">
        <v>157</v>
      </c>
      <c r="E406" s="169">
        <v>7</v>
      </c>
      <c r="F406" s="172"/>
      <c r="G406" s="173">
        <f t="shared" ref="G406:G423" si="21">ROUND(E406*F406,2)</f>
        <v>0</v>
      </c>
      <c r="H406" s="172"/>
      <c r="I406" s="173">
        <f t="shared" ref="I406:I423" si="22">ROUND(E406*H406,2)</f>
        <v>0</v>
      </c>
      <c r="J406" s="172"/>
      <c r="K406" s="173">
        <f t="shared" ref="K406:K423" si="23">ROUND(E406*J406,2)</f>
        <v>0</v>
      </c>
      <c r="L406" s="173">
        <v>15</v>
      </c>
      <c r="M406" s="173">
        <f t="shared" ref="M406:M423" si="24">G406*(1+L406/100)</f>
        <v>0</v>
      </c>
      <c r="N406" s="164">
        <v>0</v>
      </c>
      <c r="O406" s="164">
        <f t="shared" ref="O406:O423" si="25">ROUND(E406*N406,5)</f>
        <v>0</v>
      </c>
      <c r="P406" s="164">
        <v>0</v>
      </c>
      <c r="Q406" s="164">
        <f t="shared" ref="Q406:Q423" si="26">ROUND(E406*P406,5)</f>
        <v>0</v>
      </c>
      <c r="R406" s="164"/>
      <c r="S406" s="164"/>
      <c r="T406" s="165">
        <v>0</v>
      </c>
      <c r="U406" s="164">
        <f t="shared" ref="U406:U423" si="27">ROUND(E406*T406,2)</f>
        <v>0</v>
      </c>
      <c r="V406" s="154"/>
      <c r="W406" s="154"/>
      <c r="X406" s="154"/>
      <c r="Y406" s="154"/>
      <c r="Z406" s="154"/>
      <c r="AA406" s="154"/>
      <c r="AB406" s="154"/>
      <c r="AC406" s="154"/>
      <c r="AD406" s="154"/>
      <c r="AE406" s="154" t="s">
        <v>479</v>
      </c>
      <c r="AF406" s="154"/>
      <c r="AG406" s="154"/>
      <c r="AH406" s="154"/>
      <c r="AI406" s="154"/>
      <c r="AJ406" s="154"/>
      <c r="AK406" s="154"/>
      <c r="AL406" s="154"/>
      <c r="AM406" s="154"/>
      <c r="AN406" s="154"/>
      <c r="AO406" s="154"/>
      <c r="AP406" s="154"/>
      <c r="AQ406" s="154"/>
      <c r="AR406" s="154"/>
      <c r="AS406" s="154"/>
      <c r="AT406" s="154"/>
      <c r="AU406" s="154"/>
      <c r="AV406" s="154"/>
      <c r="AW406" s="154"/>
      <c r="AX406" s="154"/>
      <c r="AY406" s="154"/>
      <c r="AZ406" s="154"/>
      <c r="BA406" s="154"/>
      <c r="BB406" s="154"/>
      <c r="BC406" s="154"/>
      <c r="BD406" s="154"/>
      <c r="BE406" s="154"/>
      <c r="BF406" s="154"/>
      <c r="BG406" s="154"/>
      <c r="BH406" s="154"/>
    </row>
    <row r="407" spans="1:60" outlineLevel="1" x14ac:dyDescent="0.2">
      <c r="A407" s="155">
        <v>187</v>
      </c>
      <c r="B407" s="162" t="s">
        <v>709</v>
      </c>
      <c r="C407" s="193" t="s">
        <v>710</v>
      </c>
      <c r="D407" s="164" t="s">
        <v>157</v>
      </c>
      <c r="E407" s="169">
        <v>8</v>
      </c>
      <c r="F407" s="172"/>
      <c r="G407" s="173">
        <f t="shared" si="21"/>
        <v>0</v>
      </c>
      <c r="H407" s="172"/>
      <c r="I407" s="173">
        <f t="shared" si="22"/>
        <v>0</v>
      </c>
      <c r="J407" s="172"/>
      <c r="K407" s="173">
        <f t="shared" si="23"/>
        <v>0</v>
      </c>
      <c r="L407" s="173">
        <v>15</v>
      </c>
      <c r="M407" s="173">
        <f t="shared" si="24"/>
        <v>0</v>
      </c>
      <c r="N407" s="164">
        <v>7.5000000000000002E-4</v>
      </c>
      <c r="O407" s="164">
        <f t="shared" si="25"/>
        <v>6.0000000000000001E-3</v>
      </c>
      <c r="P407" s="164">
        <v>0</v>
      </c>
      <c r="Q407" s="164">
        <f t="shared" si="26"/>
        <v>0</v>
      </c>
      <c r="R407" s="164"/>
      <c r="S407" s="164"/>
      <c r="T407" s="165">
        <v>0</v>
      </c>
      <c r="U407" s="164">
        <f t="shared" si="27"/>
        <v>0</v>
      </c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 t="s">
        <v>479</v>
      </c>
      <c r="AF407" s="154"/>
      <c r="AG407" s="154"/>
      <c r="AH407" s="154"/>
      <c r="AI407" s="154"/>
      <c r="AJ407" s="154"/>
      <c r="AK407" s="154"/>
      <c r="AL407" s="154"/>
      <c r="AM407" s="154"/>
      <c r="AN407" s="154"/>
      <c r="AO407" s="154"/>
      <c r="AP407" s="154"/>
      <c r="AQ407" s="154"/>
      <c r="AR407" s="154"/>
      <c r="AS407" s="154"/>
      <c r="AT407" s="154"/>
      <c r="AU407" s="154"/>
      <c r="AV407" s="154"/>
      <c r="AW407" s="154"/>
      <c r="AX407" s="154"/>
      <c r="AY407" s="154"/>
      <c r="AZ407" s="154"/>
      <c r="BA407" s="154"/>
      <c r="BB407" s="154"/>
      <c r="BC407" s="154"/>
      <c r="BD407" s="154"/>
      <c r="BE407" s="154"/>
      <c r="BF407" s="154"/>
      <c r="BG407" s="154"/>
      <c r="BH407" s="154"/>
    </row>
    <row r="408" spans="1:60" ht="22.5" outlineLevel="1" x14ac:dyDescent="0.2">
      <c r="A408" s="155">
        <v>188</v>
      </c>
      <c r="B408" s="162" t="s">
        <v>711</v>
      </c>
      <c r="C408" s="193" t="s">
        <v>712</v>
      </c>
      <c r="D408" s="164" t="s">
        <v>157</v>
      </c>
      <c r="E408" s="169">
        <v>2</v>
      </c>
      <c r="F408" s="172"/>
      <c r="G408" s="173">
        <f t="shared" si="21"/>
        <v>0</v>
      </c>
      <c r="H408" s="172"/>
      <c r="I408" s="173">
        <f t="shared" si="22"/>
        <v>0</v>
      </c>
      <c r="J408" s="172"/>
      <c r="K408" s="173">
        <f t="shared" si="23"/>
        <v>0</v>
      </c>
      <c r="L408" s="173">
        <v>15</v>
      </c>
      <c r="M408" s="173">
        <f t="shared" si="24"/>
        <v>0</v>
      </c>
      <c r="N408" s="164">
        <v>8.4000000000000005E-2</v>
      </c>
      <c r="O408" s="164">
        <f t="shared" si="25"/>
        <v>0.16800000000000001</v>
      </c>
      <c r="P408" s="164">
        <v>0</v>
      </c>
      <c r="Q408" s="164">
        <f t="shared" si="26"/>
        <v>0</v>
      </c>
      <c r="R408" s="164"/>
      <c r="S408" s="164"/>
      <c r="T408" s="165">
        <v>0</v>
      </c>
      <c r="U408" s="164">
        <f t="shared" si="27"/>
        <v>0</v>
      </c>
      <c r="V408" s="154"/>
      <c r="W408" s="154"/>
      <c r="X408" s="154"/>
      <c r="Y408" s="154"/>
      <c r="Z408" s="154"/>
      <c r="AA408" s="154"/>
      <c r="AB408" s="154"/>
      <c r="AC408" s="154"/>
      <c r="AD408" s="154"/>
      <c r="AE408" s="154" t="s">
        <v>479</v>
      </c>
      <c r="AF408" s="154"/>
      <c r="AG408" s="154"/>
      <c r="AH408" s="154"/>
      <c r="AI408" s="154"/>
      <c r="AJ408" s="154"/>
      <c r="AK408" s="154"/>
      <c r="AL408" s="154"/>
      <c r="AM408" s="154"/>
      <c r="AN408" s="154"/>
      <c r="AO408" s="154"/>
      <c r="AP408" s="154"/>
      <c r="AQ408" s="154"/>
      <c r="AR408" s="154"/>
      <c r="AS408" s="154"/>
      <c r="AT408" s="154"/>
      <c r="AU408" s="154"/>
      <c r="AV408" s="154"/>
      <c r="AW408" s="154"/>
      <c r="AX408" s="154"/>
      <c r="AY408" s="154"/>
      <c r="AZ408" s="154"/>
      <c r="BA408" s="154"/>
      <c r="BB408" s="154"/>
      <c r="BC408" s="154"/>
      <c r="BD408" s="154"/>
      <c r="BE408" s="154"/>
      <c r="BF408" s="154"/>
      <c r="BG408" s="154"/>
      <c r="BH408" s="154"/>
    </row>
    <row r="409" spans="1:60" ht="22.5" outlineLevel="1" x14ac:dyDescent="0.2">
      <c r="A409" s="155">
        <v>189</v>
      </c>
      <c r="B409" s="162" t="s">
        <v>713</v>
      </c>
      <c r="C409" s="193" t="s">
        <v>714</v>
      </c>
      <c r="D409" s="164" t="s">
        <v>157</v>
      </c>
      <c r="E409" s="169">
        <v>1</v>
      </c>
      <c r="F409" s="172"/>
      <c r="G409" s="173">
        <f t="shared" si="21"/>
        <v>0</v>
      </c>
      <c r="H409" s="172"/>
      <c r="I409" s="173">
        <f t="shared" si="22"/>
        <v>0</v>
      </c>
      <c r="J409" s="172"/>
      <c r="K409" s="173">
        <f t="shared" si="23"/>
        <v>0</v>
      </c>
      <c r="L409" s="173">
        <v>15</v>
      </c>
      <c r="M409" s="173">
        <f t="shared" si="24"/>
        <v>0</v>
      </c>
      <c r="N409" s="164">
        <v>8.4000000000000005E-2</v>
      </c>
      <c r="O409" s="164">
        <f t="shared" si="25"/>
        <v>8.4000000000000005E-2</v>
      </c>
      <c r="P409" s="164">
        <v>0</v>
      </c>
      <c r="Q409" s="164">
        <f t="shared" si="26"/>
        <v>0</v>
      </c>
      <c r="R409" s="164"/>
      <c r="S409" s="164"/>
      <c r="T409" s="165">
        <v>0</v>
      </c>
      <c r="U409" s="164">
        <f t="shared" si="27"/>
        <v>0</v>
      </c>
      <c r="V409" s="154"/>
      <c r="W409" s="154"/>
      <c r="X409" s="154"/>
      <c r="Y409" s="154"/>
      <c r="Z409" s="154"/>
      <c r="AA409" s="154"/>
      <c r="AB409" s="154"/>
      <c r="AC409" s="154"/>
      <c r="AD409" s="154"/>
      <c r="AE409" s="154" t="s">
        <v>479</v>
      </c>
      <c r="AF409" s="154"/>
      <c r="AG409" s="154"/>
      <c r="AH409" s="154"/>
      <c r="AI409" s="154"/>
      <c r="AJ409" s="154"/>
      <c r="AK409" s="154"/>
      <c r="AL409" s="154"/>
      <c r="AM409" s="154"/>
      <c r="AN409" s="154"/>
      <c r="AO409" s="154"/>
      <c r="AP409" s="154"/>
      <c r="AQ409" s="154"/>
      <c r="AR409" s="154"/>
      <c r="AS409" s="154"/>
      <c r="AT409" s="154"/>
      <c r="AU409" s="154"/>
      <c r="AV409" s="154"/>
      <c r="AW409" s="154"/>
      <c r="AX409" s="154"/>
      <c r="AY409" s="154"/>
      <c r="AZ409" s="154"/>
      <c r="BA409" s="154"/>
      <c r="BB409" s="154"/>
      <c r="BC409" s="154"/>
      <c r="BD409" s="154"/>
      <c r="BE409" s="154"/>
      <c r="BF409" s="154"/>
      <c r="BG409" s="154"/>
      <c r="BH409" s="154"/>
    </row>
    <row r="410" spans="1:60" ht="22.5" outlineLevel="1" x14ac:dyDescent="0.2">
      <c r="A410" s="155">
        <v>190</v>
      </c>
      <c r="B410" s="162" t="s">
        <v>715</v>
      </c>
      <c r="C410" s="193" t="s">
        <v>716</v>
      </c>
      <c r="D410" s="164" t="s">
        <v>157</v>
      </c>
      <c r="E410" s="169">
        <v>1</v>
      </c>
      <c r="F410" s="172"/>
      <c r="G410" s="173">
        <f t="shared" si="21"/>
        <v>0</v>
      </c>
      <c r="H410" s="172"/>
      <c r="I410" s="173">
        <f t="shared" si="22"/>
        <v>0</v>
      </c>
      <c r="J410" s="172"/>
      <c r="K410" s="173">
        <f t="shared" si="23"/>
        <v>0</v>
      </c>
      <c r="L410" s="173">
        <v>15</v>
      </c>
      <c r="M410" s="173">
        <f t="shared" si="24"/>
        <v>0</v>
      </c>
      <c r="N410" s="164">
        <v>8.4000000000000005E-2</v>
      </c>
      <c r="O410" s="164">
        <f t="shared" si="25"/>
        <v>8.4000000000000005E-2</v>
      </c>
      <c r="P410" s="164">
        <v>0</v>
      </c>
      <c r="Q410" s="164">
        <f t="shared" si="26"/>
        <v>0</v>
      </c>
      <c r="R410" s="164"/>
      <c r="S410" s="164"/>
      <c r="T410" s="165">
        <v>0</v>
      </c>
      <c r="U410" s="164">
        <f t="shared" si="27"/>
        <v>0</v>
      </c>
      <c r="V410" s="154"/>
      <c r="W410" s="154"/>
      <c r="X410" s="154"/>
      <c r="Y410" s="154"/>
      <c r="Z410" s="154"/>
      <c r="AA410" s="154"/>
      <c r="AB410" s="154"/>
      <c r="AC410" s="154"/>
      <c r="AD410" s="154"/>
      <c r="AE410" s="154" t="s">
        <v>479</v>
      </c>
      <c r="AF410" s="154"/>
      <c r="AG410" s="154"/>
      <c r="AH410" s="154"/>
      <c r="AI410" s="154"/>
      <c r="AJ410" s="154"/>
      <c r="AK410" s="154"/>
      <c r="AL410" s="154"/>
      <c r="AM410" s="154"/>
      <c r="AN410" s="154"/>
      <c r="AO410" s="154"/>
      <c r="AP410" s="154"/>
      <c r="AQ410" s="154"/>
      <c r="AR410" s="154"/>
      <c r="AS410" s="154"/>
      <c r="AT410" s="154"/>
      <c r="AU410" s="154"/>
      <c r="AV410" s="154"/>
      <c r="AW410" s="154"/>
      <c r="AX410" s="154"/>
      <c r="AY410" s="154"/>
      <c r="AZ410" s="154"/>
      <c r="BA410" s="154"/>
      <c r="BB410" s="154"/>
      <c r="BC410" s="154"/>
      <c r="BD410" s="154"/>
      <c r="BE410" s="154"/>
      <c r="BF410" s="154"/>
      <c r="BG410" s="154"/>
      <c r="BH410" s="154"/>
    </row>
    <row r="411" spans="1:60" ht="22.5" outlineLevel="1" x14ac:dyDescent="0.2">
      <c r="A411" s="155">
        <v>191</v>
      </c>
      <c r="B411" s="162" t="s">
        <v>717</v>
      </c>
      <c r="C411" s="193" t="s">
        <v>718</v>
      </c>
      <c r="D411" s="164" t="s">
        <v>157</v>
      </c>
      <c r="E411" s="169">
        <v>1</v>
      </c>
      <c r="F411" s="172"/>
      <c r="G411" s="173">
        <f t="shared" si="21"/>
        <v>0</v>
      </c>
      <c r="H411" s="172"/>
      <c r="I411" s="173">
        <f t="shared" si="22"/>
        <v>0</v>
      </c>
      <c r="J411" s="172"/>
      <c r="K411" s="173">
        <f t="shared" si="23"/>
        <v>0</v>
      </c>
      <c r="L411" s="173">
        <v>15</v>
      </c>
      <c r="M411" s="173">
        <f t="shared" si="24"/>
        <v>0</v>
      </c>
      <c r="N411" s="164">
        <v>4.4999999999999998E-2</v>
      </c>
      <c r="O411" s="164">
        <f t="shared" si="25"/>
        <v>4.4999999999999998E-2</v>
      </c>
      <c r="P411" s="164">
        <v>0</v>
      </c>
      <c r="Q411" s="164">
        <f t="shared" si="26"/>
        <v>0</v>
      </c>
      <c r="R411" s="164"/>
      <c r="S411" s="164"/>
      <c r="T411" s="165">
        <v>0</v>
      </c>
      <c r="U411" s="164">
        <f t="shared" si="27"/>
        <v>0</v>
      </c>
      <c r="V411" s="154"/>
      <c r="W411" s="154"/>
      <c r="X411" s="154"/>
      <c r="Y411" s="154"/>
      <c r="Z411" s="154"/>
      <c r="AA411" s="154"/>
      <c r="AB411" s="154"/>
      <c r="AC411" s="154"/>
      <c r="AD411" s="154"/>
      <c r="AE411" s="154" t="s">
        <v>479</v>
      </c>
      <c r="AF411" s="154"/>
      <c r="AG411" s="154"/>
      <c r="AH411" s="154"/>
      <c r="AI411" s="154"/>
      <c r="AJ411" s="154"/>
      <c r="AK411" s="154"/>
      <c r="AL411" s="154"/>
      <c r="AM411" s="154"/>
      <c r="AN411" s="154"/>
      <c r="AO411" s="154"/>
      <c r="AP411" s="154"/>
      <c r="AQ411" s="154"/>
      <c r="AR411" s="154"/>
      <c r="AS411" s="154"/>
      <c r="AT411" s="154"/>
      <c r="AU411" s="154"/>
      <c r="AV411" s="154"/>
      <c r="AW411" s="154"/>
      <c r="AX411" s="154"/>
      <c r="AY411" s="154"/>
      <c r="AZ411" s="154"/>
      <c r="BA411" s="154"/>
      <c r="BB411" s="154"/>
      <c r="BC411" s="154"/>
      <c r="BD411" s="154"/>
      <c r="BE411" s="154"/>
      <c r="BF411" s="154"/>
      <c r="BG411" s="154"/>
      <c r="BH411" s="154"/>
    </row>
    <row r="412" spans="1:60" ht="22.5" outlineLevel="1" x14ac:dyDescent="0.2">
      <c r="A412" s="155">
        <v>192</v>
      </c>
      <c r="B412" s="162" t="s">
        <v>719</v>
      </c>
      <c r="C412" s="193" t="s">
        <v>720</v>
      </c>
      <c r="D412" s="164" t="s">
        <v>157</v>
      </c>
      <c r="E412" s="169">
        <v>4</v>
      </c>
      <c r="F412" s="172"/>
      <c r="G412" s="173">
        <f t="shared" si="21"/>
        <v>0</v>
      </c>
      <c r="H412" s="172"/>
      <c r="I412" s="173">
        <f t="shared" si="22"/>
        <v>0</v>
      </c>
      <c r="J412" s="172"/>
      <c r="K412" s="173">
        <f t="shared" si="23"/>
        <v>0</v>
      </c>
      <c r="L412" s="173">
        <v>15</v>
      </c>
      <c r="M412" s="173">
        <f t="shared" si="24"/>
        <v>0</v>
      </c>
      <c r="N412" s="164">
        <v>2.1999999999999999E-2</v>
      </c>
      <c r="O412" s="164">
        <f t="shared" si="25"/>
        <v>8.7999999999999995E-2</v>
      </c>
      <c r="P412" s="164">
        <v>0</v>
      </c>
      <c r="Q412" s="164">
        <f t="shared" si="26"/>
        <v>0</v>
      </c>
      <c r="R412" s="164"/>
      <c r="S412" s="164"/>
      <c r="T412" s="165">
        <v>0</v>
      </c>
      <c r="U412" s="164">
        <f t="shared" si="27"/>
        <v>0</v>
      </c>
      <c r="V412" s="154"/>
      <c r="W412" s="154"/>
      <c r="X412" s="154"/>
      <c r="Y412" s="154"/>
      <c r="Z412" s="154"/>
      <c r="AA412" s="154"/>
      <c r="AB412" s="154"/>
      <c r="AC412" s="154"/>
      <c r="AD412" s="154"/>
      <c r="AE412" s="154" t="s">
        <v>479</v>
      </c>
      <c r="AF412" s="154"/>
      <c r="AG412" s="154"/>
      <c r="AH412" s="154"/>
      <c r="AI412" s="154"/>
      <c r="AJ412" s="154"/>
      <c r="AK412" s="154"/>
      <c r="AL412" s="154"/>
      <c r="AM412" s="154"/>
      <c r="AN412" s="154"/>
      <c r="AO412" s="154"/>
      <c r="AP412" s="154"/>
      <c r="AQ412" s="154"/>
      <c r="AR412" s="154"/>
      <c r="AS412" s="154"/>
      <c r="AT412" s="154"/>
      <c r="AU412" s="154"/>
      <c r="AV412" s="154"/>
      <c r="AW412" s="154"/>
      <c r="AX412" s="154"/>
      <c r="AY412" s="154"/>
      <c r="AZ412" s="154"/>
      <c r="BA412" s="154"/>
      <c r="BB412" s="154"/>
      <c r="BC412" s="154"/>
      <c r="BD412" s="154"/>
      <c r="BE412" s="154"/>
      <c r="BF412" s="154"/>
      <c r="BG412" s="154"/>
      <c r="BH412" s="154"/>
    </row>
    <row r="413" spans="1:60" ht="22.5" outlineLevel="1" x14ac:dyDescent="0.2">
      <c r="A413" s="155">
        <v>193</v>
      </c>
      <c r="B413" s="162" t="s">
        <v>721</v>
      </c>
      <c r="C413" s="193" t="s">
        <v>722</v>
      </c>
      <c r="D413" s="164" t="s">
        <v>157</v>
      </c>
      <c r="E413" s="169">
        <v>1</v>
      </c>
      <c r="F413" s="172"/>
      <c r="G413" s="173">
        <f t="shared" si="21"/>
        <v>0</v>
      </c>
      <c r="H413" s="172"/>
      <c r="I413" s="173">
        <f t="shared" si="22"/>
        <v>0</v>
      </c>
      <c r="J413" s="172"/>
      <c r="K413" s="173">
        <f t="shared" si="23"/>
        <v>0</v>
      </c>
      <c r="L413" s="173">
        <v>15</v>
      </c>
      <c r="M413" s="173">
        <f t="shared" si="24"/>
        <v>0</v>
      </c>
      <c r="N413" s="164">
        <v>8.4000000000000005E-2</v>
      </c>
      <c r="O413" s="164">
        <f t="shared" si="25"/>
        <v>8.4000000000000005E-2</v>
      </c>
      <c r="P413" s="164">
        <v>0</v>
      </c>
      <c r="Q413" s="164">
        <f t="shared" si="26"/>
        <v>0</v>
      </c>
      <c r="R413" s="164"/>
      <c r="S413" s="164"/>
      <c r="T413" s="165">
        <v>0</v>
      </c>
      <c r="U413" s="164">
        <f t="shared" si="27"/>
        <v>0</v>
      </c>
      <c r="V413" s="154"/>
      <c r="W413" s="154"/>
      <c r="X413" s="154"/>
      <c r="Y413" s="154"/>
      <c r="Z413" s="154"/>
      <c r="AA413" s="154"/>
      <c r="AB413" s="154"/>
      <c r="AC413" s="154"/>
      <c r="AD413" s="154"/>
      <c r="AE413" s="154" t="s">
        <v>479</v>
      </c>
      <c r="AF413" s="154"/>
      <c r="AG413" s="154"/>
      <c r="AH413" s="154"/>
      <c r="AI413" s="154"/>
      <c r="AJ413" s="154"/>
      <c r="AK413" s="154"/>
      <c r="AL413" s="154"/>
      <c r="AM413" s="154"/>
      <c r="AN413" s="154"/>
      <c r="AO413" s="154"/>
      <c r="AP413" s="154"/>
      <c r="AQ413" s="154"/>
      <c r="AR413" s="154"/>
      <c r="AS413" s="154"/>
      <c r="AT413" s="154"/>
      <c r="AU413" s="154"/>
      <c r="AV413" s="154"/>
      <c r="AW413" s="154"/>
      <c r="AX413" s="154"/>
      <c r="AY413" s="154"/>
      <c r="AZ413" s="154"/>
      <c r="BA413" s="154"/>
      <c r="BB413" s="154"/>
      <c r="BC413" s="154"/>
      <c r="BD413" s="154"/>
      <c r="BE413" s="154"/>
      <c r="BF413" s="154"/>
      <c r="BG413" s="154"/>
      <c r="BH413" s="154"/>
    </row>
    <row r="414" spans="1:60" ht="22.5" outlineLevel="1" x14ac:dyDescent="0.2">
      <c r="A414" s="155">
        <v>194</v>
      </c>
      <c r="B414" s="162" t="s">
        <v>723</v>
      </c>
      <c r="C414" s="193" t="s">
        <v>724</v>
      </c>
      <c r="D414" s="164" t="s">
        <v>157</v>
      </c>
      <c r="E414" s="169">
        <v>7</v>
      </c>
      <c r="F414" s="172"/>
      <c r="G414" s="173">
        <f t="shared" si="21"/>
        <v>0</v>
      </c>
      <c r="H414" s="172"/>
      <c r="I414" s="173">
        <f t="shared" si="22"/>
        <v>0</v>
      </c>
      <c r="J414" s="172"/>
      <c r="K414" s="173">
        <f t="shared" si="23"/>
        <v>0</v>
      </c>
      <c r="L414" s="173">
        <v>15</v>
      </c>
      <c r="M414" s="173">
        <f t="shared" si="24"/>
        <v>0</v>
      </c>
      <c r="N414" s="164">
        <v>8.4000000000000005E-2</v>
      </c>
      <c r="O414" s="164">
        <f t="shared" si="25"/>
        <v>0.58799999999999997</v>
      </c>
      <c r="P414" s="164">
        <v>0</v>
      </c>
      <c r="Q414" s="164">
        <f t="shared" si="26"/>
        <v>0</v>
      </c>
      <c r="R414" s="164"/>
      <c r="S414" s="164"/>
      <c r="T414" s="165">
        <v>0</v>
      </c>
      <c r="U414" s="164">
        <f t="shared" si="27"/>
        <v>0</v>
      </c>
      <c r="V414" s="154"/>
      <c r="W414" s="154"/>
      <c r="X414" s="154"/>
      <c r="Y414" s="154"/>
      <c r="Z414" s="154"/>
      <c r="AA414" s="154"/>
      <c r="AB414" s="154"/>
      <c r="AC414" s="154"/>
      <c r="AD414" s="154"/>
      <c r="AE414" s="154" t="s">
        <v>479</v>
      </c>
      <c r="AF414" s="154"/>
      <c r="AG414" s="154"/>
      <c r="AH414" s="154"/>
      <c r="AI414" s="154"/>
      <c r="AJ414" s="154"/>
      <c r="AK414" s="154"/>
      <c r="AL414" s="154"/>
      <c r="AM414" s="154"/>
      <c r="AN414" s="154"/>
      <c r="AO414" s="154"/>
      <c r="AP414" s="154"/>
      <c r="AQ414" s="154"/>
      <c r="AR414" s="154"/>
      <c r="AS414" s="154"/>
      <c r="AT414" s="154"/>
      <c r="AU414" s="154"/>
      <c r="AV414" s="154"/>
      <c r="AW414" s="154"/>
      <c r="AX414" s="154"/>
      <c r="AY414" s="154"/>
      <c r="AZ414" s="154"/>
      <c r="BA414" s="154"/>
      <c r="BB414" s="154"/>
      <c r="BC414" s="154"/>
      <c r="BD414" s="154"/>
      <c r="BE414" s="154"/>
      <c r="BF414" s="154"/>
      <c r="BG414" s="154"/>
      <c r="BH414" s="154"/>
    </row>
    <row r="415" spans="1:60" ht="22.5" outlineLevel="1" x14ac:dyDescent="0.2">
      <c r="A415" s="155">
        <v>195</v>
      </c>
      <c r="B415" s="162" t="s">
        <v>725</v>
      </c>
      <c r="C415" s="193" t="s">
        <v>726</v>
      </c>
      <c r="D415" s="164" t="s">
        <v>157</v>
      </c>
      <c r="E415" s="169">
        <v>1</v>
      </c>
      <c r="F415" s="172"/>
      <c r="G415" s="173">
        <f t="shared" si="21"/>
        <v>0</v>
      </c>
      <c r="H415" s="172"/>
      <c r="I415" s="173">
        <f t="shared" si="22"/>
        <v>0</v>
      </c>
      <c r="J415" s="172"/>
      <c r="K415" s="173">
        <f t="shared" si="23"/>
        <v>0</v>
      </c>
      <c r="L415" s="173">
        <v>15</v>
      </c>
      <c r="M415" s="173">
        <f t="shared" si="24"/>
        <v>0</v>
      </c>
      <c r="N415" s="164">
        <v>7.3999999999999996E-2</v>
      </c>
      <c r="O415" s="164">
        <f t="shared" si="25"/>
        <v>7.3999999999999996E-2</v>
      </c>
      <c r="P415" s="164">
        <v>0</v>
      </c>
      <c r="Q415" s="164">
        <f t="shared" si="26"/>
        <v>0</v>
      </c>
      <c r="R415" s="164"/>
      <c r="S415" s="164"/>
      <c r="T415" s="165">
        <v>0</v>
      </c>
      <c r="U415" s="164">
        <f t="shared" si="27"/>
        <v>0</v>
      </c>
      <c r="V415" s="154"/>
      <c r="W415" s="154"/>
      <c r="X415" s="154"/>
      <c r="Y415" s="154"/>
      <c r="Z415" s="154"/>
      <c r="AA415" s="154"/>
      <c r="AB415" s="154"/>
      <c r="AC415" s="154"/>
      <c r="AD415" s="154"/>
      <c r="AE415" s="154" t="s">
        <v>479</v>
      </c>
      <c r="AF415" s="154"/>
      <c r="AG415" s="154"/>
      <c r="AH415" s="154"/>
      <c r="AI415" s="154"/>
      <c r="AJ415" s="154"/>
      <c r="AK415" s="154"/>
      <c r="AL415" s="154"/>
      <c r="AM415" s="154"/>
      <c r="AN415" s="154"/>
      <c r="AO415" s="154"/>
      <c r="AP415" s="154"/>
      <c r="AQ415" s="154"/>
      <c r="AR415" s="154"/>
      <c r="AS415" s="154"/>
      <c r="AT415" s="154"/>
      <c r="AU415" s="154"/>
      <c r="AV415" s="154"/>
      <c r="AW415" s="154"/>
      <c r="AX415" s="154"/>
      <c r="AY415" s="154"/>
      <c r="AZ415" s="154"/>
      <c r="BA415" s="154"/>
      <c r="BB415" s="154"/>
      <c r="BC415" s="154"/>
      <c r="BD415" s="154"/>
      <c r="BE415" s="154"/>
      <c r="BF415" s="154"/>
      <c r="BG415" s="154"/>
      <c r="BH415" s="154"/>
    </row>
    <row r="416" spans="1:60" ht="22.5" outlineLevel="1" x14ac:dyDescent="0.2">
      <c r="A416" s="155">
        <v>196</v>
      </c>
      <c r="B416" s="162" t="s">
        <v>727</v>
      </c>
      <c r="C416" s="193" t="s">
        <v>728</v>
      </c>
      <c r="D416" s="164" t="s">
        <v>157</v>
      </c>
      <c r="E416" s="169">
        <v>4</v>
      </c>
      <c r="F416" s="172"/>
      <c r="G416" s="173">
        <f t="shared" si="21"/>
        <v>0</v>
      </c>
      <c r="H416" s="172"/>
      <c r="I416" s="173">
        <f t="shared" si="22"/>
        <v>0</v>
      </c>
      <c r="J416" s="172"/>
      <c r="K416" s="173">
        <f t="shared" si="23"/>
        <v>0</v>
      </c>
      <c r="L416" s="173">
        <v>15</v>
      </c>
      <c r="M416" s="173">
        <f t="shared" si="24"/>
        <v>0</v>
      </c>
      <c r="N416" s="164">
        <v>2.1999999999999999E-2</v>
      </c>
      <c r="O416" s="164">
        <f t="shared" si="25"/>
        <v>8.7999999999999995E-2</v>
      </c>
      <c r="P416" s="164">
        <v>0</v>
      </c>
      <c r="Q416" s="164">
        <f t="shared" si="26"/>
        <v>0</v>
      </c>
      <c r="R416" s="164"/>
      <c r="S416" s="164"/>
      <c r="T416" s="165">
        <v>0</v>
      </c>
      <c r="U416" s="164">
        <f t="shared" si="27"/>
        <v>0</v>
      </c>
      <c r="V416" s="154"/>
      <c r="W416" s="154"/>
      <c r="X416" s="154"/>
      <c r="Y416" s="154"/>
      <c r="Z416" s="154"/>
      <c r="AA416" s="154"/>
      <c r="AB416" s="154"/>
      <c r="AC416" s="154"/>
      <c r="AD416" s="154"/>
      <c r="AE416" s="154" t="s">
        <v>479</v>
      </c>
      <c r="AF416" s="154"/>
      <c r="AG416" s="154"/>
      <c r="AH416" s="154"/>
      <c r="AI416" s="154"/>
      <c r="AJ416" s="154"/>
      <c r="AK416" s="154"/>
      <c r="AL416" s="154"/>
      <c r="AM416" s="154"/>
      <c r="AN416" s="154"/>
      <c r="AO416" s="154"/>
      <c r="AP416" s="154"/>
      <c r="AQ416" s="154"/>
      <c r="AR416" s="154"/>
      <c r="AS416" s="154"/>
      <c r="AT416" s="154"/>
      <c r="AU416" s="154"/>
      <c r="AV416" s="154"/>
      <c r="AW416" s="154"/>
      <c r="AX416" s="154"/>
      <c r="AY416" s="154"/>
      <c r="AZ416" s="154"/>
      <c r="BA416" s="154"/>
      <c r="BB416" s="154"/>
      <c r="BC416" s="154"/>
      <c r="BD416" s="154"/>
      <c r="BE416" s="154"/>
      <c r="BF416" s="154"/>
      <c r="BG416" s="154"/>
      <c r="BH416" s="154"/>
    </row>
    <row r="417" spans="1:60" ht="22.5" outlineLevel="1" x14ac:dyDescent="0.2">
      <c r="A417" s="155">
        <v>197</v>
      </c>
      <c r="B417" s="162" t="s">
        <v>729</v>
      </c>
      <c r="C417" s="193" t="s">
        <v>730</v>
      </c>
      <c r="D417" s="164" t="s">
        <v>157</v>
      </c>
      <c r="E417" s="169">
        <v>5</v>
      </c>
      <c r="F417" s="172"/>
      <c r="G417" s="173">
        <f t="shared" si="21"/>
        <v>0</v>
      </c>
      <c r="H417" s="172"/>
      <c r="I417" s="173">
        <f t="shared" si="22"/>
        <v>0</v>
      </c>
      <c r="J417" s="172"/>
      <c r="K417" s="173">
        <f t="shared" si="23"/>
        <v>0</v>
      </c>
      <c r="L417" s="173">
        <v>15</v>
      </c>
      <c r="M417" s="173">
        <f t="shared" si="24"/>
        <v>0</v>
      </c>
      <c r="N417" s="164">
        <v>8.4000000000000005E-2</v>
      </c>
      <c r="O417" s="164">
        <f t="shared" si="25"/>
        <v>0.42</v>
      </c>
      <c r="P417" s="164">
        <v>0</v>
      </c>
      <c r="Q417" s="164">
        <f t="shared" si="26"/>
        <v>0</v>
      </c>
      <c r="R417" s="164"/>
      <c r="S417" s="164"/>
      <c r="T417" s="165">
        <v>0</v>
      </c>
      <c r="U417" s="164">
        <f t="shared" si="27"/>
        <v>0</v>
      </c>
      <c r="V417" s="154"/>
      <c r="W417" s="154"/>
      <c r="X417" s="154"/>
      <c r="Y417" s="154"/>
      <c r="Z417" s="154"/>
      <c r="AA417" s="154"/>
      <c r="AB417" s="154"/>
      <c r="AC417" s="154"/>
      <c r="AD417" s="154"/>
      <c r="AE417" s="154" t="s">
        <v>479</v>
      </c>
      <c r="AF417" s="154"/>
      <c r="AG417" s="154"/>
      <c r="AH417" s="154"/>
      <c r="AI417" s="154"/>
      <c r="AJ417" s="154"/>
      <c r="AK417" s="154"/>
      <c r="AL417" s="154"/>
      <c r="AM417" s="154"/>
      <c r="AN417" s="154"/>
      <c r="AO417" s="154"/>
      <c r="AP417" s="154"/>
      <c r="AQ417" s="154"/>
      <c r="AR417" s="154"/>
      <c r="AS417" s="154"/>
      <c r="AT417" s="154"/>
      <c r="AU417" s="154"/>
      <c r="AV417" s="154"/>
      <c r="AW417" s="154"/>
      <c r="AX417" s="154"/>
      <c r="AY417" s="154"/>
      <c r="AZ417" s="154"/>
      <c r="BA417" s="154"/>
      <c r="BB417" s="154"/>
      <c r="BC417" s="154"/>
      <c r="BD417" s="154"/>
      <c r="BE417" s="154"/>
      <c r="BF417" s="154"/>
      <c r="BG417" s="154"/>
      <c r="BH417" s="154"/>
    </row>
    <row r="418" spans="1:60" ht="22.5" outlineLevel="1" x14ac:dyDescent="0.2">
      <c r="A418" s="155">
        <v>198</v>
      </c>
      <c r="B418" s="162" t="s">
        <v>731</v>
      </c>
      <c r="C418" s="193" t="s">
        <v>732</v>
      </c>
      <c r="D418" s="164" t="s">
        <v>157</v>
      </c>
      <c r="E418" s="169">
        <v>3</v>
      </c>
      <c r="F418" s="172"/>
      <c r="G418" s="173">
        <f t="shared" si="21"/>
        <v>0</v>
      </c>
      <c r="H418" s="172"/>
      <c r="I418" s="173">
        <f t="shared" si="22"/>
        <v>0</v>
      </c>
      <c r="J418" s="172"/>
      <c r="K418" s="173">
        <f t="shared" si="23"/>
        <v>0</v>
      </c>
      <c r="L418" s="173">
        <v>15</v>
      </c>
      <c r="M418" s="173">
        <f t="shared" si="24"/>
        <v>0</v>
      </c>
      <c r="N418" s="164">
        <v>8.4000000000000005E-2</v>
      </c>
      <c r="O418" s="164">
        <f t="shared" si="25"/>
        <v>0.252</v>
      </c>
      <c r="P418" s="164">
        <v>0</v>
      </c>
      <c r="Q418" s="164">
        <f t="shared" si="26"/>
        <v>0</v>
      </c>
      <c r="R418" s="164"/>
      <c r="S418" s="164"/>
      <c r="T418" s="165">
        <v>0</v>
      </c>
      <c r="U418" s="164">
        <f t="shared" si="27"/>
        <v>0</v>
      </c>
      <c r="V418" s="154"/>
      <c r="W418" s="154"/>
      <c r="X418" s="154"/>
      <c r="Y418" s="154"/>
      <c r="Z418" s="154"/>
      <c r="AA418" s="154"/>
      <c r="AB418" s="154"/>
      <c r="AC418" s="154"/>
      <c r="AD418" s="154"/>
      <c r="AE418" s="154" t="s">
        <v>479</v>
      </c>
      <c r="AF418" s="154"/>
      <c r="AG418" s="154"/>
      <c r="AH418" s="154"/>
      <c r="AI418" s="154"/>
      <c r="AJ418" s="154"/>
      <c r="AK418" s="154"/>
      <c r="AL418" s="154"/>
      <c r="AM418" s="154"/>
      <c r="AN418" s="154"/>
      <c r="AO418" s="154"/>
      <c r="AP418" s="154"/>
      <c r="AQ418" s="154"/>
      <c r="AR418" s="154"/>
      <c r="AS418" s="154"/>
      <c r="AT418" s="154"/>
      <c r="AU418" s="154"/>
      <c r="AV418" s="154"/>
      <c r="AW418" s="154"/>
      <c r="AX418" s="154"/>
      <c r="AY418" s="154"/>
      <c r="AZ418" s="154"/>
      <c r="BA418" s="154"/>
      <c r="BB418" s="154"/>
      <c r="BC418" s="154"/>
      <c r="BD418" s="154"/>
      <c r="BE418" s="154"/>
      <c r="BF418" s="154"/>
      <c r="BG418" s="154"/>
      <c r="BH418" s="154"/>
    </row>
    <row r="419" spans="1:60" ht="22.5" outlineLevel="1" x14ac:dyDescent="0.2">
      <c r="A419" s="155">
        <v>199</v>
      </c>
      <c r="B419" s="162" t="s">
        <v>733</v>
      </c>
      <c r="C419" s="193" t="s">
        <v>734</v>
      </c>
      <c r="D419" s="164" t="s">
        <v>157</v>
      </c>
      <c r="E419" s="169">
        <v>4</v>
      </c>
      <c r="F419" s="172"/>
      <c r="G419" s="173">
        <f t="shared" si="21"/>
        <v>0</v>
      </c>
      <c r="H419" s="172"/>
      <c r="I419" s="173">
        <f t="shared" si="22"/>
        <v>0</v>
      </c>
      <c r="J419" s="172"/>
      <c r="K419" s="173">
        <f t="shared" si="23"/>
        <v>0</v>
      </c>
      <c r="L419" s="173">
        <v>15</v>
      </c>
      <c r="M419" s="173">
        <f t="shared" si="24"/>
        <v>0</v>
      </c>
      <c r="N419" s="164">
        <v>8.4000000000000005E-2</v>
      </c>
      <c r="O419" s="164">
        <f t="shared" si="25"/>
        <v>0.33600000000000002</v>
      </c>
      <c r="P419" s="164">
        <v>0</v>
      </c>
      <c r="Q419" s="164">
        <f t="shared" si="26"/>
        <v>0</v>
      </c>
      <c r="R419" s="164"/>
      <c r="S419" s="164"/>
      <c r="T419" s="165">
        <v>0</v>
      </c>
      <c r="U419" s="164">
        <f t="shared" si="27"/>
        <v>0</v>
      </c>
      <c r="V419" s="154"/>
      <c r="W419" s="154"/>
      <c r="X419" s="154"/>
      <c r="Y419" s="154"/>
      <c r="Z419" s="154"/>
      <c r="AA419" s="154"/>
      <c r="AB419" s="154"/>
      <c r="AC419" s="154"/>
      <c r="AD419" s="154"/>
      <c r="AE419" s="154" t="s">
        <v>479</v>
      </c>
      <c r="AF419" s="154"/>
      <c r="AG419" s="154"/>
      <c r="AH419" s="154"/>
      <c r="AI419" s="154"/>
      <c r="AJ419" s="154"/>
      <c r="AK419" s="154"/>
      <c r="AL419" s="154"/>
      <c r="AM419" s="154"/>
      <c r="AN419" s="154"/>
      <c r="AO419" s="154"/>
      <c r="AP419" s="154"/>
      <c r="AQ419" s="154"/>
      <c r="AR419" s="154"/>
      <c r="AS419" s="154"/>
      <c r="AT419" s="154"/>
      <c r="AU419" s="154"/>
      <c r="AV419" s="154"/>
      <c r="AW419" s="154"/>
      <c r="AX419" s="154"/>
      <c r="AY419" s="154"/>
      <c r="AZ419" s="154"/>
      <c r="BA419" s="154"/>
      <c r="BB419" s="154"/>
      <c r="BC419" s="154"/>
      <c r="BD419" s="154"/>
      <c r="BE419" s="154"/>
      <c r="BF419" s="154"/>
      <c r="BG419" s="154"/>
      <c r="BH419" s="154"/>
    </row>
    <row r="420" spans="1:60" ht="22.5" outlineLevel="1" x14ac:dyDescent="0.2">
      <c r="A420" s="155">
        <v>200</v>
      </c>
      <c r="B420" s="162" t="s">
        <v>735</v>
      </c>
      <c r="C420" s="193" t="s">
        <v>736</v>
      </c>
      <c r="D420" s="164" t="s">
        <v>157</v>
      </c>
      <c r="E420" s="169">
        <v>6</v>
      </c>
      <c r="F420" s="172"/>
      <c r="G420" s="173">
        <f t="shared" si="21"/>
        <v>0</v>
      </c>
      <c r="H420" s="172"/>
      <c r="I420" s="173">
        <f t="shared" si="22"/>
        <v>0</v>
      </c>
      <c r="J420" s="172"/>
      <c r="K420" s="173">
        <f t="shared" si="23"/>
        <v>0</v>
      </c>
      <c r="L420" s="173">
        <v>15</v>
      </c>
      <c r="M420" s="173">
        <f t="shared" si="24"/>
        <v>0</v>
      </c>
      <c r="N420" s="164">
        <v>2.4E-2</v>
      </c>
      <c r="O420" s="164">
        <f t="shared" si="25"/>
        <v>0.14399999999999999</v>
      </c>
      <c r="P420" s="164">
        <v>0</v>
      </c>
      <c r="Q420" s="164">
        <f t="shared" si="26"/>
        <v>0</v>
      </c>
      <c r="R420" s="164"/>
      <c r="S420" s="164"/>
      <c r="T420" s="165">
        <v>0</v>
      </c>
      <c r="U420" s="164">
        <f t="shared" si="27"/>
        <v>0</v>
      </c>
      <c r="V420" s="154"/>
      <c r="W420" s="154"/>
      <c r="X420" s="154"/>
      <c r="Y420" s="154"/>
      <c r="Z420" s="154"/>
      <c r="AA420" s="154"/>
      <c r="AB420" s="154"/>
      <c r="AC420" s="154"/>
      <c r="AD420" s="154"/>
      <c r="AE420" s="154" t="s">
        <v>479</v>
      </c>
      <c r="AF420" s="154"/>
      <c r="AG420" s="154"/>
      <c r="AH420" s="154"/>
      <c r="AI420" s="154"/>
      <c r="AJ420" s="154"/>
      <c r="AK420" s="154"/>
      <c r="AL420" s="154"/>
      <c r="AM420" s="154"/>
      <c r="AN420" s="154"/>
      <c r="AO420" s="154"/>
      <c r="AP420" s="154"/>
      <c r="AQ420" s="154"/>
      <c r="AR420" s="154"/>
      <c r="AS420" s="154"/>
      <c r="AT420" s="154"/>
      <c r="AU420" s="154"/>
      <c r="AV420" s="154"/>
      <c r="AW420" s="154"/>
      <c r="AX420" s="154"/>
      <c r="AY420" s="154"/>
      <c r="AZ420" s="154"/>
      <c r="BA420" s="154"/>
      <c r="BB420" s="154"/>
      <c r="BC420" s="154"/>
      <c r="BD420" s="154"/>
      <c r="BE420" s="154"/>
      <c r="BF420" s="154"/>
      <c r="BG420" s="154"/>
      <c r="BH420" s="154"/>
    </row>
    <row r="421" spans="1:60" ht="22.5" outlineLevel="1" x14ac:dyDescent="0.2">
      <c r="A421" s="155">
        <v>201</v>
      </c>
      <c r="B421" s="162" t="s">
        <v>737</v>
      </c>
      <c r="C421" s="193" t="s">
        <v>738</v>
      </c>
      <c r="D421" s="164" t="s">
        <v>157</v>
      </c>
      <c r="E421" s="169">
        <v>13</v>
      </c>
      <c r="F421" s="172"/>
      <c r="G421" s="173">
        <f t="shared" si="21"/>
        <v>0</v>
      </c>
      <c r="H421" s="172"/>
      <c r="I421" s="173">
        <f t="shared" si="22"/>
        <v>0</v>
      </c>
      <c r="J421" s="172"/>
      <c r="K421" s="173">
        <f t="shared" si="23"/>
        <v>0</v>
      </c>
      <c r="L421" s="173">
        <v>15</v>
      </c>
      <c r="M421" s="173">
        <f t="shared" si="24"/>
        <v>0</v>
      </c>
      <c r="N421" s="164">
        <v>0.02</v>
      </c>
      <c r="O421" s="164">
        <f t="shared" si="25"/>
        <v>0.26</v>
      </c>
      <c r="P421" s="164">
        <v>0</v>
      </c>
      <c r="Q421" s="164">
        <f t="shared" si="26"/>
        <v>0</v>
      </c>
      <c r="R421" s="164"/>
      <c r="S421" s="164"/>
      <c r="T421" s="165">
        <v>0</v>
      </c>
      <c r="U421" s="164">
        <f t="shared" si="27"/>
        <v>0</v>
      </c>
      <c r="V421" s="154"/>
      <c r="W421" s="154"/>
      <c r="X421" s="154"/>
      <c r="Y421" s="154"/>
      <c r="Z421" s="154"/>
      <c r="AA421" s="154"/>
      <c r="AB421" s="154"/>
      <c r="AC421" s="154"/>
      <c r="AD421" s="154"/>
      <c r="AE421" s="154" t="s">
        <v>479</v>
      </c>
      <c r="AF421" s="154"/>
      <c r="AG421" s="154"/>
      <c r="AH421" s="154"/>
      <c r="AI421" s="154"/>
      <c r="AJ421" s="154"/>
      <c r="AK421" s="154"/>
      <c r="AL421" s="154"/>
      <c r="AM421" s="154"/>
      <c r="AN421" s="154"/>
      <c r="AO421" s="154"/>
      <c r="AP421" s="154"/>
      <c r="AQ421" s="154"/>
      <c r="AR421" s="154"/>
      <c r="AS421" s="154"/>
      <c r="AT421" s="154"/>
      <c r="AU421" s="154"/>
      <c r="AV421" s="154"/>
      <c r="AW421" s="154"/>
      <c r="AX421" s="154"/>
      <c r="AY421" s="154"/>
      <c r="AZ421" s="154"/>
      <c r="BA421" s="154"/>
      <c r="BB421" s="154"/>
      <c r="BC421" s="154"/>
      <c r="BD421" s="154"/>
      <c r="BE421" s="154"/>
      <c r="BF421" s="154"/>
      <c r="BG421" s="154"/>
      <c r="BH421" s="154"/>
    </row>
    <row r="422" spans="1:60" outlineLevel="1" x14ac:dyDescent="0.2">
      <c r="A422" s="155">
        <v>202</v>
      </c>
      <c r="B422" s="162" t="s">
        <v>739</v>
      </c>
      <c r="C422" s="193" t="s">
        <v>740</v>
      </c>
      <c r="D422" s="164" t="s">
        <v>157</v>
      </c>
      <c r="E422" s="169">
        <v>7</v>
      </c>
      <c r="F422" s="172"/>
      <c r="G422" s="173">
        <f t="shared" si="21"/>
        <v>0</v>
      </c>
      <c r="H422" s="172"/>
      <c r="I422" s="173">
        <f t="shared" si="22"/>
        <v>0</v>
      </c>
      <c r="J422" s="172"/>
      <c r="K422" s="173">
        <f t="shared" si="23"/>
        <v>0</v>
      </c>
      <c r="L422" s="173">
        <v>15</v>
      </c>
      <c r="M422" s="173">
        <f t="shared" si="24"/>
        <v>0</v>
      </c>
      <c r="N422" s="164">
        <v>0.184</v>
      </c>
      <c r="O422" s="164">
        <f t="shared" si="25"/>
        <v>1.288</v>
      </c>
      <c r="P422" s="164">
        <v>0</v>
      </c>
      <c r="Q422" s="164">
        <f t="shared" si="26"/>
        <v>0</v>
      </c>
      <c r="R422" s="164"/>
      <c r="S422" s="164"/>
      <c r="T422" s="165">
        <v>11.17347</v>
      </c>
      <c r="U422" s="164">
        <f t="shared" si="27"/>
        <v>78.209999999999994</v>
      </c>
      <c r="V422" s="154"/>
      <c r="W422" s="154"/>
      <c r="X422" s="154"/>
      <c r="Y422" s="154"/>
      <c r="Z422" s="154"/>
      <c r="AA422" s="154"/>
      <c r="AB422" s="154"/>
      <c r="AC422" s="154"/>
      <c r="AD422" s="154"/>
      <c r="AE422" s="154" t="s">
        <v>138</v>
      </c>
      <c r="AF422" s="154"/>
      <c r="AG422" s="154"/>
      <c r="AH422" s="154"/>
      <c r="AI422" s="154"/>
      <c r="AJ422" s="154"/>
      <c r="AK422" s="154"/>
      <c r="AL422" s="154"/>
      <c r="AM422" s="154"/>
      <c r="AN422" s="154"/>
      <c r="AO422" s="154"/>
      <c r="AP422" s="154"/>
      <c r="AQ422" s="154"/>
      <c r="AR422" s="154"/>
      <c r="AS422" s="154"/>
      <c r="AT422" s="154"/>
      <c r="AU422" s="154"/>
      <c r="AV422" s="154"/>
      <c r="AW422" s="154"/>
      <c r="AX422" s="154"/>
      <c r="AY422" s="154"/>
      <c r="AZ422" s="154"/>
      <c r="BA422" s="154"/>
      <c r="BB422" s="154"/>
      <c r="BC422" s="154"/>
      <c r="BD422" s="154"/>
      <c r="BE422" s="154"/>
      <c r="BF422" s="154"/>
      <c r="BG422" s="154"/>
      <c r="BH422" s="154"/>
    </row>
    <row r="423" spans="1:60" outlineLevel="1" x14ac:dyDescent="0.2">
      <c r="A423" s="155">
        <v>203</v>
      </c>
      <c r="B423" s="162" t="s">
        <v>741</v>
      </c>
      <c r="C423" s="193" t="s">
        <v>742</v>
      </c>
      <c r="D423" s="164" t="s">
        <v>241</v>
      </c>
      <c r="E423" s="169">
        <v>5.1418699999999999</v>
      </c>
      <c r="F423" s="172"/>
      <c r="G423" s="173">
        <f t="shared" si="21"/>
        <v>0</v>
      </c>
      <c r="H423" s="172"/>
      <c r="I423" s="173">
        <f t="shared" si="22"/>
        <v>0</v>
      </c>
      <c r="J423" s="172"/>
      <c r="K423" s="173">
        <f t="shared" si="23"/>
        <v>0</v>
      </c>
      <c r="L423" s="173">
        <v>15</v>
      </c>
      <c r="M423" s="173">
        <f t="shared" si="24"/>
        <v>0</v>
      </c>
      <c r="N423" s="164">
        <v>0</v>
      </c>
      <c r="O423" s="164">
        <f t="shared" si="25"/>
        <v>0</v>
      </c>
      <c r="P423" s="164">
        <v>0</v>
      </c>
      <c r="Q423" s="164">
        <f t="shared" si="26"/>
        <v>0</v>
      </c>
      <c r="R423" s="164"/>
      <c r="S423" s="164"/>
      <c r="T423" s="165">
        <v>2.4209999999999998</v>
      </c>
      <c r="U423" s="164">
        <f t="shared" si="27"/>
        <v>12.45</v>
      </c>
      <c r="V423" s="154"/>
      <c r="W423" s="154"/>
      <c r="X423" s="154"/>
      <c r="Y423" s="154"/>
      <c r="Z423" s="154"/>
      <c r="AA423" s="154"/>
      <c r="AB423" s="154"/>
      <c r="AC423" s="154"/>
      <c r="AD423" s="154"/>
      <c r="AE423" s="154" t="s">
        <v>146</v>
      </c>
      <c r="AF423" s="154"/>
      <c r="AG423" s="154"/>
      <c r="AH423" s="154"/>
      <c r="AI423" s="154"/>
      <c r="AJ423" s="154"/>
      <c r="AK423" s="154"/>
      <c r="AL423" s="154"/>
      <c r="AM423" s="154"/>
      <c r="AN423" s="154"/>
      <c r="AO423" s="154"/>
      <c r="AP423" s="154"/>
      <c r="AQ423" s="154"/>
      <c r="AR423" s="154"/>
      <c r="AS423" s="154"/>
      <c r="AT423" s="154"/>
      <c r="AU423" s="154"/>
      <c r="AV423" s="154"/>
      <c r="AW423" s="154"/>
      <c r="AX423" s="154"/>
      <c r="AY423" s="154"/>
      <c r="AZ423" s="154"/>
      <c r="BA423" s="154"/>
      <c r="BB423" s="154"/>
      <c r="BC423" s="154"/>
      <c r="BD423" s="154"/>
      <c r="BE423" s="154"/>
      <c r="BF423" s="154"/>
      <c r="BG423" s="154"/>
      <c r="BH423" s="154"/>
    </row>
    <row r="424" spans="1:60" x14ac:dyDescent="0.2">
      <c r="A424" s="156" t="s">
        <v>133</v>
      </c>
      <c r="B424" s="163" t="s">
        <v>89</v>
      </c>
      <c r="C424" s="195" t="s">
        <v>90</v>
      </c>
      <c r="D424" s="167"/>
      <c r="E424" s="171"/>
      <c r="F424" s="174"/>
      <c r="G424" s="174">
        <f>SUMIF(AE425:AE446,"&lt;&gt;NOR",G425:G446)</f>
        <v>0</v>
      </c>
      <c r="H424" s="174"/>
      <c r="I424" s="174">
        <f>SUM(I425:I446)</f>
        <v>0</v>
      </c>
      <c r="J424" s="174"/>
      <c r="K424" s="174">
        <f>SUM(K425:K446)</f>
        <v>0</v>
      </c>
      <c r="L424" s="174"/>
      <c r="M424" s="174">
        <f>SUM(M425:M446)</f>
        <v>0</v>
      </c>
      <c r="N424" s="167"/>
      <c r="O424" s="167">
        <f>SUM(O425:O446)</f>
        <v>3.0615400000000004</v>
      </c>
      <c r="P424" s="167"/>
      <c r="Q424" s="167">
        <f>SUM(Q425:Q446)</f>
        <v>0</v>
      </c>
      <c r="R424" s="167"/>
      <c r="S424" s="167"/>
      <c r="T424" s="168"/>
      <c r="U424" s="167">
        <f>SUM(U425:U446)</f>
        <v>170.32000000000002</v>
      </c>
      <c r="AE424" t="s">
        <v>134</v>
      </c>
    </row>
    <row r="425" spans="1:60" ht="22.5" outlineLevel="1" x14ac:dyDescent="0.2">
      <c r="A425" s="155">
        <v>204</v>
      </c>
      <c r="B425" s="162" t="s">
        <v>743</v>
      </c>
      <c r="C425" s="193" t="s">
        <v>744</v>
      </c>
      <c r="D425" s="164" t="s">
        <v>149</v>
      </c>
      <c r="E425" s="169">
        <v>112.93</v>
      </c>
      <c r="F425" s="172"/>
      <c r="G425" s="173">
        <f>ROUND(E425*F425,2)</f>
        <v>0</v>
      </c>
      <c r="H425" s="172"/>
      <c r="I425" s="173">
        <f>ROUND(E425*H425,2)</f>
        <v>0</v>
      </c>
      <c r="J425" s="172"/>
      <c r="K425" s="173">
        <f>ROUND(E425*J425,2)</f>
        <v>0</v>
      </c>
      <c r="L425" s="173">
        <v>15</v>
      </c>
      <c r="M425" s="173">
        <f>G425*(1+L425/100)</f>
        <v>0</v>
      </c>
      <c r="N425" s="164">
        <v>3.2599999999999999E-3</v>
      </c>
      <c r="O425" s="164">
        <f>ROUND(E425*N425,5)</f>
        <v>0.36814999999999998</v>
      </c>
      <c r="P425" s="164">
        <v>0</v>
      </c>
      <c r="Q425" s="164">
        <f>ROUND(E425*P425,5)</f>
        <v>0</v>
      </c>
      <c r="R425" s="164"/>
      <c r="S425" s="164"/>
      <c r="T425" s="165">
        <v>0.97799999999999998</v>
      </c>
      <c r="U425" s="164">
        <f>ROUND(E425*T425,2)</f>
        <v>110.45</v>
      </c>
      <c r="V425" s="154"/>
      <c r="W425" s="154"/>
      <c r="X425" s="154"/>
      <c r="Y425" s="154"/>
      <c r="Z425" s="154"/>
      <c r="AA425" s="154"/>
      <c r="AB425" s="154"/>
      <c r="AC425" s="154"/>
      <c r="AD425" s="154"/>
      <c r="AE425" s="154" t="s">
        <v>146</v>
      </c>
      <c r="AF425" s="154"/>
      <c r="AG425" s="154"/>
      <c r="AH425" s="154"/>
      <c r="AI425" s="154"/>
      <c r="AJ425" s="154"/>
      <c r="AK425" s="154"/>
      <c r="AL425" s="154"/>
      <c r="AM425" s="154"/>
      <c r="AN425" s="154"/>
      <c r="AO425" s="154"/>
      <c r="AP425" s="154"/>
      <c r="AQ425" s="154"/>
      <c r="AR425" s="154"/>
      <c r="AS425" s="154"/>
      <c r="AT425" s="154"/>
      <c r="AU425" s="154"/>
      <c r="AV425" s="154"/>
      <c r="AW425" s="154"/>
      <c r="AX425" s="154"/>
      <c r="AY425" s="154"/>
      <c r="AZ425" s="154"/>
      <c r="BA425" s="154"/>
      <c r="BB425" s="154"/>
      <c r="BC425" s="154"/>
      <c r="BD425" s="154"/>
      <c r="BE425" s="154"/>
      <c r="BF425" s="154"/>
      <c r="BG425" s="154"/>
      <c r="BH425" s="154"/>
    </row>
    <row r="426" spans="1:60" outlineLevel="1" x14ac:dyDescent="0.2">
      <c r="A426" s="155"/>
      <c r="B426" s="162"/>
      <c r="C426" s="194" t="s">
        <v>745</v>
      </c>
      <c r="D426" s="166"/>
      <c r="E426" s="170">
        <v>10.27</v>
      </c>
      <c r="F426" s="173"/>
      <c r="G426" s="173"/>
      <c r="H426" s="173"/>
      <c r="I426" s="173"/>
      <c r="J426" s="173"/>
      <c r="K426" s="173"/>
      <c r="L426" s="173"/>
      <c r="M426" s="173"/>
      <c r="N426" s="164"/>
      <c r="O426" s="164"/>
      <c r="P426" s="164"/>
      <c r="Q426" s="164"/>
      <c r="R426" s="164"/>
      <c r="S426" s="164"/>
      <c r="T426" s="165"/>
      <c r="U426" s="164"/>
      <c r="V426" s="154"/>
      <c r="W426" s="154"/>
      <c r="X426" s="154"/>
      <c r="Y426" s="154"/>
      <c r="Z426" s="154"/>
      <c r="AA426" s="154"/>
      <c r="AB426" s="154"/>
      <c r="AC426" s="154"/>
      <c r="AD426" s="154"/>
      <c r="AE426" s="154" t="s">
        <v>140</v>
      </c>
      <c r="AF426" s="154">
        <v>0</v>
      </c>
      <c r="AG426" s="154"/>
      <c r="AH426" s="154"/>
      <c r="AI426" s="154"/>
      <c r="AJ426" s="154"/>
      <c r="AK426" s="154"/>
      <c r="AL426" s="154"/>
      <c r="AM426" s="154"/>
      <c r="AN426" s="154"/>
      <c r="AO426" s="154"/>
      <c r="AP426" s="154"/>
      <c r="AQ426" s="154"/>
      <c r="AR426" s="154"/>
      <c r="AS426" s="154"/>
      <c r="AT426" s="154"/>
      <c r="AU426" s="154"/>
      <c r="AV426" s="154"/>
      <c r="AW426" s="154"/>
      <c r="AX426" s="154"/>
      <c r="AY426" s="154"/>
      <c r="AZ426" s="154"/>
      <c r="BA426" s="154"/>
      <c r="BB426" s="154"/>
      <c r="BC426" s="154"/>
      <c r="BD426" s="154"/>
      <c r="BE426" s="154"/>
      <c r="BF426" s="154"/>
      <c r="BG426" s="154"/>
      <c r="BH426" s="154"/>
    </row>
    <row r="427" spans="1:60" outlineLevel="1" x14ac:dyDescent="0.2">
      <c r="A427" s="155"/>
      <c r="B427" s="162"/>
      <c r="C427" s="194" t="s">
        <v>746</v>
      </c>
      <c r="D427" s="166"/>
      <c r="E427" s="170">
        <v>15.68</v>
      </c>
      <c r="F427" s="173"/>
      <c r="G427" s="173"/>
      <c r="H427" s="173"/>
      <c r="I427" s="173"/>
      <c r="J427" s="173"/>
      <c r="K427" s="173"/>
      <c r="L427" s="173"/>
      <c r="M427" s="173"/>
      <c r="N427" s="164"/>
      <c r="O427" s="164"/>
      <c r="P427" s="164"/>
      <c r="Q427" s="164"/>
      <c r="R427" s="164"/>
      <c r="S427" s="164"/>
      <c r="T427" s="165"/>
      <c r="U427" s="164"/>
      <c r="V427" s="154"/>
      <c r="W427" s="154"/>
      <c r="X427" s="154"/>
      <c r="Y427" s="154"/>
      <c r="Z427" s="154"/>
      <c r="AA427" s="154"/>
      <c r="AB427" s="154"/>
      <c r="AC427" s="154"/>
      <c r="AD427" s="154"/>
      <c r="AE427" s="154" t="s">
        <v>140</v>
      </c>
      <c r="AF427" s="154">
        <v>0</v>
      </c>
      <c r="AG427" s="154"/>
      <c r="AH427" s="154"/>
      <c r="AI427" s="154"/>
      <c r="AJ427" s="154"/>
      <c r="AK427" s="154"/>
      <c r="AL427" s="154"/>
      <c r="AM427" s="154"/>
      <c r="AN427" s="154"/>
      <c r="AO427" s="154"/>
      <c r="AP427" s="154"/>
      <c r="AQ427" s="154"/>
      <c r="AR427" s="154"/>
      <c r="AS427" s="154"/>
      <c r="AT427" s="154"/>
      <c r="AU427" s="154"/>
      <c r="AV427" s="154"/>
      <c r="AW427" s="154"/>
      <c r="AX427" s="154"/>
      <c r="AY427" s="154"/>
      <c r="AZ427" s="154"/>
      <c r="BA427" s="154"/>
      <c r="BB427" s="154"/>
      <c r="BC427" s="154"/>
      <c r="BD427" s="154"/>
      <c r="BE427" s="154"/>
      <c r="BF427" s="154"/>
      <c r="BG427" s="154"/>
      <c r="BH427" s="154"/>
    </row>
    <row r="428" spans="1:60" outlineLevel="1" x14ac:dyDescent="0.2">
      <c r="A428" s="155"/>
      <c r="B428" s="162"/>
      <c r="C428" s="194" t="s">
        <v>747</v>
      </c>
      <c r="D428" s="166"/>
      <c r="E428" s="170">
        <v>17.95</v>
      </c>
      <c r="F428" s="173"/>
      <c r="G428" s="173"/>
      <c r="H428" s="173"/>
      <c r="I428" s="173"/>
      <c r="J428" s="173"/>
      <c r="K428" s="173"/>
      <c r="L428" s="173"/>
      <c r="M428" s="173"/>
      <c r="N428" s="164"/>
      <c r="O428" s="164"/>
      <c r="P428" s="164"/>
      <c r="Q428" s="164"/>
      <c r="R428" s="164"/>
      <c r="S428" s="164"/>
      <c r="T428" s="165"/>
      <c r="U428" s="164"/>
      <c r="V428" s="154"/>
      <c r="W428" s="154"/>
      <c r="X428" s="154"/>
      <c r="Y428" s="154"/>
      <c r="Z428" s="154"/>
      <c r="AA428" s="154"/>
      <c r="AB428" s="154"/>
      <c r="AC428" s="154"/>
      <c r="AD428" s="154"/>
      <c r="AE428" s="154" t="s">
        <v>140</v>
      </c>
      <c r="AF428" s="154">
        <v>0</v>
      </c>
      <c r="AG428" s="154"/>
      <c r="AH428" s="154"/>
      <c r="AI428" s="154"/>
      <c r="AJ428" s="154"/>
      <c r="AK428" s="154"/>
      <c r="AL428" s="154"/>
      <c r="AM428" s="154"/>
      <c r="AN428" s="154"/>
      <c r="AO428" s="154"/>
      <c r="AP428" s="154"/>
      <c r="AQ428" s="154"/>
      <c r="AR428" s="154"/>
      <c r="AS428" s="154"/>
      <c r="AT428" s="154"/>
      <c r="AU428" s="154"/>
      <c r="AV428" s="154"/>
      <c r="AW428" s="154"/>
      <c r="AX428" s="154"/>
      <c r="AY428" s="154"/>
      <c r="AZ428" s="154"/>
      <c r="BA428" s="154"/>
      <c r="BB428" s="154"/>
      <c r="BC428" s="154"/>
      <c r="BD428" s="154"/>
      <c r="BE428" s="154"/>
      <c r="BF428" s="154"/>
      <c r="BG428" s="154"/>
      <c r="BH428" s="154"/>
    </row>
    <row r="429" spans="1:60" outlineLevel="1" x14ac:dyDescent="0.2">
      <c r="A429" s="155"/>
      <c r="B429" s="162"/>
      <c r="C429" s="194" t="s">
        <v>748</v>
      </c>
      <c r="D429" s="166"/>
      <c r="E429" s="170">
        <v>21.87</v>
      </c>
      <c r="F429" s="173"/>
      <c r="G429" s="173"/>
      <c r="H429" s="173"/>
      <c r="I429" s="173"/>
      <c r="J429" s="173"/>
      <c r="K429" s="173"/>
      <c r="L429" s="173"/>
      <c r="M429" s="173"/>
      <c r="N429" s="164"/>
      <c r="O429" s="164"/>
      <c r="P429" s="164"/>
      <c r="Q429" s="164"/>
      <c r="R429" s="164"/>
      <c r="S429" s="164"/>
      <c r="T429" s="165"/>
      <c r="U429" s="164"/>
      <c r="V429" s="154"/>
      <c r="W429" s="154"/>
      <c r="X429" s="154"/>
      <c r="Y429" s="154"/>
      <c r="Z429" s="154"/>
      <c r="AA429" s="154"/>
      <c r="AB429" s="154"/>
      <c r="AC429" s="154"/>
      <c r="AD429" s="154"/>
      <c r="AE429" s="154" t="s">
        <v>140</v>
      </c>
      <c r="AF429" s="154">
        <v>0</v>
      </c>
      <c r="AG429" s="154"/>
      <c r="AH429" s="154"/>
      <c r="AI429" s="154"/>
      <c r="AJ429" s="154"/>
      <c r="AK429" s="154"/>
      <c r="AL429" s="154"/>
      <c r="AM429" s="154"/>
      <c r="AN429" s="154"/>
      <c r="AO429" s="154"/>
      <c r="AP429" s="154"/>
      <c r="AQ429" s="154"/>
      <c r="AR429" s="154"/>
      <c r="AS429" s="154"/>
      <c r="AT429" s="154"/>
      <c r="AU429" s="154"/>
      <c r="AV429" s="154"/>
      <c r="AW429" s="154"/>
      <c r="AX429" s="154"/>
      <c r="AY429" s="154"/>
      <c r="AZ429" s="154"/>
      <c r="BA429" s="154"/>
      <c r="BB429" s="154"/>
      <c r="BC429" s="154"/>
      <c r="BD429" s="154"/>
      <c r="BE429" s="154"/>
      <c r="BF429" s="154"/>
      <c r="BG429" s="154"/>
      <c r="BH429" s="154"/>
    </row>
    <row r="430" spans="1:60" outlineLevel="1" x14ac:dyDescent="0.2">
      <c r="A430" s="155"/>
      <c r="B430" s="162"/>
      <c r="C430" s="194" t="s">
        <v>749</v>
      </c>
      <c r="D430" s="166"/>
      <c r="E430" s="170">
        <v>13.9</v>
      </c>
      <c r="F430" s="173"/>
      <c r="G430" s="173"/>
      <c r="H430" s="173"/>
      <c r="I430" s="173"/>
      <c r="J430" s="173"/>
      <c r="K430" s="173"/>
      <c r="L430" s="173"/>
      <c r="M430" s="173"/>
      <c r="N430" s="164"/>
      <c r="O430" s="164"/>
      <c r="P430" s="164"/>
      <c r="Q430" s="164"/>
      <c r="R430" s="164"/>
      <c r="S430" s="164"/>
      <c r="T430" s="165"/>
      <c r="U430" s="164"/>
      <c r="V430" s="154"/>
      <c r="W430" s="154"/>
      <c r="X430" s="154"/>
      <c r="Y430" s="154"/>
      <c r="Z430" s="154"/>
      <c r="AA430" s="154"/>
      <c r="AB430" s="154"/>
      <c r="AC430" s="154"/>
      <c r="AD430" s="154"/>
      <c r="AE430" s="154" t="s">
        <v>140</v>
      </c>
      <c r="AF430" s="154">
        <v>0</v>
      </c>
      <c r="AG430" s="154"/>
      <c r="AH430" s="154"/>
      <c r="AI430" s="154"/>
      <c r="AJ430" s="154"/>
      <c r="AK430" s="154"/>
      <c r="AL430" s="154"/>
      <c r="AM430" s="154"/>
      <c r="AN430" s="154"/>
      <c r="AO430" s="154"/>
      <c r="AP430" s="154"/>
      <c r="AQ430" s="154"/>
      <c r="AR430" s="154"/>
      <c r="AS430" s="154"/>
      <c r="AT430" s="154"/>
      <c r="AU430" s="154"/>
      <c r="AV430" s="154"/>
      <c r="AW430" s="154"/>
      <c r="AX430" s="154"/>
      <c r="AY430" s="154"/>
      <c r="AZ430" s="154"/>
      <c r="BA430" s="154"/>
      <c r="BB430" s="154"/>
      <c r="BC430" s="154"/>
      <c r="BD430" s="154"/>
      <c r="BE430" s="154"/>
      <c r="BF430" s="154"/>
      <c r="BG430" s="154"/>
      <c r="BH430" s="154"/>
    </row>
    <row r="431" spans="1:60" outlineLevel="1" x14ac:dyDescent="0.2">
      <c r="A431" s="155"/>
      <c r="B431" s="162"/>
      <c r="C431" s="194" t="s">
        <v>750</v>
      </c>
      <c r="D431" s="166"/>
      <c r="E431" s="170">
        <v>25.92</v>
      </c>
      <c r="F431" s="173"/>
      <c r="G431" s="173"/>
      <c r="H431" s="173"/>
      <c r="I431" s="173"/>
      <c r="J431" s="173"/>
      <c r="K431" s="173"/>
      <c r="L431" s="173"/>
      <c r="M431" s="173"/>
      <c r="N431" s="164"/>
      <c r="O431" s="164"/>
      <c r="P431" s="164"/>
      <c r="Q431" s="164"/>
      <c r="R431" s="164"/>
      <c r="S431" s="164"/>
      <c r="T431" s="165"/>
      <c r="U431" s="164"/>
      <c r="V431" s="154"/>
      <c r="W431" s="154"/>
      <c r="X431" s="154"/>
      <c r="Y431" s="154"/>
      <c r="Z431" s="154"/>
      <c r="AA431" s="154"/>
      <c r="AB431" s="154"/>
      <c r="AC431" s="154"/>
      <c r="AD431" s="154"/>
      <c r="AE431" s="154" t="s">
        <v>140</v>
      </c>
      <c r="AF431" s="154">
        <v>0</v>
      </c>
      <c r="AG431" s="154"/>
      <c r="AH431" s="154"/>
      <c r="AI431" s="154"/>
      <c r="AJ431" s="154"/>
      <c r="AK431" s="154"/>
      <c r="AL431" s="154"/>
      <c r="AM431" s="154"/>
      <c r="AN431" s="154"/>
      <c r="AO431" s="154"/>
      <c r="AP431" s="154"/>
      <c r="AQ431" s="154"/>
      <c r="AR431" s="154"/>
      <c r="AS431" s="154"/>
      <c r="AT431" s="154"/>
      <c r="AU431" s="154"/>
      <c r="AV431" s="154"/>
      <c r="AW431" s="154"/>
      <c r="AX431" s="154"/>
      <c r="AY431" s="154"/>
      <c r="AZ431" s="154"/>
      <c r="BA431" s="154"/>
      <c r="BB431" s="154"/>
      <c r="BC431" s="154"/>
      <c r="BD431" s="154"/>
      <c r="BE431" s="154"/>
      <c r="BF431" s="154"/>
      <c r="BG431" s="154"/>
      <c r="BH431" s="154"/>
    </row>
    <row r="432" spans="1:60" outlineLevel="1" x14ac:dyDescent="0.2">
      <c r="A432" s="155"/>
      <c r="B432" s="162"/>
      <c r="C432" s="194" t="s">
        <v>751</v>
      </c>
      <c r="D432" s="166"/>
      <c r="E432" s="170">
        <v>7.34</v>
      </c>
      <c r="F432" s="173"/>
      <c r="G432" s="173"/>
      <c r="H432" s="173"/>
      <c r="I432" s="173"/>
      <c r="J432" s="173"/>
      <c r="K432" s="173"/>
      <c r="L432" s="173"/>
      <c r="M432" s="173"/>
      <c r="N432" s="164"/>
      <c r="O432" s="164"/>
      <c r="P432" s="164"/>
      <c r="Q432" s="164"/>
      <c r="R432" s="164"/>
      <c r="S432" s="164"/>
      <c r="T432" s="165"/>
      <c r="U432" s="16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 t="s">
        <v>140</v>
      </c>
      <c r="AF432" s="154">
        <v>0</v>
      </c>
      <c r="AG432" s="154"/>
      <c r="AH432" s="154"/>
      <c r="AI432" s="154"/>
      <c r="AJ432" s="154"/>
      <c r="AK432" s="154"/>
      <c r="AL432" s="154"/>
      <c r="AM432" s="154"/>
      <c r="AN432" s="154"/>
      <c r="AO432" s="154"/>
      <c r="AP432" s="154"/>
      <c r="AQ432" s="154"/>
      <c r="AR432" s="154"/>
      <c r="AS432" s="154"/>
      <c r="AT432" s="154"/>
      <c r="AU432" s="154"/>
      <c r="AV432" s="154"/>
      <c r="AW432" s="154"/>
      <c r="AX432" s="154"/>
      <c r="AY432" s="154"/>
      <c r="AZ432" s="154"/>
      <c r="BA432" s="154"/>
      <c r="BB432" s="154"/>
      <c r="BC432" s="154"/>
      <c r="BD432" s="154"/>
      <c r="BE432" s="154"/>
      <c r="BF432" s="154"/>
      <c r="BG432" s="154"/>
      <c r="BH432" s="154"/>
    </row>
    <row r="433" spans="1:60" outlineLevel="1" x14ac:dyDescent="0.2">
      <c r="A433" s="155">
        <v>205</v>
      </c>
      <c r="B433" s="162" t="s">
        <v>752</v>
      </c>
      <c r="C433" s="193" t="s">
        <v>753</v>
      </c>
      <c r="D433" s="164" t="s">
        <v>149</v>
      </c>
      <c r="E433" s="169">
        <v>118.5765</v>
      </c>
      <c r="F433" s="172"/>
      <c r="G433" s="173">
        <f>ROUND(E433*F433,2)</f>
        <v>0</v>
      </c>
      <c r="H433" s="172"/>
      <c r="I433" s="173">
        <f>ROUND(E433*H433,2)</f>
        <v>0</v>
      </c>
      <c r="J433" s="172"/>
      <c r="K433" s="173">
        <f>ROUND(E433*J433,2)</f>
        <v>0</v>
      </c>
      <c r="L433" s="173">
        <v>15</v>
      </c>
      <c r="M433" s="173">
        <f>G433*(1+L433/100)</f>
        <v>0</v>
      </c>
      <c r="N433" s="164">
        <v>1.9199999999999998E-2</v>
      </c>
      <c r="O433" s="164">
        <f>ROUND(E433*N433,5)</f>
        <v>2.2766700000000002</v>
      </c>
      <c r="P433" s="164">
        <v>0</v>
      </c>
      <c r="Q433" s="164">
        <f>ROUND(E433*P433,5)</f>
        <v>0</v>
      </c>
      <c r="R433" s="164"/>
      <c r="S433" s="164"/>
      <c r="T433" s="165">
        <v>0</v>
      </c>
      <c r="U433" s="164">
        <f>ROUND(E433*T433,2)</f>
        <v>0</v>
      </c>
      <c r="V433" s="154"/>
      <c r="W433" s="154"/>
      <c r="X433" s="154"/>
      <c r="Y433" s="154"/>
      <c r="Z433" s="154"/>
      <c r="AA433" s="154"/>
      <c r="AB433" s="154"/>
      <c r="AC433" s="154"/>
      <c r="AD433" s="154"/>
      <c r="AE433" s="154" t="s">
        <v>479</v>
      </c>
      <c r="AF433" s="154"/>
      <c r="AG433" s="154"/>
      <c r="AH433" s="154"/>
      <c r="AI433" s="154"/>
      <c r="AJ433" s="154"/>
      <c r="AK433" s="154"/>
      <c r="AL433" s="154"/>
      <c r="AM433" s="154"/>
      <c r="AN433" s="154"/>
      <c r="AO433" s="154"/>
      <c r="AP433" s="154"/>
      <c r="AQ433" s="154"/>
      <c r="AR433" s="154"/>
      <c r="AS433" s="154"/>
      <c r="AT433" s="154"/>
      <c r="AU433" s="154"/>
      <c r="AV433" s="154"/>
      <c r="AW433" s="154"/>
      <c r="AX433" s="154"/>
      <c r="AY433" s="154"/>
      <c r="AZ433" s="154"/>
      <c r="BA433" s="154"/>
      <c r="BB433" s="154"/>
      <c r="BC433" s="154"/>
      <c r="BD433" s="154"/>
      <c r="BE433" s="154"/>
      <c r="BF433" s="154"/>
      <c r="BG433" s="154"/>
      <c r="BH433" s="154"/>
    </row>
    <row r="434" spans="1:60" outlineLevel="1" x14ac:dyDescent="0.2">
      <c r="A434" s="155"/>
      <c r="B434" s="162"/>
      <c r="C434" s="194" t="s">
        <v>754</v>
      </c>
      <c r="D434" s="166"/>
      <c r="E434" s="170">
        <v>118.5765</v>
      </c>
      <c r="F434" s="173"/>
      <c r="G434" s="173"/>
      <c r="H434" s="173"/>
      <c r="I434" s="173"/>
      <c r="J434" s="173"/>
      <c r="K434" s="173"/>
      <c r="L434" s="173"/>
      <c r="M434" s="173"/>
      <c r="N434" s="164"/>
      <c r="O434" s="164"/>
      <c r="P434" s="164"/>
      <c r="Q434" s="164"/>
      <c r="R434" s="164"/>
      <c r="S434" s="164"/>
      <c r="T434" s="165"/>
      <c r="U434" s="164"/>
      <c r="V434" s="154"/>
      <c r="W434" s="154"/>
      <c r="X434" s="154"/>
      <c r="Y434" s="154"/>
      <c r="Z434" s="154"/>
      <c r="AA434" s="154"/>
      <c r="AB434" s="154"/>
      <c r="AC434" s="154"/>
      <c r="AD434" s="154"/>
      <c r="AE434" s="154" t="s">
        <v>140</v>
      </c>
      <c r="AF434" s="154">
        <v>0</v>
      </c>
      <c r="AG434" s="154"/>
      <c r="AH434" s="154"/>
      <c r="AI434" s="154"/>
      <c r="AJ434" s="154"/>
      <c r="AK434" s="154"/>
      <c r="AL434" s="154"/>
      <c r="AM434" s="154"/>
      <c r="AN434" s="154"/>
      <c r="AO434" s="154"/>
      <c r="AP434" s="154"/>
      <c r="AQ434" s="154"/>
      <c r="AR434" s="154"/>
      <c r="AS434" s="154"/>
      <c r="AT434" s="154"/>
      <c r="AU434" s="154"/>
      <c r="AV434" s="154"/>
      <c r="AW434" s="154"/>
      <c r="AX434" s="154"/>
      <c r="AY434" s="154"/>
      <c r="AZ434" s="154"/>
      <c r="BA434" s="154"/>
      <c r="BB434" s="154"/>
      <c r="BC434" s="154"/>
      <c r="BD434" s="154"/>
      <c r="BE434" s="154"/>
      <c r="BF434" s="154"/>
      <c r="BG434" s="154"/>
      <c r="BH434" s="154"/>
    </row>
    <row r="435" spans="1:60" outlineLevel="1" x14ac:dyDescent="0.2">
      <c r="A435" s="155">
        <v>206</v>
      </c>
      <c r="B435" s="162" t="s">
        <v>755</v>
      </c>
      <c r="C435" s="193" t="s">
        <v>756</v>
      </c>
      <c r="D435" s="164" t="s">
        <v>149</v>
      </c>
      <c r="E435" s="169">
        <v>112.93</v>
      </c>
      <c r="F435" s="172"/>
      <c r="G435" s="173">
        <f>ROUND(E435*F435,2)</f>
        <v>0</v>
      </c>
      <c r="H435" s="172"/>
      <c r="I435" s="173">
        <f>ROUND(E435*H435,2)</f>
        <v>0</v>
      </c>
      <c r="J435" s="172"/>
      <c r="K435" s="173">
        <f>ROUND(E435*J435,2)</f>
        <v>0</v>
      </c>
      <c r="L435" s="173">
        <v>15</v>
      </c>
      <c r="M435" s="173">
        <f>G435*(1+L435/100)</f>
        <v>0</v>
      </c>
      <c r="N435" s="164">
        <v>1.1E-4</v>
      </c>
      <c r="O435" s="164">
        <f>ROUND(E435*N435,5)</f>
        <v>1.242E-2</v>
      </c>
      <c r="P435" s="164">
        <v>0</v>
      </c>
      <c r="Q435" s="164">
        <f>ROUND(E435*P435,5)</f>
        <v>0</v>
      </c>
      <c r="R435" s="164"/>
      <c r="S435" s="164"/>
      <c r="T435" s="165">
        <v>0.05</v>
      </c>
      <c r="U435" s="164">
        <f>ROUND(E435*T435,2)</f>
        <v>5.65</v>
      </c>
      <c r="V435" s="154"/>
      <c r="W435" s="154"/>
      <c r="X435" s="154"/>
      <c r="Y435" s="154"/>
      <c r="Z435" s="154"/>
      <c r="AA435" s="154"/>
      <c r="AB435" s="154"/>
      <c r="AC435" s="154"/>
      <c r="AD435" s="154"/>
      <c r="AE435" s="154" t="s">
        <v>146</v>
      </c>
      <c r="AF435" s="154"/>
      <c r="AG435" s="154"/>
      <c r="AH435" s="154"/>
      <c r="AI435" s="154"/>
      <c r="AJ435" s="154"/>
      <c r="AK435" s="154"/>
      <c r="AL435" s="154"/>
      <c r="AM435" s="154"/>
      <c r="AN435" s="154"/>
      <c r="AO435" s="154"/>
      <c r="AP435" s="154"/>
      <c r="AQ435" s="154"/>
      <c r="AR435" s="154"/>
      <c r="AS435" s="154"/>
      <c r="AT435" s="154"/>
      <c r="AU435" s="154"/>
      <c r="AV435" s="154"/>
      <c r="AW435" s="154"/>
      <c r="AX435" s="154"/>
      <c r="AY435" s="154"/>
      <c r="AZ435" s="154"/>
      <c r="BA435" s="154"/>
      <c r="BB435" s="154"/>
      <c r="BC435" s="154"/>
      <c r="BD435" s="154"/>
      <c r="BE435" s="154"/>
      <c r="BF435" s="154"/>
      <c r="BG435" s="154"/>
      <c r="BH435" s="154"/>
    </row>
    <row r="436" spans="1:60" outlineLevel="1" x14ac:dyDescent="0.2">
      <c r="A436" s="155">
        <v>207</v>
      </c>
      <c r="B436" s="162" t="s">
        <v>757</v>
      </c>
      <c r="C436" s="193" t="s">
        <v>758</v>
      </c>
      <c r="D436" s="164" t="s">
        <v>235</v>
      </c>
      <c r="E436" s="169">
        <v>213.35</v>
      </c>
      <c r="F436" s="172"/>
      <c r="G436" s="173">
        <f>ROUND(E436*F436,2)</f>
        <v>0</v>
      </c>
      <c r="H436" s="172"/>
      <c r="I436" s="173">
        <f>ROUND(E436*H436,2)</f>
        <v>0</v>
      </c>
      <c r="J436" s="172"/>
      <c r="K436" s="173">
        <f>ROUND(E436*J436,2)</f>
        <v>0</v>
      </c>
      <c r="L436" s="173">
        <v>15</v>
      </c>
      <c r="M436" s="173">
        <f>G436*(1+L436/100)</f>
        <v>0</v>
      </c>
      <c r="N436" s="164">
        <v>3.2000000000000003E-4</v>
      </c>
      <c r="O436" s="164">
        <f>ROUND(E436*N436,5)</f>
        <v>6.8269999999999997E-2</v>
      </c>
      <c r="P436" s="164">
        <v>0</v>
      </c>
      <c r="Q436" s="164">
        <f>ROUND(E436*P436,5)</f>
        <v>0</v>
      </c>
      <c r="R436" s="164"/>
      <c r="S436" s="164"/>
      <c r="T436" s="165">
        <v>0.23599999999999999</v>
      </c>
      <c r="U436" s="164">
        <f>ROUND(E436*T436,2)</f>
        <v>50.35</v>
      </c>
      <c r="V436" s="154"/>
      <c r="W436" s="154"/>
      <c r="X436" s="154"/>
      <c r="Y436" s="154"/>
      <c r="Z436" s="154"/>
      <c r="AA436" s="154"/>
      <c r="AB436" s="154"/>
      <c r="AC436" s="154"/>
      <c r="AD436" s="154"/>
      <c r="AE436" s="154" t="s">
        <v>146</v>
      </c>
      <c r="AF436" s="154"/>
      <c r="AG436" s="154"/>
      <c r="AH436" s="154"/>
      <c r="AI436" s="154"/>
      <c r="AJ436" s="154"/>
      <c r="AK436" s="154"/>
      <c r="AL436" s="154"/>
      <c r="AM436" s="154"/>
      <c r="AN436" s="154"/>
      <c r="AO436" s="154"/>
      <c r="AP436" s="154"/>
      <c r="AQ436" s="154"/>
      <c r="AR436" s="154"/>
      <c r="AS436" s="154"/>
      <c r="AT436" s="154"/>
      <c r="AU436" s="154"/>
      <c r="AV436" s="154"/>
      <c r="AW436" s="154"/>
      <c r="AX436" s="154"/>
      <c r="AY436" s="154"/>
      <c r="AZ436" s="154"/>
      <c r="BA436" s="154"/>
      <c r="BB436" s="154"/>
      <c r="BC436" s="154"/>
      <c r="BD436" s="154"/>
      <c r="BE436" s="154"/>
      <c r="BF436" s="154"/>
      <c r="BG436" s="154"/>
      <c r="BH436" s="154"/>
    </row>
    <row r="437" spans="1:60" outlineLevel="1" x14ac:dyDescent="0.2">
      <c r="A437" s="155"/>
      <c r="B437" s="162"/>
      <c r="C437" s="194" t="s">
        <v>759</v>
      </c>
      <c r="D437" s="166"/>
      <c r="E437" s="170">
        <v>61.8</v>
      </c>
      <c r="F437" s="173"/>
      <c r="G437" s="173"/>
      <c r="H437" s="173"/>
      <c r="I437" s="173"/>
      <c r="J437" s="173"/>
      <c r="K437" s="173"/>
      <c r="L437" s="173"/>
      <c r="M437" s="173"/>
      <c r="N437" s="164"/>
      <c r="O437" s="164"/>
      <c r="P437" s="164"/>
      <c r="Q437" s="164"/>
      <c r="R437" s="164"/>
      <c r="S437" s="164"/>
      <c r="T437" s="165"/>
      <c r="U437" s="164"/>
      <c r="V437" s="154"/>
      <c r="W437" s="154"/>
      <c r="X437" s="154"/>
      <c r="Y437" s="154"/>
      <c r="Z437" s="154"/>
      <c r="AA437" s="154"/>
      <c r="AB437" s="154"/>
      <c r="AC437" s="154"/>
      <c r="AD437" s="154"/>
      <c r="AE437" s="154" t="s">
        <v>140</v>
      </c>
      <c r="AF437" s="154">
        <v>0</v>
      </c>
      <c r="AG437" s="154"/>
      <c r="AH437" s="154"/>
      <c r="AI437" s="154"/>
      <c r="AJ437" s="154"/>
      <c r="AK437" s="154"/>
      <c r="AL437" s="154"/>
      <c r="AM437" s="154"/>
      <c r="AN437" s="154"/>
      <c r="AO437" s="154"/>
      <c r="AP437" s="154"/>
      <c r="AQ437" s="154"/>
      <c r="AR437" s="154"/>
      <c r="AS437" s="154"/>
      <c r="AT437" s="154"/>
      <c r="AU437" s="154"/>
      <c r="AV437" s="154"/>
      <c r="AW437" s="154"/>
      <c r="AX437" s="154"/>
      <c r="AY437" s="154"/>
      <c r="AZ437" s="154"/>
      <c r="BA437" s="154"/>
      <c r="BB437" s="154"/>
      <c r="BC437" s="154"/>
      <c r="BD437" s="154"/>
      <c r="BE437" s="154"/>
      <c r="BF437" s="154"/>
      <c r="BG437" s="154"/>
      <c r="BH437" s="154"/>
    </row>
    <row r="438" spans="1:60" outlineLevel="1" x14ac:dyDescent="0.2">
      <c r="A438" s="155"/>
      <c r="B438" s="162"/>
      <c r="C438" s="194" t="s">
        <v>760</v>
      </c>
      <c r="D438" s="166"/>
      <c r="E438" s="170">
        <v>77.5</v>
      </c>
      <c r="F438" s="173"/>
      <c r="G438" s="173"/>
      <c r="H438" s="173"/>
      <c r="I438" s="173"/>
      <c r="J438" s="173"/>
      <c r="K438" s="173"/>
      <c r="L438" s="173"/>
      <c r="M438" s="173"/>
      <c r="N438" s="164"/>
      <c r="O438" s="164"/>
      <c r="P438" s="164"/>
      <c r="Q438" s="164"/>
      <c r="R438" s="164"/>
      <c r="S438" s="164"/>
      <c r="T438" s="165"/>
      <c r="U438" s="164"/>
      <c r="V438" s="154"/>
      <c r="W438" s="154"/>
      <c r="X438" s="154"/>
      <c r="Y438" s="154"/>
      <c r="Z438" s="154"/>
      <c r="AA438" s="154"/>
      <c r="AB438" s="154"/>
      <c r="AC438" s="154"/>
      <c r="AD438" s="154"/>
      <c r="AE438" s="154" t="s">
        <v>140</v>
      </c>
      <c r="AF438" s="154">
        <v>0</v>
      </c>
      <c r="AG438" s="154"/>
      <c r="AH438" s="154"/>
      <c r="AI438" s="154"/>
      <c r="AJ438" s="154"/>
      <c r="AK438" s="154"/>
      <c r="AL438" s="154"/>
      <c r="AM438" s="154"/>
      <c r="AN438" s="154"/>
      <c r="AO438" s="154"/>
      <c r="AP438" s="154"/>
      <c r="AQ438" s="154"/>
      <c r="AR438" s="154"/>
      <c r="AS438" s="154"/>
      <c r="AT438" s="154"/>
      <c r="AU438" s="154"/>
      <c r="AV438" s="154"/>
      <c r="AW438" s="154"/>
      <c r="AX438" s="154"/>
      <c r="AY438" s="154"/>
      <c r="AZ438" s="154"/>
      <c r="BA438" s="154"/>
      <c r="BB438" s="154"/>
      <c r="BC438" s="154"/>
      <c r="BD438" s="154"/>
      <c r="BE438" s="154"/>
      <c r="BF438" s="154"/>
      <c r="BG438" s="154"/>
      <c r="BH438" s="154"/>
    </row>
    <row r="439" spans="1:60" outlineLevel="1" x14ac:dyDescent="0.2">
      <c r="A439" s="155"/>
      <c r="B439" s="162"/>
      <c r="C439" s="194" t="s">
        <v>761</v>
      </c>
      <c r="D439" s="166"/>
      <c r="E439" s="170">
        <v>63.1</v>
      </c>
      <c r="F439" s="173"/>
      <c r="G439" s="173"/>
      <c r="H439" s="173"/>
      <c r="I439" s="173"/>
      <c r="J439" s="173"/>
      <c r="K439" s="173"/>
      <c r="L439" s="173"/>
      <c r="M439" s="173"/>
      <c r="N439" s="164"/>
      <c r="O439" s="164"/>
      <c r="P439" s="164"/>
      <c r="Q439" s="164"/>
      <c r="R439" s="164"/>
      <c r="S439" s="164"/>
      <c r="T439" s="165"/>
      <c r="U439" s="164"/>
      <c r="V439" s="154"/>
      <c r="W439" s="154"/>
      <c r="X439" s="154"/>
      <c r="Y439" s="154"/>
      <c r="Z439" s="154"/>
      <c r="AA439" s="154"/>
      <c r="AB439" s="154"/>
      <c r="AC439" s="154"/>
      <c r="AD439" s="154"/>
      <c r="AE439" s="154" t="s">
        <v>140</v>
      </c>
      <c r="AF439" s="154">
        <v>0</v>
      </c>
      <c r="AG439" s="154"/>
      <c r="AH439" s="154"/>
      <c r="AI439" s="154"/>
      <c r="AJ439" s="154"/>
      <c r="AK439" s="154"/>
      <c r="AL439" s="154"/>
      <c r="AM439" s="154"/>
      <c r="AN439" s="154"/>
      <c r="AO439" s="154"/>
      <c r="AP439" s="154"/>
      <c r="AQ439" s="154"/>
      <c r="AR439" s="154"/>
      <c r="AS439" s="154"/>
      <c r="AT439" s="154"/>
      <c r="AU439" s="154"/>
      <c r="AV439" s="154"/>
      <c r="AW439" s="154"/>
      <c r="AX439" s="154"/>
      <c r="AY439" s="154"/>
      <c r="AZ439" s="154"/>
      <c r="BA439" s="154"/>
      <c r="BB439" s="154"/>
      <c r="BC439" s="154"/>
      <c r="BD439" s="154"/>
      <c r="BE439" s="154"/>
      <c r="BF439" s="154"/>
      <c r="BG439" s="154"/>
      <c r="BH439" s="154"/>
    </row>
    <row r="440" spans="1:60" outlineLevel="1" x14ac:dyDescent="0.2">
      <c r="A440" s="155"/>
      <c r="B440" s="162"/>
      <c r="C440" s="194" t="s">
        <v>762</v>
      </c>
      <c r="D440" s="166"/>
      <c r="E440" s="170">
        <v>22</v>
      </c>
      <c r="F440" s="173"/>
      <c r="G440" s="173"/>
      <c r="H440" s="173"/>
      <c r="I440" s="173"/>
      <c r="J440" s="173"/>
      <c r="K440" s="173"/>
      <c r="L440" s="173"/>
      <c r="M440" s="173"/>
      <c r="N440" s="164"/>
      <c r="O440" s="164"/>
      <c r="P440" s="164"/>
      <c r="Q440" s="164"/>
      <c r="R440" s="164"/>
      <c r="S440" s="164"/>
      <c r="T440" s="165"/>
      <c r="U440" s="164"/>
      <c r="V440" s="154"/>
      <c r="W440" s="154"/>
      <c r="X440" s="154"/>
      <c r="Y440" s="154"/>
      <c r="Z440" s="154"/>
      <c r="AA440" s="154"/>
      <c r="AB440" s="154"/>
      <c r="AC440" s="154"/>
      <c r="AD440" s="154"/>
      <c r="AE440" s="154" t="s">
        <v>140</v>
      </c>
      <c r="AF440" s="154">
        <v>0</v>
      </c>
      <c r="AG440" s="154"/>
      <c r="AH440" s="154"/>
      <c r="AI440" s="154"/>
      <c r="AJ440" s="154"/>
      <c r="AK440" s="154"/>
      <c r="AL440" s="154"/>
      <c r="AM440" s="154"/>
      <c r="AN440" s="154"/>
      <c r="AO440" s="154"/>
      <c r="AP440" s="154"/>
      <c r="AQ440" s="154"/>
      <c r="AR440" s="154"/>
      <c r="AS440" s="154"/>
      <c r="AT440" s="154"/>
      <c r="AU440" s="154"/>
      <c r="AV440" s="154"/>
      <c r="AW440" s="154"/>
      <c r="AX440" s="154"/>
      <c r="AY440" s="154"/>
      <c r="AZ440" s="154"/>
      <c r="BA440" s="154"/>
      <c r="BB440" s="154"/>
      <c r="BC440" s="154"/>
      <c r="BD440" s="154"/>
      <c r="BE440" s="154"/>
      <c r="BF440" s="154"/>
      <c r="BG440" s="154"/>
      <c r="BH440" s="154"/>
    </row>
    <row r="441" spans="1:60" outlineLevel="1" x14ac:dyDescent="0.2">
      <c r="A441" s="155"/>
      <c r="B441" s="162"/>
      <c r="C441" s="194" t="s">
        <v>763</v>
      </c>
      <c r="D441" s="166"/>
      <c r="E441" s="170">
        <v>89.9</v>
      </c>
      <c r="F441" s="173"/>
      <c r="G441" s="173"/>
      <c r="H441" s="173"/>
      <c r="I441" s="173"/>
      <c r="J441" s="173"/>
      <c r="K441" s="173"/>
      <c r="L441" s="173"/>
      <c r="M441" s="173"/>
      <c r="N441" s="164"/>
      <c r="O441" s="164"/>
      <c r="P441" s="164"/>
      <c r="Q441" s="164"/>
      <c r="R441" s="164"/>
      <c r="S441" s="164"/>
      <c r="T441" s="165"/>
      <c r="U441" s="164"/>
      <c r="V441" s="154"/>
      <c r="W441" s="154"/>
      <c r="X441" s="154"/>
      <c r="Y441" s="154"/>
      <c r="Z441" s="154"/>
      <c r="AA441" s="154"/>
      <c r="AB441" s="154"/>
      <c r="AC441" s="154"/>
      <c r="AD441" s="154"/>
      <c r="AE441" s="154" t="s">
        <v>140</v>
      </c>
      <c r="AF441" s="154">
        <v>0</v>
      </c>
      <c r="AG441" s="154"/>
      <c r="AH441" s="154"/>
      <c r="AI441" s="154"/>
      <c r="AJ441" s="154"/>
      <c r="AK441" s="154"/>
      <c r="AL441" s="154"/>
      <c r="AM441" s="154"/>
      <c r="AN441" s="154"/>
      <c r="AO441" s="154"/>
      <c r="AP441" s="154"/>
      <c r="AQ441" s="154"/>
      <c r="AR441" s="154"/>
      <c r="AS441" s="154"/>
      <c r="AT441" s="154"/>
      <c r="AU441" s="154"/>
      <c r="AV441" s="154"/>
      <c r="AW441" s="154"/>
      <c r="AX441" s="154"/>
      <c r="AY441" s="154"/>
      <c r="AZ441" s="154"/>
      <c r="BA441" s="154"/>
      <c r="BB441" s="154"/>
      <c r="BC441" s="154"/>
      <c r="BD441" s="154"/>
      <c r="BE441" s="154"/>
      <c r="BF441" s="154"/>
      <c r="BG441" s="154"/>
      <c r="BH441" s="154"/>
    </row>
    <row r="442" spans="1:60" outlineLevel="1" x14ac:dyDescent="0.2">
      <c r="A442" s="155"/>
      <c r="B442" s="162"/>
      <c r="C442" s="194" t="s">
        <v>764</v>
      </c>
      <c r="D442" s="166"/>
      <c r="E442" s="170">
        <v>9.0500000000000007</v>
      </c>
      <c r="F442" s="173"/>
      <c r="G442" s="173"/>
      <c r="H442" s="173"/>
      <c r="I442" s="173"/>
      <c r="J442" s="173"/>
      <c r="K442" s="173"/>
      <c r="L442" s="173"/>
      <c r="M442" s="173"/>
      <c r="N442" s="164"/>
      <c r="O442" s="164"/>
      <c r="P442" s="164"/>
      <c r="Q442" s="164"/>
      <c r="R442" s="164"/>
      <c r="S442" s="164"/>
      <c r="T442" s="165"/>
      <c r="U442" s="164"/>
      <c r="V442" s="154"/>
      <c r="W442" s="154"/>
      <c r="X442" s="154"/>
      <c r="Y442" s="154"/>
      <c r="Z442" s="154"/>
      <c r="AA442" s="154"/>
      <c r="AB442" s="154"/>
      <c r="AC442" s="154"/>
      <c r="AD442" s="154"/>
      <c r="AE442" s="154" t="s">
        <v>140</v>
      </c>
      <c r="AF442" s="154">
        <v>0</v>
      </c>
      <c r="AG442" s="154"/>
      <c r="AH442" s="154"/>
      <c r="AI442" s="154"/>
      <c r="AJ442" s="154"/>
      <c r="AK442" s="154"/>
      <c r="AL442" s="154"/>
      <c r="AM442" s="154"/>
      <c r="AN442" s="154"/>
      <c r="AO442" s="154"/>
      <c r="AP442" s="154"/>
      <c r="AQ442" s="154"/>
      <c r="AR442" s="154"/>
      <c r="AS442" s="154"/>
      <c r="AT442" s="154"/>
      <c r="AU442" s="154"/>
      <c r="AV442" s="154"/>
      <c r="AW442" s="154"/>
      <c r="AX442" s="154"/>
      <c r="AY442" s="154"/>
      <c r="AZ442" s="154"/>
      <c r="BA442" s="154"/>
      <c r="BB442" s="154"/>
      <c r="BC442" s="154"/>
      <c r="BD442" s="154"/>
      <c r="BE442" s="154"/>
      <c r="BF442" s="154"/>
      <c r="BG442" s="154"/>
      <c r="BH442" s="154"/>
    </row>
    <row r="443" spans="1:60" outlineLevel="1" x14ac:dyDescent="0.2">
      <c r="A443" s="155"/>
      <c r="B443" s="162"/>
      <c r="C443" s="194" t="s">
        <v>765</v>
      </c>
      <c r="D443" s="166"/>
      <c r="E443" s="170">
        <v>-110</v>
      </c>
      <c r="F443" s="173"/>
      <c r="G443" s="173"/>
      <c r="H443" s="173"/>
      <c r="I443" s="173"/>
      <c r="J443" s="173"/>
      <c r="K443" s="173"/>
      <c r="L443" s="173"/>
      <c r="M443" s="173"/>
      <c r="N443" s="164"/>
      <c r="O443" s="164"/>
      <c r="P443" s="164"/>
      <c r="Q443" s="164"/>
      <c r="R443" s="164"/>
      <c r="S443" s="164"/>
      <c r="T443" s="165"/>
      <c r="U443" s="164"/>
      <c r="V443" s="154"/>
      <c r="W443" s="154"/>
      <c r="X443" s="154"/>
      <c r="Y443" s="154"/>
      <c r="Z443" s="154"/>
      <c r="AA443" s="154"/>
      <c r="AB443" s="154"/>
      <c r="AC443" s="154"/>
      <c r="AD443" s="154"/>
      <c r="AE443" s="154" t="s">
        <v>140</v>
      </c>
      <c r="AF443" s="154">
        <v>0</v>
      </c>
      <c r="AG443" s="154"/>
      <c r="AH443" s="154"/>
      <c r="AI443" s="154"/>
      <c r="AJ443" s="154"/>
      <c r="AK443" s="154"/>
      <c r="AL443" s="154"/>
      <c r="AM443" s="154"/>
      <c r="AN443" s="154"/>
      <c r="AO443" s="154"/>
      <c r="AP443" s="154"/>
      <c r="AQ443" s="154"/>
      <c r="AR443" s="154"/>
      <c r="AS443" s="154"/>
      <c r="AT443" s="154"/>
      <c r="AU443" s="154"/>
      <c r="AV443" s="154"/>
      <c r="AW443" s="154"/>
      <c r="AX443" s="154"/>
      <c r="AY443" s="154"/>
      <c r="AZ443" s="154"/>
      <c r="BA443" s="154"/>
      <c r="BB443" s="154"/>
      <c r="BC443" s="154"/>
      <c r="BD443" s="154"/>
      <c r="BE443" s="154"/>
      <c r="BF443" s="154"/>
      <c r="BG443" s="154"/>
      <c r="BH443" s="154"/>
    </row>
    <row r="444" spans="1:60" outlineLevel="1" x14ac:dyDescent="0.2">
      <c r="A444" s="155">
        <v>208</v>
      </c>
      <c r="B444" s="162" t="s">
        <v>766</v>
      </c>
      <c r="C444" s="193" t="s">
        <v>767</v>
      </c>
      <c r="D444" s="164" t="s">
        <v>157</v>
      </c>
      <c r="E444" s="169">
        <v>746.72500000000002</v>
      </c>
      <c r="F444" s="172"/>
      <c r="G444" s="173">
        <f>ROUND(E444*F444,2)</f>
        <v>0</v>
      </c>
      <c r="H444" s="172"/>
      <c r="I444" s="173">
        <f>ROUND(E444*H444,2)</f>
        <v>0</v>
      </c>
      <c r="J444" s="172"/>
      <c r="K444" s="173">
        <f>ROUND(E444*J444,2)</f>
        <v>0</v>
      </c>
      <c r="L444" s="173">
        <v>15</v>
      </c>
      <c r="M444" s="173">
        <f>G444*(1+L444/100)</f>
        <v>0</v>
      </c>
      <c r="N444" s="164">
        <v>4.4999999999999999E-4</v>
      </c>
      <c r="O444" s="164">
        <f>ROUND(E444*N444,5)</f>
        <v>0.33603</v>
      </c>
      <c r="P444" s="164">
        <v>0</v>
      </c>
      <c r="Q444" s="164">
        <f>ROUND(E444*P444,5)</f>
        <v>0</v>
      </c>
      <c r="R444" s="164"/>
      <c r="S444" s="164"/>
      <c r="T444" s="165">
        <v>0</v>
      </c>
      <c r="U444" s="164">
        <f>ROUND(E444*T444,2)</f>
        <v>0</v>
      </c>
      <c r="V444" s="154"/>
      <c r="W444" s="154"/>
      <c r="X444" s="154"/>
      <c r="Y444" s="154"/>
      <c r="Z444" s="154"/>
      <c r="AA444" s="154"/>
      <c r="AB444" s="154"/>
      <c r="AC444" s="154"/>
      <c r="AD444" s="154"/>
      <c r="AE444" s="154" t="s">
        <v>479</v>
      </c>
      <c r="AF444" s="154"/>
      <c r="AG444" s="154"/>
      <c r="AH444" s="154"/>
      <c r="AI444" s="154"/>
      <c r="AJ444" s="154"/>
      <c r="AK444" s="154"/>
      <c r="AL444" s="154"/>
      <c r="AM444" s="154"/>
      <c r="AN444" s="154"/>
      <c r="AO444" s="154"/>
      <c r="AP444" s="154"/>
      <c r="AQ444" s="154"/>
      <c r="AR444" s="154"/>
      <c r="AS444" s="154"/>
      <c r="AT444" s="154"/>
      <c r="AU444" s="154"/>
      <c r="AV444" s="154"/>
      <c r="AW444" s="154"/>
      <c r="AX444" s="154"/>
      <c r="AY444" s="154"/>
      <c r="AZ444" s="154"/>
      <c r="BA444" s="154"/>
      <c r="BB444" s="154"/>
      <c r="BC444" s="154"/>
      <c r="BD444" s="154"/>
      <c r="BE444" s="154"/>
      <c r="BF444" s="154"/>
      <c r="BG444" s="154"/>
      <c r="BH444" s="154"/>
    </row>
    <row r="445" spans="1:60" outlineLevel="1" x14ac:dyDescent="0.2">
      <c r="A445" s="155"/>
      <c r="B445" s="162"/>
      <c r="C445" s="194" t="s">
        <v>768</v>
      </c>
      <c r="D445" s="166"/>
      <c r="E445" s="170">
        <v>746.72500000000002</v>
      </c>
      <c r="F445" s="173"/>
      <c r="G445" s="173"/>
      <c r="H445" s="173"/>
      <c r="I445" s="173"/>
      <c r="J445" s="173"/>
      <c r="K445" s="173"/>
      <c r="L445" s="173"/>
      <c r="M445" s="173"/>
      <c r="N445" s="164"/>
      <c r="O445" s="164"/>
      <c r="P445" s="164"/>
      <c r="Q445" s="164"/>
      <c r="R445" s="164"/>
      <c r="S445" s="164"/>
      <c r="T445" s="165"/>
      <c r="U445" s="164"/>
      <c r="V445" s="154"/>
      <c r="W445" s="154"/>
      <c r="X445" s="154"/>
      <c r="Y445" s="154"/>
      <c r="Z445" s="154"/>
      <c r="AA445" s="154"/>
      <c r="AB445" s="154"/>
      <c r="AC445" s="154"/>
      <c r="AD445" s="154"/>
      <c r="AE445" s="154" t="s">
        <v>140</v>
      </c>
      <c r="AF445" s="154">
        <v>0</v>
      </c>
      <c r="AG445" s="154"/>
      <c r="AH445" s="154"/>
      <c r="AI445" s="154"/>
      <c r="AJ445" s="154"/>
      <c r="AK445" s="154"/>
      <c r="AL445" s="154"/>
      <c r="AM445" s="154"/>
      <c r="AN445" s="154"/>
      <c r="AO445" s="154"/>
      <c r="AP445" s="154"/>
      <c r="AQ445" s="154"/>
      <c r="AR445" s="154"/>
      <c r="AS445" s="154"/>
      <c r="AT445" s="154"/>
      <c r="AU445" s="154"/>
      <c r="AV445" s="154"/>
      <c r="AW445" s="154"/>
      <c r="AX445" s="154"/>
      <c r="AY445" s="154"/>
      <c r="AZ445" s="154"/>
      <c r="BA445" s="154"/>
      <c r="BB445" s="154"/>
      <c r="BC445" s="154"/>
      <c r="BD445" s="154"/>
      <c r="BE445" s="154"/>
      <c r="BF445" s="154"/>
      <c r="BG445" s="154"/>
      <c r="BH445" s="154"/>
    </row>
    <row r="446" spans="1:60" outlineLevel="1" x14ac:dyDescent="0.2">
      <c r="A446" s="155">
        <v>209</v>
      </c>
      <c r="B446" s="162" t="s">
        <v>769</v>
      </c>
      <c r="C446" s="193" t="s">
        <v>770</v>
      </c>
      <c r="D446" s="164" t="s">
        <v>241</v>
      </c>
      <c r="E446" s="169">
        <v>3.0615000000000001</v>
      </c>
      <c r="F446" s="172"/>
      <c r="G446" s="173">
        <f>ROUND(E446*F446,2)</f>
        <v>0</v>
      </c>
      <c r="H446" s="172"/>
      <c r="I446" s="173">
        <f>ROUND(E446*H446,2)</f>
        <v>0</v>
      </c>
      <c r="J446" s="172"/>
      <c r="K446" s="173">
        <f>ROUND(E446*J446,2)</f>
        <v>0</v>
      </c>
      <c r="L446" s="173">
        <v>15</v>
      </c>
      <c r="M446" s="173">
        <f>G446*(1+L446/100)</f>
        <v>0</v>
      </c>
      <c r="N446" s="164">
        <v>0</v>
      </c>
      <c r="O446" s="164">
        <f>ROUND(E446*N446,5)</f>
        <v>0</v>
      </c>
      <c r="P446" s="164">
        <v>0</v>
      </c>
      <c r="Q446" s="164">
        <f>ROUND(E446*P446,5)</f>
        <v>0</v>
      </c>
      <c r="R446" s="164"/>
      <c r="S446" s="164"/>
      <c r="T446" s="165">
        <v>1.2649999999999999</v>
      </c>
      <c r="U446" s="164">
        <f>ROUND(E446*T446,2)</f>
        <v>3.87</v>
      </c>
      <c r="V446" s="154"/>
      <c r="W446" s="154"/>
      <c r="X446" s="154"/>
      <c r="Y446" s="154"/>
      <c r="Z446" s="154"/>
      <c r="AA446" s="154"/>
      <c r="AB446" s="154"/>
      <c r="AC446" s="154"/>
      <c r="AD446" s="154"/>
      <c r="AE446" s="154" t="s">
        <v>146</v>
      </c>
      <c r="AF446" s="154"/>
      <c r="AG446" s="154"/>
      <c r="AH446" s="154"/>
      <c r="AI446" s="154"/>
      <c r="AJ446" s="154"/>
      <c r="AK446" s="154"/>
      <c r="AL446" s="154"/>
      <c r="AM446" s="154"/>
      <c r="AN446" s="154"/>
      <c r="AO446" s="154"/>
      <c r="AP446" s="154"/>
      <c r="AQ446" s="154"/>
      <c r="AR446" s="154"/>
      <c r="AS446" s="154"/>
      <c r="AT446" s="154"/>
      <c r="AU446" s="154"/>
      <c r="AV446" s="154"/>
      <c r="AW446" s="154"/>
      <c r="AX446" s="154"/>
      <c r="AY446" s="154"/>
      <c r="AZ446" s="154"/>
      <c r="BA446" s="154"/>
      <c r="BB446" s="154"/>
      <c r="BC446" s="154"/>
      <c r="BD446" s="154"/>
      <c r="BE446" s="154"/>
      <c r="BF446" s="154"/>
      <c r="BG446" s="154"/>
      <c r="BH446" s="154"/>
    </row>
    <row r="447" spans="1:60" x14ac:dyDescent="0.2">
      <c r="A447" s="156" t="s">
        <v>133</v>
      </c>
      <c r="B447" s="163" t="s">
        <v>91</v>
      </c>
      <c r="C447" s="195" t="s">
        <v>92</v>
      </c>
      <c r="D447" s="167"/>
      <c r="E447" s="171"/>
      <c r="F447" s="174"/>
      <c r="G447" s="174">
        <f>SUMIF(AE448:AE465,"&lt;&gt;NOR",G448:G465)</f>
        <v>0</v>
      </c>
      <c r="H447" s="174"/>
      <c r="I447" s="174">
        <f>SUM(I448:I465)</f>
        <v>0</v>
      </c>
      <c r="J447" s="174"/>
      <c r="K447" s="174">
        <f>SUM(K448:K465)</f>
        <v>0</v>
      </c>
      <c r="L447" s="174"/>
      <c r="M447" s="174">
        <f>SUM(M448:M465)</f>
        <v>0</v>
      </c>
      <c r="N447" s="167"/>
      <c r="O447" s="167">
        <f>SUM(O448:O465)</f>
        <v>1.1714</v>
      </c>
      <c r="P447" s="167"/>
      <c r="Q447" s="167">
        <f>SUM(Q448:Q465)</f>
        <v>0.23832999999999999</v>
      </c>
      <c r="R447" s="167"/>
      <c r="S447" s="167"/>
      <c r="T447" s="168"/>
      <c r="U447" s="167">
        <f>SUM(U448:U465)</f>
        <v>208.77</v>
      </c>
      <c r="AE447" t="s">
        <v>134</v>
      </c>
    </row>
    <row r="448" spans="1:60" ht="22.5" outlineLevel="1" x14ac:dyDescent="0.2">
      <c r="A448" s="155">
        <v>210</v>
      </c>
      <c r="B448" s="162" t="s">
        <v>771</v>
      </c>
      <c r="C448" s="193" t="s">
        <v>772</v>
      </c>
      <c r="D448" s="164" t="s">
        <v>149</v>
      </c>
      <c r="E448" s="169">
        <v>238.33</v>
      </c>
      <c r="F448" s="172"/>
      <c r="G448" s="173">
        <f>ROUND(E448*F448,2)</f>
        <v>0</v>
      </c>
      <c r="H448" s="172"/>
      <c r="I448" s="173">
        <f>ROUND(E448*H448,2)</f>
        <v>0</v>
      </c>
      <c r="J448" s="172"/>
      <c r="K448" s="173">
        <f>ROUND(E448*J448,2)</f>
        <v>0</v>
      </c>
      <c r="L448" s="173">
        <v>15</v>
      </c>
      <c r="M448" s="173">
        <f>G448*(1+L448/100)</f>
        <v>0</v>
      </c>
      <c r="N448" s="164">
        <v>0</v>
      </c>
      <c r="O448" s="164">
        <f>ROUND(E448*N448,5)</f>
        <v>0</v>
      </c>
      <c r="P448" s="164">
        <v>1E-3</v>
      </c>
      <c r="Q448" s="164">
        <f>ROUND(E448*P448,5)</f>
        <v>0.23832999999999999</v>
      </c>
      <c r="R448" s="164"/>
      <c r="S448" s="164"/>
      <c r="T448" s="165">
        <v>0.115</v>
      </c>
      <c r="U448" s="164">
        <f>ROUND(E448*T448,2)</f>
        <v>27.41</v>
      </c>
      <c r="V448" s="154"/>
      <c r="W448" s="154"/>
      <c r="X448" s="154"/>
      <c r="Y448" s="154"/>
      <c r="Z448" s="154"/>
      <c r="AA448" s="154"/>
      <c r="AB448" s="154"/>
      <c r="AC448" s="154"/>
      <c r="AD448" s="154"/>
      <c r="AE448" s="154" t="s">
        <v>146</v>
      </c>
      <c r="AF448" s="154"/>
      <c r="AG448" s="154"/>
      <c r="AH448" s="154"/>
      <c r="AI448" s="154"/>
      <c r="AJ448" s="154"/>
      <c r="AK448" s="154"/>
      <c r="AL448" s="154"/>
      <c r="AM448" s="154"/>
      <c r="AN448" s="154"/>
      <c r="AO448" s="154"/>
      <c r="AP448" s="154"/>
      <c r="AQ448" s="154"/>
      <c r="AR448" s="154"/>
      <c r="AS448" s="154"/>
      <c r="AT448" s="154"/>
      <c r="AU448" s="154"/>
      <c r="AV448" s="154"/>
      <c r="AW448" s="154"/>
      <c r="AX448" s="154"/>
      <c r="AY448" s="154"/>
      <c r="AZ448" s="154"/>
      <c r="BA448" s="154"/>
      <c r="BB448" s="154"/>
      <c r="BC448" s="154"/>
      <c r="BD448" s="154"/>
      <c r="BE448" s="154"/>
      <c r="BF448" s="154"/>
      <c r="BG448" s="154"/>
      <c r="BH448" s="154"/>
    </row>
    <row r="449" spans="1:60" outlineLevel="1" x14ac:dyDescent="0.2">
      <c r="A449" s="155"/>
      <c r="B449" s="162"/>
      <c r="C449" s="194" t="s">
        <v>773</v>
      </c>
      <c r="D449" s="166"/>
      <c r="E449" s="170">
        <v>64.63</v>
      </c>
      <c r="F449" s="173"/>
      <c r="G449" s="173"/>
      <c r="H449" s="173"/>
      <c r="I449" s="173"/>
      <c r="J449" s="173"/>
      <c r="K449" s="173"/>
      <c r="L449" s="173"/>
      <c r="M449" s="173"/>
      <c r="N449" s="164"/>
      <c r="O449" s="164"/>
      <c r="P449" s="164"/>
      <c r="Q449" s="164"/>
      <c r="R449" s="164"/>
      <c r="S449" s="164"/>
      <c r="T449" s="165"/>
      <c r="U449" s="164"/>
      <c r="V449" s="154"/>
      <c r="W449" s="154"/>
      <c r="X449" s="154"/>
      <c r="Y449" s="154"/>
      <c r="Z449" s="154"/>
      <c r="AA449" s="154"/>
      <c r="AB449" s="154"/>
      <c r="AC449" s="154"/>
      <c r="AD449" s="154"/>
      <c r="AE449" s="154" t="s">
        <v>140</v>
      </c>
      <c r="AF449" s="154">
        <v>0</v>
      </c>
      <c r="AG449" s="154"/>
      <c r="AH449" s="154"/>
      <c r="AI449" s="154"/>
      <c r="AJ449" s="154"/>
      <c r="AK449" s="154"/>
      <c r="AL449" s="154"/>
      <c r="AM449" s="154"/>
      <c r="AN449" s="154"/>
      <c r="AO449" s="154"/>
      <c r="AP449" s="154"/>
      <c r="AQ449" s="154"/>
      <c r="AR449" s="154"/>
      <c r="AS449" s="154"/>
      <c r="AT449" s="154"/>
      <c r="AU449" s="154"/>
      <c r="AV449" s="154"/>
      <c r="AW449" s="154"/>
      <c r="AX449" s="154"/>
      <c r="AY449" s="154"/>
      <c r="AZ449" s="154"/>
      <c r="BA449" s="154"/>
      <c r="BB449" s="154"/>
      <c r="BC449" s="154"/>
      <c r="BD449" s="154"/>
      <c r="BE449" s="154"/>
      <c r="BF449" s="154"/>
      <c r="BG449" s="154"/>
      <c r="BH449" s="154"/>
    </row>
    <row r="450" spans="1:60" outlineLevel="1" x14ac:dyDescent="0.2">
      <c r="A450" s="155"/>
      <c r="B450" s="162"/>
      <c r="C450" s="194" t="s">
        <v>774</v>
      </c>
      <c r="D450" s="166"/>
      <c r="E450" s="170">
        <v>74.5</v>
      </c>
      <c r="F450" s="173"/>
      <c r="G450" s="173"/>
      <c r="H450" s="173"/>
      <c r="I450" s="173"/>
      <c r="J450" s="173"/>
      <c r="K450" s="173"/>
      <c r="L450" s="173"/>
      <c r="M450" s="173"/>
      <c r="N450" s="164"/>
      <c r="O450" s="164"/>
      <c r="P450" s="164"/>
      <c r="Q450" s="164"/>
      <c r="R450" s="164"/>
      <c r="S450" s="164"/>
      <c r="T450" s="165"/>
      <c r="U450" s="164"/>
      <c r="V450" s="154"/>
      <c r="W450" s="154"/>
      <c r="X450" s="154"/>
      <c r="Y450" s="154"/>
      <c r="Z450" s="154"/>
      <c r="AA450" s="154"/>
      <c r="AB450" s="154"/>
      <c r="AC450" s="154"/>
      <c r="AD450" s="154"/>
      <c r="AE450" s="154" t="s">
        <v>140</v>
      </c>
      <c r="AF450" s="154">
        <v>0</v>
      </c>
      <c r="AG450" s="154"/>
      <c r="AH450" s="154"/>
      <c r="AI450" s="154"/>
      <c r="AJ450" s="154"/>
      <c r="AK450" s="154"/>
      <c r="AL450" s="154"/>
      <c r="AM450" s="154"/>
      <c r="AN450" s="154"/>
      <c r="AO450" s="154"/>
      <c r="AP450" s="154"/>
      <c r="AQ450" s="154"/>
      <c r="AR450" s="154"/>
      <c r="AS450" s="154"/>
      <c r="AT450" s="154"/>
      <c r="AU450" s="154"/>
      <c r="AV450" s="154"/>
      <c r="AW450" s="154"/>
      <c r="AX450" s="154"/>
      <c r="AY450" s="154"/>
      <c r="AZ450" s="154"/>
      <c r="BA450" s="154"/>
      <c r="BB450" s="154"/>
      <c r="BC450" s="154"/>
      <c r="BD450" s="154"/>
      <c r="BE450" s="154"/>
      <c r="BF450" s="154"/>
      <c r="BG450" s="154"/>
      <c r="BH450" s="154"/>
    </row>
    <row r="451" spans="1:60" outlineLevel="1" x14ac:dyDescent="0.2">
      <c r="A451" s="155"/>
      <c r="B451" s="162"/>
      <c r="C451" s="194" t="s">
        <v>775</v>
      </c>
      <c r="D451" s="166"/>
      <c r="E451" s="170">
        <v>99.2</v>
      </c>
      <c r="F451" s="173"/>
      <c r="G451" s="173"/>
      <c r="H451" s="173"/>
      <c r="I451" s="173"/>
      <c r="J451" s="173"/>
      <c r="K451" s="173"/>
      <c r="L451" s="173"/>
      <c r="M451" s="173"/>
      <c r="N451" s="164"/>
      <c r="O451" s="164"/>
      <c r="P451" s="164"/>
      <c r="Q451" s="164"/>
      <c r="R451" s="164"/>
      <c r="S451" s="164"/>
      <c r="T451" s="165"/>
      <c r="U451" s="164"/>
      <c r="V451" s="154"/>
      <c r="W451" s="154"/>
      <c r="X451" s="154"/>
      <c r="Y451" s="154"/>
      <c r="Z451" s="154"/>
      <c r="AA451" s="154"/>
      <c r="AB451" s="154"/>
      <c r="AC451" s="154"/>
      <c r="AD451" s="154"/>
      <c r="AE451" s="154" t="s">
        <v>140</v>
      </c>
      <c r="AF451" s="154">
        <v>0</v>
      </c>
      <c r="AG451" s="154"/>
      <c r="AH451" s="154"/>
      <c r="AI451" s="154"/>
      <c r="AJ451" s="154"/>
      <c r="AK451" s="154"/>
      <c r="AL451" s="154"/>
      <c r="AM451" s="154"/>
      <c r="AN451" s="154"/>
      <c r="AO451" s="154"/>
      <c r="AP451" s="154"/>
      <c r="AQ451" s="154"/>
      <c r="AR451" s="154"/>
      <c r="AS451" s="154"/>
      <c r="AT451" s="154"/>
      <c r="AU451" s="154"/>
      <c r="AV451" s="154"/>
      <c r="AW451" s="154"/>
      <c r="AX451" s="154"/>
      <c r="AY451" s="154"/>
      <c r="AZ451" s="154"/>
      <c r="BA451" s="154"/>
      <c r="BB451" s="154"/>
      <c r="BC451" s="154"/>
      <c r="BD451" s="154"/>
      <c r="BE451" s="154"/>
      <c r="BF451" s="154"/>
      <c r="BG451" s="154"/>
      <c r="BH451" s="154"/>
    </row>
    <row r="452" spans="1:60" ht="22.5" outlineLevel="1" x14ac:dyDescent="0.2">
      <c r="A452" s="155">
        <v>211</v>
      </c>
      <c r="B452" s="162" t="s">
        <v>776</v>
      </c>
      <c r="C452" s="193" t="s">
        <v>777</v>
      </c>
      <c r="D452" s="164" t="s">
        <v>149</v>
      </c>
      <c r="E452" s="169">
        <v>337.91</v>
      </c>
      <c r="F452" s="172"/>
      <c r="G452" s="173">
        <f>ROUND(E452*F452,2)</f>
        <v>0</v>
      </c>
      <c r="H452" s="172"/>
      <c r="I452" s="173">
        <f>ROUND(E452*H452,2)</f>
        <v>0</v>
      </c>
      <c r="J452" s="172"/>
      <c r="K452" s="173">
        <f>ROUND(E452*J452,2)</f>
        <v>0</v>
      </c>
      <c r="L452" s="173">
        <v>15</v>
      </c>
      <c r="M452" s="173">
        <f>G452*(1+L452/100)</f>
        <v>0</v>
      </c>
      <c r="N452" s="164">
        <v>3.46E-3</v>
      </c>
      <c r="O452" s="164">
        <f>ROUND(E452*N452,5)</f>
        <v>1.16917</v>
      </c>
      <c r="P452" s="164">
        <v>0</v>
      </c>
      <c r="Q452" s="164">
        <f>ROUND(E452*P452,5)</f>
        <v>0</v>
      </c>
      <c r="R452" s="164"/>
      <c r="S452" s="164"/>
      <c r="T452" s="165">
        <v>0.38</v>
      </c>
      <c r="U452" s="164">
        <f>ROUND(E452*T452,2)</f>
        <v>128.41</v>
      </c>
      <c r="V452" s="154"/>
      <c r="W452" s="154"/>
      <c r="X452" s="154"/>
      <c r="Y452" s="154"/>
      <c r="Z452" s="154"/>
      <c r="AA452" s="154"/>
      <c r="AB452" s="154"/>
      <c r="AC452" s="154"/>
      <c r="AD452" s="154"/>
      <c r="AE452" s="154" t="s">
        <v>146</v>
      </c>
      <c r="AF452" s="154"/>
      <c r="AG452" s="154"/>
      <c r="AH452" s="154"/>
      <c r="AI452" s="154"/>
      <c r="AJ452" s="154"/>
      <c r="AK452" s="154"/>
      <c r="AL452" s="154"/>
      <c r="AM452" s="154"/>
      <c r="AN452" s="154"/>
      <c r="AO452" s="154"/>
      <c r="AP452" s="154"/>
      <c r="AQ452" s="154"/>
      <c r="AR452" s="154"/>
      <c r="AS452" s="154"/>
      <c r="AT452" s="154"/>
      <c r="AU452" s="154"/>
      <c r="AV452" s="154"/>
      <c r="AW452" s="154"/>
      <c r="AX452" s="154"/>
      <c r="AY452" s="154"/>
      <c r="AZ452" s="154"/>
      <c r="BA452" s="154"/>
      <c r="BB452" s="154"/>
      <c r="BC452" s="154"/>
      <c r="BD452" s="154"/>
      <c r="BE452" s="154"/>
      <c r="BF452" s="154"/>
      <c r="BG452" s="154"/>
      <c r="BH452" s="154"/>
    </row>
    <row r="453" spans="1:60" outlineLevel="1" x14ac:dyDescent="0.2">
      <c r="A453" s="155"/>
      <c r="B453" s="162"/>
      <c r="C453" s="194" t="s">
        <v>778</v>
      </c>
      <c r="D453" s="166"/>
      <c r="E453" s="170">
        <v>50.25</v>
      </c>
      <c r="F453" s="173"/>
      <c r="G453" s="173"/>
      <c r="H453" s="173"/>
      <c r="I453" s="173"/>
      <c r="J453" s="173"/>
      <c r="K453" s="173"/>
      <c r="L453" s="173"/>
      <c r="M453" s="173"/>
      <c r="N453" s="164"/>
      <c r="O453" s="164"/>
      <c r="P453" s="164"/>
      <c r="Q453" s="164"/>
      <c r="R453" s="164"/>
      <c r="S453" s="164"/>
      <c r="T453" s="165"/>
      <c r="U453" s="164"/>
      <c r="V453" s="154"/>
      <c r="W453" s="154"/>
      <c r="X453" s="154"/>
      <c r="Y453" s="154"/>
      <c r="Z453" s="154"/>
      <c r="AA453" s="154"/>
      <c r="AB453" s="154"/>
      <c r="AC453" s="154"/>
      <c r="AD453" s="154"/>
      <c r="AE453" s="154" t="s">
        <v>140</v>
      </c>
      <c r="AF453" s="154">
        <v>0</v>
      </c>
      <c r="AG453" s="154"/>
      <c r="AH453" s="154"/>
      <c r="AI453" s="154"/>
      <c r="AJ453" s="154"/>
      <c r="AK453" s="154"/>
      <c r="AL453" s="154"/>
      <c r="AM453" s="154"/>
      <c r="AN453" s="154"/>
      <c r="AO453" s="154"/>
      <c r="AP453" s="154"/>
      <c r="AQ453" s="154"/>
      <c r="AR453" s="154"/>
      <c r="AS453" s="154"/>
      <c r="AT453" s="154"/>
      <c r="AU453" s="154"/>
      <c r="AV453" s="154"/>
      <c r="AW453" s="154"/>
      <c r="AX453" s="154"/>
      <c r="AY453" s="154"/>
      <c r="AZ453" s="154"/>
      <c r="BA453" s="154"/>
      <c r="BB453" s="154"/>
      <c r="BC453" s="154"/>
      <c r="BD453" s="154"/>
      <c r="BE453" s="154"/>
      <c r="BF453" s="154"/>
      <c r="BG453" s="154"/>
      <c r="BH453" s="154"/>
    </row>
    <row r="454" spans="1:60" outlineLevel="1" x14ac:dyDescent="0.2">
      <c r="A454" s="155"/>
      <c r="B454" s="162"/>
      <c r="C454" s="194" t="s">
        <v>779</v>
      </c>
      <c r="D454" s="166"/>
      <c r="E454" s="170">
        <v>53.26</v>
      </c>
      <c r="F454" s="173"/>
      <c r="G454" s="173"/>
      <c r="H454" s="173"/>
      <c r="I454" s="173"/>
      <c r="J454" s="173"/>
      <c r="K454" s="173"/>
      <c r="L454" s="173"/>
      <c r="M454" s="173"/>
      <c r="N454" s="164"/>
      <c r="O454" s="164"/>
      <c r="P454" s="164"/>
      <c r="Q454" s="164"/>
      <c r="R454" s="164"/>
      <c r="S454" s="164"/>
      <c r="T454" s="165"/>
      <c r="U454" s="164"/>
      <c r="V454" s="154"/>
      <c r="W454" s="154"/>
      <c r="X454" s="154"/>
      <c r="Y454" s="154"/>
      <c r="Z454" s="154"/>
      <c r="AA454" s="154"/>
      <c r="AB454" s="154"/>
      <c r="AC454" s="154"/>
      <c r="AD454" s="154"/>
      <c r="AE454" s="154" t="s">
        <v>140</v>
      </c>
      <c r="AF454" s="154">
        <v>0</v>
      </c>
      <c r="AG454" s="154"/>
      <c r="AH454" s="154"/>
      <c r="AI454" s="154"/>
      <c r="AJ454" s="154"/>
      <c r="AK454" s="154"/>
      <c r="AL454" s="154"/>
      <c r="AM454" s="154"/>
      <c r="AN454" s="154"/>
      <c r="AO454" s="154"/>
      <c r="AP454" s="154"/>
      <c r="AQ454" s="154"/>
      <c r="AR454" s="154"/>
      <c r="AS454" s="154"/>
      <c r="AT454" s="154"/>
      <c r="AU454" s="154"/>
      <c r="AV454" s="154"/>
      <c r="AW454" s="154"/>
      <c r="AX454" s="154"/>
      <c r="AY454" s="154"/>
      <c r="AZ454" s="154"/>
      <c r="BA454" s="154"/>
      <c r="BB454" s="154"/>
      <c r="BC454" s="154"/>
      <c r="BD454" s="154"/>
      <c r="BE454" s="154"/>
      <c r="BF454" s="154"/>
      <c r="BG454" s="154"/>
      <c r="BH454" s="154"/>
    </row>
    <row r="455" spans="1:60" outlineLevel="1" x14ac:dyDescent="0.2">
      <c r="A455" s="155"/>
      <c r="B455" s="162"/>
      <c r="C455" s="194" t="s">
        <v>780</v>
      </c>
      <c r="D455" s="166"/>
      <c r="E455" s="170">
        <v>56.58</v>
      </c>
      <c r="F455" s="173"/>
      <c r="G455" s="173"/>
      <c r="H455" s="173"/>
      <c r="I455" s="173"/>
      <c r="J455" s="173"/>
      <c r="K455" s="173"/>
      <c r="L455" s="173"/>
      <c r="M455" s="173"/>
      <c r="N455" s="164"/>
      <c r="O455" s="164"/>
      <c r="P455" s="164"/>
      <c r="Q455" s="164"/>
      <c r="R455" s="164"/>
      <c r="S455" s="164"/>
      <c r="T455" s="165"/>
      <c r="U455" s="164"/>
      <c r="V455" s="154"/>
      <c r="W455" s="154"/>
      <c r="X455" s="154"/>
      <c r="Y455" s="154"/>
      <c r="Z455" s="154"/>
      <c r="AA455" s="154"/>
      <c r="AB455" s="154"/>
      <c r="AC455" s="154"/>
      <c r="AD455" s="154"/>
      <c r="AE455" s="154" t="s">
        <v>140</v>
      </c>
      <c r="AF455" s="154">
        <v>0</v>
      </c>
      <c r="AG455" s="154"/>
      <c r="AH455" s="154"/>
      <c r="AI455" s="154"/>
      <c r="AJ455" s="154"/>
      <c r="AK455" s="154"/>
      <c r="AL455" s="154"/>
      <c r="AM455" s="154"/>
      <c r="AN455" s="154"/>
      <c r="AO455" s="154"/>
      <c r="AP455" s="154"/>
      <c r="AQ455" s="154"/>
      <c r="AR455" s="154"/>
      <c r="AS455" s="154"/>
      <c r="AT455" s="154"/>
      <c r="AU455" s="154"/>
      <c r="AV455" s="154"/>
      <c r="AW455" s="154"/>
      <c r="AX455" s="154"/>
      <c r="AY455" s="154"/>
      <c r="AZ455" s="154"/>
      <c r="BA455" s="154"/>
      <c r="BB455" s="154"/>
      <c r="BC455" s="154"/>
      <c r="BD455" s="154"/>
      <c r="BE455" s="154"/>
      <c r="BF455" s="154"/>
      <c r="BG455" s="154"/>
      <c r="BH455" s="154"/>
    </row>
    <row r="456" spans="1:60" outlineLevel="1" x14ac:dyDescent="0.2">
      <c r="A456" s="155"/>
      <c r="B456" s="162"/>
      <c r="C456" s="194" t="s">
        <v>781</v>
      </c>
      <c r="D456" s="166"/>
      <c r="E456" s="170">
        <v>42.39</v>
      </c>
      <c r="F456" s="173"/>
      <c r="G456" s="173"/>
      <c r="H456" s="173"/>
      <c r="I456" s="173"/>
      <c r="J456" s="173"/>
      <c r="K456" s="173"/>
      <c r="L456" s="173"/>
      <c r="M456" s="173"/>
      <c r="N456" s="164"/>
      <c r="O456" s="164"/>
      <c r="P456" s="164"/>
      <c r="Q456" s="164"/>
      <c r="R456" s="164"/>
      <c r="S456" s="164"/>
      <c r="T456" s="165"/>
      <c r="U456" s="164"/>
      <c r="V456" s="154"/>
      <c r="W456" s="154"/>
      <c r="X456" s="154"/>
      <c r="Y456" s="154"/>
      <c r="Z456" s="154"/>
      <c r="AA456" s="154"/>
      <c r="AB456" s="154"/>
      <c r="AC456" s="154"/>
      <c r="AD456" s="154"/>
      <c r="AE456" s="154" t="s">
        <v>140</v>
      </c>
      <c r="AF456" s="154">
        <v>0</v>
      </c>
      <c r="AG456" s="154"/>
      <c r="AH456" s="154"/>
      <c r="AI456" s="154"/>
      <c r="AJ456" s="154"/>
      <c r="AK456" s="154"/>
      <c r="AL456" s="154"/>
      <c r="AM456" s="154"/>
      <c r="AN456" s="154"/>
      <c r="AO456" s="154"/>
      <c r="AP456" s="154"/>
      <c r="AQ456" s="154"/>
      <c r="AR456" s="154"/>
      <c r="AS456" s="154"/>
      <c r="AT456" s="154"/>
      <c r="AU456" s="154"/>
      <c r="AV456" s="154"/>
      <c r="AW456" s="154"/>
      <c r="AX456" s="154"/>
      <c r="AY456" s="154"/>
      <c r="AZ456" s="154"/>
      <c r="BA456" s="154"/>
      <c r="BB456" s="154"/>
      <c r="BC456" s="154"/>
      <c r="BD456" s="154"/>
      <c r="BE456" s="154"/>
      <c r="BF456" s="154"/>
      <c r="BG456" s="154"/>
      <c r="BH456" s="154"/>
    </row>
    <row r="457" spans="1:60" outlineLevel="1" x14ac:dyDescent="0.2">
      <c r="A457" s="155"/>
      <c r="B457" s="162"/>
      <c r="C457" s="194" t="s">
        <v>782</v>
      </c>
      <c r="D457" s="166"/>
      <c r="E457" s="170">
        <v>45.14</v>
      </c>
      <c r="F457" s="173"/>
      <c r="G457" s="173"/>
      <c r="H457" s="173"/>
      <c r="I457" s="173"/>
      <c r="J457" s="173"/>
      <c r="K457" s="173"/>
      <c r="L457" s="173"/>
      <c r="M457" s="173"/>
      <c r="N457" s="164"/>
      <c r="O457" s="164"/>
      <c r="P457" s="164"/>
      <c r="Q457" s="164"/>
      <c r="R457" s="164"/>
      <c r="S457" s="164"/>
      <c r="T457" s="165"/>
      <c r="U457" s="164"/>
      <c r="V457" s="154"/>
      <c r="W457" s="154"/>
      <c r="X457" s="154"/>
      <c r="Y457" s="154"/>
      <c r="Z457" s="154"/>
      <c r="AA457" s="154"/>
      <c r="AB457" s="154"/>
      <c r="AC457" s="154"/>
      <c r="AD457" s="154"/>
      <c r="AE457" s="154" t="s">
        <v>140</v>
      </c>
      <c r="AF457" s="154">
        <v>0</v>
      </c>
      <c r="AG457" s="154"/>
      <c r="AH457" s="154"/>
      <c r="AI457" s="154"/>
      <c r="AJ457" s="154"/>
      <c r="AK457" s="154"/>
      <c r="AL457" s="154"/>
      <c r="AM457" s="154"/>
      <c r="AN457" s="154"/>
      <c r="AO457" s="154"/>
      <c r="AP457" s="154"/>
      <c r="AQ457" s="154"/>
      <c r="AR457" s="154"/>
      <c r="AS457" s="154"/>
      <c r="AT457" s="154"/>
      <c r="AU457" s="154"/>
      <c r="AV457" s="154"/>
      <c r="AW457" s="154"/>
      <c r="AX457" s="154"/>
      <c r="AY457" s="154"/>
      <c r="AZ457" s="154"/>
      <c r="BA457" s="154"/>
      <c r="BB457" s="154"/>
      <c r="BC457" s="154"/>
      <c r="BD457" s="154"/>
      <c r="BE457" s="154"/>
      <c r="BF457" s="154"/>
      <c r="BG457" s="154"/>
      <c r="BH457" s="154"/>
    </row>
    <row r="458" spans="1:60" outlineLevel="1" x14ac:dyDescent="0.2">
      <c r="A458" s="155"/>
      <c r="B458" s="162"/>
      <c r="C458" s="194" t="s">
        <v>783</v>
      </c>
      <c r="D458" s="166"/>
      <c r="E458" s="170">
        <v>37.049999999999997</v>
      </c>
      <c r="F458" s="173"/>
      <c r="G458" s="173"/>
      <c r="H458" s="173"/>
      <c r="I458" s="173"/>
      <c r="J458" s="173"/>
      <c r="K458" s="173"/>
      <c r="L458" s="173"/>
      <c r="M458" s="173"/>
      <c r="N458" s="164"/>
      <c r="O458" s="164"/>
      <c r="P458" s="164"/>
      <c r="Q458" s="164"/>
      <c r="R458" s="164"/>
      <c r="S458" s="164"/>
      <c r="T458" s="165"/>
      <c r="U458" s="164"/>
      <c r="V458" s="154"/>
      <c r="W458" s="154"/>
      <c r="X458" s="154"/>
      <c r="Y458" s="154"/>
      <c r="Z458" s="154"/>
      <c r="AA458" s="154"/>
      <c r="AB458" s="154"/>
      <c r="AC458" s="154"/>
      <c r="AD458" s="154"/>
      <c r="AE458" s="154" t="s">
        <v>140</v>
      </c>
      <c r="AF458" s="154">
        <v>0</v>
      </c>
      <c r="AG458" s="154"/>
      <c r="AH458" s="154"/>
      <c r="AI458" s="154"/>
      <c r="AJ458" s="154"/>
      <c r="AK458" s="154"/>
      <c r="AL458" s="154"/>
      <c r="AM458" s="154"/>
      <c r="AN458" s="154"/>
      <c r="AO458" s="154"/>
      <c r="AP458" s="154"/>
      <c r="AQ458" s="154"/>
      <c r="AR458" s="154"/>
      <c r="AS458" s="154"/>
      <c r="AT458" s="154"/>
      <c r="AU458" s="154"/>
      <c r="AV458" s="154"/>
      <c r="AW458" s="154"/>
      <c r="AX458" s="154"/>
      <c r="AY458" s="154"/>
      <c r="AZ458" s="154"/>
      <c r="BA458" s="154"/>
      <c r="BB458" s="154"/>
      <c r="BC458" s="154"/>
      <c r="BD458" s="154"/>
      <c r="BE458" s="154"/>
      <c r="BF458" s="154"/>
      <c r="BG458" s="154"/>
      <c r="BH458" s="154"/>
    </row>
    <row r="459" spans="1:60" outlineLevel="1" x14ac:dyDescent="0.2">
      <c r="A459" s="155"/>
      <c r="B459" s="162"/>
      <c r="C459" s="194" t="s">
        <v>784</v>
      </c>
      <c r="D459" s="166"/>
      <c r="E459" s="170">
        <v>53.24</v>
      </c>
      <c r="F459" s="173"/>
      <c r="G459" s="173"/>
      <c r="H459" s="173"/>
      <c r="I459" s="173"/>
      <c r="J459" s="173"/>
      <c r="K459" s="173"/>
      <c r="L459" s="173"/>
      <c r="M459" s="173"/>
      <c r="N459" s="164"/>
      <c r="O459" s="164"/>
      <c r="P459" s="164"/>
      <c r="Q459" s="164"/>
      <c r="R459" s="164"/>
      <c r="S459" s="164"/>
      <c r="T459" s="165"/>
      <c r="U459" s="164"/>
      <c r="V459" s="154"/>
      <c r="W459" s="154"/>
      <c r="X459" s="154"/>
      <c r="Y459" s="154"/>
      <c r="Z459" s="154"/>
      <c r="AA459" s="154"/>
      <c r="AB459" s="154"/>
      <c r="AC459" s="154"/>
      <c r="AD459" s="154"/>
      <c r="AE459" s="154" t="s">
        <v>140</v>
      </c>
      <c r="AF459" s="154">
        <v>0</v>
      </c>
      <c r="AG459" s="154"/>
      <c r="AH459" s="154"/>
      <c r="AI459" s="154"/>
      <c r="AJ459" s="154"/>
      <c r="AK459" s="154"/>
      <c r="AL459" s="154"/>
      <c r="AM459" s="154"/>
      <c r="AN459" s="154"/>
      <c r="AO459" s="154"/>
      <c r="AP459" s="154"/>
      <c r="AQ459" s="154"/>
      <c r="AR459" s="154"/>
      <c r="AS459" s="154"/>
      <c r="AT459" s="154"/>
      <c r="AU459" s="154"/>
      <c r="AV459" s="154"/>
      <c r="AW459" s="154"/>
      <c r="AX459" s="154"/>
      <c r="AY459" s="154"/>
      <c r="AZ459" s="154"/>
      <c r="BA459" s="154"/>
      <c r="BB459" s="154"/>
      <c r="BC459" s="154"/>
      <c r="BD459" s="154"/>
      <c r="BE459" s="154"/>
      <c r="BF459" s="154"/>
      <c r="BG459" s="154"/>
      <c r="BH459" s="154"/>
    </row>
    <row r="460" spans="1:60" outlineLevel="1" x14ac:dyDescent="0.2">
      <c r="A460" s="155">
        <v>212</v>
      </c>
      <c r="B460" s="162" t="s">
        <v>785</v>
      </c>
      <c r="C460" s="193" t="s">
        <v>786</v>
      </c>
      <c r="D460" s="164" t="s">
        <v>149</v>
      </c>
      <c r="E460" s="169">
        <v>337.91</v>
      </c>
      <c r="F460" s="172"/>
      <c r="G460" s="173">
        <f>ROUND(E460*F460,2)</f>
        <v>0</v>
      </c>
      <c r="H460" s="172"/>
      <c r="I460" s="173">
        <f>ROUND(E460*H460,2)</f>
        <v>0</v>
      </c>
      <c r="J460" s="172"/>
      <c r="K460" s="173">
        <f>ROUND(E460*J460,2)</f>
        <v>0</v>
      </c>
      <c r="L460" s="173">
        <v>15</v>
      </c>
      <c r="M460" s="173">
        <f>G460*(1+L460/100)</f>
        <v>0</v>
      </c>
      <c r="N460" s="164">
        <v>0</v>
      </c>
      <c r="O460" s="164">
        <f>ROUND(E460*N460,5)</f>
        <v>0</v>
      </c>
      <c r="P460" s="164">
        <v>0</v>
      </c>
      <c r="Q460" s="164">
        <f>ROUND(E460*P460,5)</f>
        <v>0</v>
      </c>
      <c r="R460" s="164"/>
      <c r="S460" s="164"/>
      <c r="T460" s="165">
        <v>0.14699999999999999</v>
      </c>
      <c r="U460" s="164">
        <f>ROUND(E460*T460,2)</f>
        <v>49.67</v>
      </c>
      <c r="V460" s="154"/>
      <c r="W460" s="154"/>
      <c r="X460" s="154"/>
      <c r="Y460" s="154"/>
      <c r="Z460" s="154"/>
      <c r="AA460" s="154"/>
      <c r="AB460" s="154"/>
      <c r="AC460" s="154"/>
      <c r="AD460" s="154"/>
      <c r="AE460" s="154" t="s">
        <v>146</v>
      </c>
      <c r="AF460" s="154"/>
      <c r="AG460" s="154"/>
      <c r="AH460" s="154"/>
      <c r="AI460" s="154"/>
      <c r="AJ460" s="154"/>
      <c r="AK460" s="154"/>
      <c r="AL460" s="154"/>
      <c r="AM460" s="154"/>
      <c r="AN460" s="154"/>
      <c r="AO460" s="154"/>
      <c r="AP460" s="154"/>
      <c r="AQ460" s="154"/>
      <c r="AR460" s="154"/>
      <c r="AS460" s="154"/>
      <c r="AT460" s="154"/>
      <c r="AU460" s="154"/>
      <c r="AV460" s="154"/>
      <c r="AW460" s="154"/>
      <c r="AX460" s="154"/>
      <c r="AY460" s="154"/>
      <c r="AZ460" s="154"/>
      <c r="BA460" s="154"/>
      <c r="BB460" s="154"/>
      <c r="BC460" s="154"/>
      <c r="BD460" s="154"/>
      <c r="BE460" s="154"/>
      <c r="BF460" s="154"/>
      <c r="BG460" s="154"/>
      <c r="BH460" s="154"/>
    </row>
    <row r="461" spans="1:60" ht="22.5" outlineLevel="1" x14ac:dyDescent="0.2">
      <c r="A461" s="155">
        <v>213</v>
      </c>
      <c r="B461" s="162" t="s">
        <v>787</v>
      </c>
      <c r="C461" s="193" t="s">
        <v>788</v>
      </c>
      <c r="D461" s="164" t="s">
        <v>235</v>
      </c>
      <c r="E461" s="169">
        <v>13.1</v>
      </c>
      <c r="F461" s="172"/>
      <c r="G461" s="173">
        <f>ROUND(E461*F461,2)</f>
        <v>0</v>
      </c>
      <c r="H461" s="172"/>
      <c r="I461" s="173">
        <f>ROUND(E461*H461,2)</f>
        <v>0</v>
      </c>
      <c r="J461" s="172"/>
      <c r="K461" s="173">
        <f>ROUND(E461*J461,2)</f>
        <v>0</v>
      </c>
      <c r="L461" s="173">
        <v>15</v>
      </c>
      <c r="M461" s="173">
        <f>G461*(1+L461/100)</f>
        <v>0</v>
      </c>
      <c r="N461" s="164">
        <v>1.7000000000000001E-4</v>
      </c>
      <c r="O461" s="164">
        <f>ROUND(E461*N461,5)</f>
        <v>2.2300000000000002E-3</v>
      </c>
      <c r="P461" s="164">
        <v>0</v>
      </c>
      <c r="Q461" s="164">
        <f>ROUND(E461*P461,5)</f>
        <v>0</v>
      </c>
      <c r="R461" s="164"/>
      <c r="S461" s="164"/>
      <c r="T461" s="165">
        <v>0.152</v>
      </c>
      <c r="U461" s="164">
        <f>ROUND(E461*T461,2)</f>
        <v>1.99</v>
      </c>
      <c r="V461" s="154"/>
      <c r="W461" s="154"/>
      <c r="X461" s="154"/>
      <c r="Y461" s="154"/>
      <c r="Z461" s="154"/>
      <c r="AA461" s="154"/>
      <c r="AB461" s="154"/>
      <c r="AC461" s="154"/>
      <c r="AD461" s="154"/>
      <c r="AE461" s="154" t="s">
        <v>146</v>
      </c>
      <c r="AF461" s="154"/>
      <c r="AG461" s="154"/>
      <c r="AH461" s="154"/>
      <c r="AI461" s="154"/>
      <c r="AJ461" s="154"/>
      <c r="AK461" s="154"/>
      <c r="AL461" s="154"/>
      <c r="AM461" s="154"/>
      <c r="AN461" s="154"/>
      <c r="AO461" s="154"/>
      <c r="AP461" s="154"/>
      <c r="AQ461" s="154"/>
      <c r="AR461" s="154"/>
      <c r="AS461" s="154"/>
      <c r="AT461" s="154"/>
      <c r="AU461" s="154"/>
      <c r="AV461" s="154"/>
      <c r="AW461" s="154"/>
      <c r="AX461" s="154"/>
      <c r="AY461" s="154"/>
      <c r="AZ461" s="154"/>
      <c r="BA461" s="154"/>
      <c r="BB461" s="154"/>
      <c r="BC461" s="154"/>
      <c r="BD461" s="154"/>
      <c r="BE461" s="154"/>
      <c r="BF461" s="154"/>
      <c r="BG461" s="154"/>
      <c r="BH461" s="154"/>
    </row>
    <row r="462" spans="1:60" outlineLevel="1" x14ac:dyDescent="0.2">
      <c r="A462" s="155"/>
      <c r="B462" s="162"/>
      <c r="C462" s="194" t="s">
        <v>789</v>
      </c>
      <c r="D462" s="166"/>
      <c r="E462" s="170">
        <v>2.7</v>
      </c>
      <c r="F462" s="173"/>
      <c r="G462" s="173"/>
      <c r="H462" s="173"/>
      <c r="I462" s="173"/>
      <c r="J462" s="173"/>
      <c r="K462" s="173"/>
      <c r="L462" s="173"/>
      <c r="M462" s="173"/>
      <c r="N462" s="164"/>
      <c r="O462" s="164"/>
      <c r="P462" s="164"/>
      <c r="Q462" s="164"/>
      <c r="R462" s="164"/>
      <c r="S462" s="164"/>
      <c r="T462" s="165"/>
      <c r="U462" s="164"/>
      <c r="V462" s="154"/>
      <c r="W462" s="154"/>
      <c r="X462" s="154"/>
      <c r="Y462" s="154"/>
      <c r="Z462" s="154"/>
      <c r="AA462" s="154"/>
      <c r="AB462" s="154"/>
      <c r="AC462" s="154"/>
      <c r="AD462" s="154"/>
      <c r="AE462" s="154" t="s">
        <v>140</v>
      </c>
      <c r="AF462" s="154">
        <v>0</v>
      </c>
      <c r="AG462" s="154"/>
      <c r="AH462" s="154"/>
      <c r="AI462" s="154"/>
      <c r="AJ462" s="154"/>
      <c r="AK462" s="154"/>
      <c r="AL462" s="154"/>
      <c r="AM462" s="154"/>
      <c r="AN462" s="154"/>
      <c r="AO462" s="154"/>
      <c r="AP462" s="154"/>
      <c r="AQ462" s="154"/>
      <c r="AR462" s="154"/>
      <c r="AS462" s="154"/>
      <c r="AT462" s="154"/>
      <c r="AU462" s="154"/>
      <c r="AV462" s="154"/>
      <c r="AW462" s="154"/>
      <c r="AX462" s="154"/>
      <c r="AY462" s="154"/>
      <c r="AZ462" s="154"/>
      <c r="BA462" s="154"/>
      <c r="BB462" s="154"/>
      <c r="BC462" s="154"/>
      <c r="BD462" s="154"/>
      <c r="BE462" s="154"/>
      <c r="BF462" s="154"/>
      <c r="BG462" s="154"/>
      <c r="BH462" s="154"/>
    </row>
    <row r="463" spans="1:60" outlineLevel="1" x14ac:dyDescent="0.2">
      <c r="A463" s="155"/>
      <c r="B463" s="162"/>
      <c r="C463" s="194" t="s">
        <v>790</v>
      </c>
      <c r="D463" s="166"/>
      <c r="E463" s="170">
        <v>5.6</v>
      </c>
      <c r="F463" s="173"/>
      <c r="G463" s="173"/>
      <c r="H463" s="173"/>
      <c r="I463" s="173"/>
      <c r="J463" s="173"/>
      <c r="K463" s="173"/>
      <c r="L463" s="173"/>
      <c r="M463" s="173"/>
      <c r="N463" s="164"/>
      <c r="O463" s="164"/>
      <c r="P463" s="164"/>
      <c r="Q463" s="164"/>
      <c r="R463" s="164"/>
      <c r="S463" s="164"/>
      <c r="T463" s="165"/>
      <c r="U463" s="164"/>
      <c r="V463" s="154"/>
      <c r="W463" s="154"/>
      <c r="X463" s="154"/>
      <c r="Y463" s="154"/>
      <c r="Z463" s="154"/>
      <c r="AA463" s="154"/>
      <c r="AB463" s="154"/>
      <c r="AC463" s="154"/>
      <c r="AD463" s="154"/>
      <c r="AE463" s="154" t="s">
        <v>140</v>
      </c>
      <c r="AF463" s="154">
        <v>0</v>
      </c>
      <c r="AG463" s="154"/>
      <c r="AH463" s="154"/>
      <c r="AI463" s="154"/>
      <c r="AJ463" s="154"/>
      <c r="AK463" s="154"/>
      <c r="AL463" s="154"/>
      <c r="AM463" s="154"/>
      <c r="AN463" s="154"/>
      <c r="AO463" s="154"/>
      <c r="AP463" s="154"/>
      <c r="AQ463" s="154"/>
      <c r="AR463" s="154"/>
      <c r="AS463" s="154"/>
      <c r="AT463" s="154"/>
      <c r="AU463" s="154"/>
      <c r="AV463" s="154"/>
      <c r="AW463" s="154"/>
      <c r="AX463" s="154"/>
      <c r="AY463" s="154"/>
      <c r="AZ463" s="154"/>
      <c r="BA463" s="154"/>
      <c r="BB463" s="154"/>
      <c r="BC463" s="154"/>
      <c r="BD463" s="154"/>
      <c r="BE463" s="154"/>
      <c r="BF463" s="154"/>
      <c r="BG463" s="154"/>
      <c r="BH463" s="154"/>
    </row>
    <row r="464" spans="1:60" outlineLevel="1" x14ac:dyDescent="0.2">
      <c r="A464" s="155"/>
      <c r="B464" s="162"/>
      <c r="C464" s="194" t="s">
        <v>791</v>
      </c>
      <c r="D464" s="166"/>
      <c r="E464" s="170">
        <v>4.8</v>
      </c>
      <c r="F464" s="173"/>
      <c r="G464" s="173"/>
      <c r="H464" s="173"/>
      <c r="I464" s="173"/>
      <c r="J464" s="173"/>
      <c r="K464" s="173"/>
      <c r="L464" s="173"/>
      <c r="M464" s="173"/>
      <c r="N464" s="164"/>
      <c r="O464" s="164"/>
      <c r="P464" s="164"/>
      <c r="Q464" s="164"/>
      <c r="R464" s="164"/>
      <c r="S464" s="164"/>
      <c r="T464" s="165"/>
      <c r="U464" s="164"/>
      <c r="V464" s="154"/>
      <c r="W464" s="154"/>
      <c r="X464" s="154"/>
      <c r="Y464" s="154"/>
      <c r="Z464" s="154"/>
      <c r="AA464" s="154"/>
      <c r="AB464" s="154"/>
      <c r="AC464" s="154"/>
      <c r="AD464" s="154"/>
      <c r="AE464" s="154" t="s">
        <v>140</v>
      </c>
      <c r="AF464" s="154">
        <v>0</v>
      </c>
      <c r="AG464" s="154"/>
      <c r="AH464" s="154"/>
      <c r="AI464" s="154"/>
      <c r="AJ464" s="154"/>
      <c r="AK464" s="154"/>
      <c r="AL464" s="154"/>
      <c r="AM464" s="154"/>
      <c r="AN464" s="154"/>
      <c r="AO464" s="154"/>
      <c r="AP464" s="154"/>
      <c r="AQ464" s="154"/>
      <c r="AR464" s="154"/>
      <c r="AS464" s="154"/>
      <c r="AT464" s="154"/>
      <c r="AU464" s="154"/>
      <c r="AV464" s="154"/>
      <c r="AW464" s="154"/>
      <c r="AX464" s="154"/>
      <c r="AY464" s="154"/>
      <c r="AZ464" s="154"/>
      <c r="BA464" s="154"/>
      <c r="BB464" s="154"/>
      <c r="BC464" s="154"/>
      <c r="BD464" s="154"/>
      <c r="BE464" s="154"/>
      <c r="BF464" s="154"/>
      <c r="BG464" s="154"/>
      <c r="BH464" s="154"/>
    </row>
    <row r="465" spans="1:60" outlineLevel="1" x14ac:dyDescent="0.2">
      <c r="A465" s="155">
        <v>214</v>
      </c>
      <c r="B465" s="162" t="s">
        <v>792</v>
      </c>
      <c r="C465" s="193" t="s">
        <v>793</v>
      </c>
      <c r="D465" s="164" t="s">
        <v>241</v>
      </c>
      <c r="E465" s="169">
        <v>1.17</v>
      </c>
      <c r="F465" s="172"/>
      <c r="G465" s="173">
        <f>ROUND(E465*F465,2)</f>
        <v>0</v>
      </c>
      <c r="H465" s="172"/>
      <c r="I465" s="173">
        <f>ROUND(E465*H465,2)</f>
        <v>0</v>
      </c>
      <c r="J465" s="172"/>
      <c r="K465" s="173">
        <f>ROUND(E465*J465,2)</f>
        <v>0</v>
      </c>
      <c r="L465" s="173">
        <v>15</v>
      </c>
      <c r="M465" s="173">
        <f>G465*(1+L465/100)</f>
        <v>0</v>
      </c>
      <c r="N465" s="164">
        <v>0</v>
      </c>
      <c r="O465" s="164">
        <f>ROUND(E465*N465,5)</f>
        <v>0</v>
      </c>
      <c r="P465" s="164">
        <v>0</v>
      </c>
      <c r="Q465" s="164">
        <f>ROUND(E465*P465,5)</f>
        <v>0</v>
      </c>
      <c r="R465" s="164"/>
      <c r="S465" s="164"/>
      <c r="T465" s="165">
        <v>1.1020000000000001</v>
      </c>
      <c r="U465" s="164">
        <f>ROUND(E465*T465,2)</f>
        <v>1.29</v>
      </c>
      <c r="V465" s="154"/>
      <c r="W465" s="154"/>
      <c r="X465" s="154"/>
      <c r="Y465" s="154"/>
      <c r="Z465" s="154"/>
      <c r="AA465" s="154"/>
      <c r="AB465" s="154"/>
      <c r="AC465" s="154"/>
      <c r="AD465" s="154"/>
      <c r="AE465" s="154" t="s">
        <v>146</v>
      </c>
      <c r="AF465" s="154"/>
      <c r="AG465" s="154"/>
      <c r="AH465" s="154"/>
      <c r="AI465" s="154"/>
      <c r="AJ465" s="154"/>
      <c r="AK465" s="154"/>
      <c r="AL465" s="154"/>
      <c r="AM465" s="154"/>
      <c r="AN465" s="154"/>
      <c r="AO465" s="154"/>
      <c r="AP465" s="154"/>
      <c r="AQ465" s="154"/>
      <c r="AR465" s="154"/>
      <c r="AS465" s="154"/>
      <c r="AT465" s="154"/>
      <c r="AU465" s="154"/>
      <c r="AV465" s="154"/>
      <c r="AW465" s="154"/>
      <c r="AX465" s="154"/>
      <c r="AY465" s="154"/>
      <c r="AZ465" s="154"/>
      <c r="BA465" s="154"/>
      <c r="BB465" s="154"/>
      <c r="BC465" s="154"/>
      <c r="BD465" s="154"/>
      <c r="BE465" s="154"/>
      <c r="BF465" s="154"/>
      <c r="BG465" s="154"/>
      <c r="BH465" s="154"/>
    </row>
    <row r="466" spans="1:60" x14ac:dyDescent="0.2">
      <c r="A466" s="156" t="s">
        <v>133</v>
      </c>
      <c r="B466" s="163" t="s">
        <v>93</v>
      </c>
      <c r="C466" s="195" t="s">
        <v>94</v>
      </c>
      <c r="D466" s="167"/>
      <c r="E466" s="171"/>
      <c r="F466" s="174"/>
      <c r="G466" s="174">
        <f>SUMIF(AE467:AE480,"&lt;&gt;NOR",G467:G480)</f>
        <v>0</v>
      </c>
      <c r="H466" s="174"/>
      <c r="I466" s="174">
        <f>SUM(I467:I480)</f>
        <v>0</v>
      </c>
      <c r="J466" s="174"/>
      <c r="K466" s="174">
        <f>SUM(K467:K480)</f>
        <v>0</v>
      </c>
      <c r="L466" s="174"/>
      <c r="M466" s="174">
        <f>SUM(M467:M480)</f>
        <v>0</v>
      </c>
      <c r="N466" s="167"/>
      <c r="O466" s="167">
        <f>SUM(O467:O480)</f>
        <v>3.11097</v>
      </c>
      <c r="P466" s="167"/>
      <c r="Q466" s="167">
        <f>SUM(Q467:Q480)</f>
        <v>0</v>
      </c>
      <c r="R466" s="167"/>
      <c r="S466" s="167"/>
      <c r="T466" s="168"/>
      <c r="U466" s="167">
        <f>SUM(U467:U480)</f>
        <v>227.73000000000002</v>
      </c>
      <c r="AE466" t="s">
        <v>134</v>
      </c>
    </row>
    <row r="467" spans="1:60" ht="22.5" outlineLevel="1" x14ac:dyDescent="0.2">
      <c r="A467" s="155">
        <v>215</v>
      </c>
      <c r="B467" s="162" t="s">
        <v>794</v>
      </c>
      <c r="C467" s="193" t="s">
        <v>795</v>
      </c>
      <c r="D467" s="164" t="s">
        <v>149</v>
      </c>
      <c r="E467" s="169">
        <v>190.27199999999999</v>
      </c>
      <c r="F467" s="172"/>
      <c r="G467" s="173">
        <f>ROUND(E467*F467,2)</f>
        <v>0</v>
      </c>
      <c r="H467" s="172"/>
      <c r="I467" s="173">
        <f>ROUND(E467*H467,2)</f>
        <v>0</v>
      </c>
      <c r="J467" s="172"/>
      <c r="K467" s="173">
        <f>ROUND(E467*J467,2)</f>
        <v>0</v>
      </c>
      <c r="L467" s="173">
        <v>15</v>
      </c>
      <c r="M467" s="173">
        <f>G467*(1+L467/100)</f>
        <v>0</v>
      </c>
      <c r="N467" s="164">
        <v>3.0899999999999999E-3</v>
      </c>
      <c r="O467" s="164">
        <f>ROUND(E467*N467,5)</f>
        <v>0.58794000000000002</v>
      </c>
      <c r="P467" s="164">
        <v>0</v>
      </c>
      <c r="Q467" s="164">
        <f>ROUND(E467*P467,5)</f>
        <v>0</v>
      </c>
      <c r="R467" s="164"/>
      <c r="S467" s="164"/>
      <c r="T467" s="165">
        <v>1.1259999999999999</v>
      </c>
      <c r="U467" s="164">
        <f>ROUND(E467*T467,2)</f>
        <v>214.25</v>
      </c>
      <c r="V467" s="154"/>
      <c r="W467" s="154"/>
      <c r="X467" s="154"/>
      <c r="Y467" s="154"/>
      <c r="Z467" s="154"/>
      <c r="AA467" s="154"/>
      <c r="AB467" s="154"/>
      <c r="AC467" s="154"/>
      <c r="AD467" s="154"/>
      <c r="AE467" s="154" t="s">
        <v>146</v>
      </c>
      <c r="AF467" s="154"/>
      <c r="AG467" s="154"/>
      <c r="AH467" s="154"/>
      <c r="AI467" s="154"/>
      <c r="AJ467" s="154"/>
      <c r="AK467" s="154"/>
      <c r="AL467" s="154"/>
      <c r="AM467" s="154"/>
      <c r="AN467" s="154"/>
      <c r="AO467" s="154"/>
      <c r="AP467" s="154"/>
      <c r="AQ467" s="154"/>
      <c r="AR467" s="154"/>
      <c r="AS467" s="154"/>
      <c r="AT467" s="154"/>
      <c r="AU467" s="154"/>
      <c r="AV467" s="154"/>
      <c r="AW467" s="154"/>
      <c r="AX467" s="154"/>
      <c r="AY467" s="154"/>
      <c r="AZ467" s="154"/>
      <c r="BA467" s="154"/>
      <c r="BB467" s="154"/>
      <c r="BC467" s="154"/>
      <c r="BD467" s="154"/>
      <c r="BE467" s="154"/>
      <c r="BF467" s="154"/>
      <c r="BG467" s="154"/>
      <c r="BH467" s="154"/>
    </row>
    <row r="468" spans="1:60" ht="22.5" outlineLevel="1" x14ac:dyDescent="0.2">
      <c r="A468" s="155"/>
      <c r="B468" s="162"/>
      <c r="C468" s="194" t="s">
        <v>796</v>
      </c>
      <c r="D468" s="166"/>
      <c r="E468" s="170">
        <v>29.61</v>
      </c>
      <c r="F468" s="173"/>
      <c r="G468" s="173"/>
      <c r="H468" s="173"/>
      <c r="I468" s="173"/>
      <c r="J468" s="173"/>
      <c r="K468" s="173"/>
      <c r="L468" s="173"/>
      <c r="M468" s="173"/>
      <c r="N468" s="164"/>
      <c r="O468" s="164"/>
      <c r="P468" s="164"/>
      <c r="Q468" s="164"/>
      <c r="R468" s="164"/>
      <c r="S468" s="164"/>
      <c r="T468" s="165"/>
      <c r="U468" s="164"/>
      <c r="V468" s="154"/>
      <c r="W468" s="154"/>
      <c r="X468" s="154"/>
      <c r="Y468" s="154"/>
      <c r="Z468" s="154"/>
      <c r="AA468" s="154"/>
      <c r="AB468" s="154"/>
      <c r="AC468" s="154"/>
      <c r="AD468" s="154"/>
      <c r="AE468" s="154" t="s">
        <v>140</v>
      </c>
      <c r="AF468" s="154">
        <v>0</v>
      </c>
      <c r="AG468" s="154"/>
      <c r="AH468" s="154"/>
      <c r="AI468" s="154"/>
      <c r="AJ468" s="154"/>
      <c r="AK468" s="154"/>
      <c r="AL468" s="154"/>
      <c r="AM468" s="154"/>
      <c r="AN468" s="154"/>
      <c r="AO468" s="154"/>
      <c r="AP468" s="154"/>
      <c r="AQ468" s="154"/>
      <c r="AR468" s="154"/>
      <c r="AS468" s="154"/>
      <c r="AT468" s="154"/>
      <c r="AU468" s="154"/>
      <c r="AV468" s="154"/>
      <c r="AW468" s="154"/>
      <c r="AX468" s="154"/>
      <c r="AY468" s="154"/>
      <c r="AZ468" s="154"/>
      <c r="BA468" s="154"/>
      <c r="BB468" s="154"/>
      <c r="BC468" s="154"/>
      <c r="BD468" s="154"/>
      <c r="BE468" s="154"/>
      <c r="BF468" s="154"/>
      <c r="BG468" s="154"/>
      <c r="BH468" s="154"/>
    </row>
    <row r="469" spans="1:60" ht="22.5" outlineLevel="1" x14ac:dyDescent="0.2">
      <c r="A469" s="155"/>
      <c r="B469" s="162"/>
      <c r="C469" s="194" t="s">
        <v>797</v>
      </c>
      <c r="D469" s="166"/>
      <c r="E469" s="170">
        <v>25.67</v>
      </c>
      <c r="F469" s="173"/>
      <c r="G469" s="173"/>
      <c r="H469" s="173"/>
      <c r="I469" s="173"/>
      <c r="J469" s="173"/>
      <c r="K469" s="173"/>
      <c r="L469" s="173"/>
      <c r="M469" s="173"/>
      <c r="N469" s="164"/>
      <c r="O469" s="164"/>
      <c r="P469" s="164"/>
      <c r="Q469" s="164"/>
      <c r="R469" s="164"/>
      <c r="S469" s="164"/>
      <c r="T469" s="165"/>
      <c r="U469" s="164"/>
      <c r="V469" s="154"/>
      <c r="W469" s="154"/>
      <c r="X469" s="154"/>
      <c r="Y469" s="154"/>
      <c r="Z469" s="154"/>
      <c r="AA469" s="154"/>
      <c r="AB469" s="154"/>
      <c r="AC469" s="154"/>
      <c r="AD469" s="154"/>
      <c r="AE469" s="154" t="s">
        <v>140</v>
      </c>
      <c r="AF469" s="154">
        <v>0</v>
      </c>
      <c r="AG469" s="154"/>
      <c r="AH469" s="154"/>
      <c r="AI469" s="154"/>
      <c r="AJ469" s="154"/>
      <c r="AK469" s="154"/>
      <c r="AL469" s="154"/>
      <c r="AM469" s="154"/>
      <c r="AN469" s="154"/>
      <c r="AO469" s="154"/>
      <c r="AP469" s="154"/>
      <c r="AQ469" s="154"/>
      <c r="AR469" s="154"/>
      <c r="AS469" s="154"/>
      <c r="AT469" s="154"/>
      <c r="AU469" s="154"/>
      <c r="AV469" s="154"/>
      <c r="AW469" s="154"/>
      <c r="AX469" s="154"/>
      <c r="AY469" s="154"/>
      <c r="AZ469" s="154"/>
      <c r="BA469" s="154"/>
      <c r="BB469" s="154"/>
      <c r="BC469" s="154"/>
      <c r="BD469" s="154"/>
      <c r="BE469" s="154"/>
      <c r="BF469" s="154"/>
      <c r="BG469" s="154"/>
      <c r="BH469" s="154"/>
    </row>
    <row r="470" spans="1:60" outlineLevel="1" x14ac:dyDescent="0.2">
      <c r="A470" s="155"/>
      <c r="B470" s="162"/>
      <c r="C470" s="194" t="s">
        <v>798</v>
      </c>
      <c r="D470" s="166"/>
      <c r="E470" s="170">
        <v>26.16</v>
      </c>
      <c r="F470" s="173"/>
      <c r="G470" s="173"/>
      <c r="H470" s="173"/>
      <c r="I470" s="173"/>
      <c r="J470" s="173"/>
      <c r="K470" s="173"/>
      <c r="L470" s="173"/>
      <c r="M470" s="173"/>
      <c r="N470" s="164"/>
      <c r="O470" s="164"/>
      <c r="P470" s="164"/>
      <c r="Q470" s="164"/>
      <c r="R470" s="164"/>
      <c r="S470" s="164"/>
      <c r="T470" s="165"/>
      <c r="U470" s="164"/>
      <c r="V470" s="154"/>
      <c r="W470" s="154"/>
      <c r="X470" s="154"/>
      <c r="Y470" s="154"/>
      <c r="Z470" s="154"/>
      <c r="AA470" s="154"/>
      <c r="AB470" s="154"/>
      <c r="AC470" s="154"/>
      <c r="AD470" s="154"/>
      <c r="AE470" s="154" t="s">
        <v>140</v>
      </c>
      <c r="AF470" s="154">
        <v>0</v>
      </c>
      <c r="AG470" s="154"/>
      <c r="AH470" s="154"/>
      <c r="AI470" s="154"/>
      <c r="AJ470" s="154"/>
      <c r="AK470" s="154"/>
      <c r="AL470" s="154"/>
      <c r="AM470" s="154"/>
      <c r="AN470" s="154"/>
      <c r="AO470" s="154"/>
      <c r="AP470" s="154"/>
      <c r="AQ470" s="154"/>
      <c r="AR470" s="154"/>
      <c r="AS470" s="154"/>
      <c r="AT470" s="154"/>
      <c r="AU470" s="154"/>
      <c r="AV470" s="154"/>
      <c r="AW470" s="154"/>
      <c r="AX470" s="154"/>
      <c r="AY470" s="154"/>
      <c r="AZ470" s="154"/>
      <c r="BA470" s="154"/>
      <c r="BB470" s="154"/>
      <c r="BC470" s="154"/>
      <c r="BD470" s="154"/>
      <c r="BE470" s="154"/>
      <c r="BF470" s="154"/>
      <c r="BG470" s="154"/>
      <c r="BH470" s="154"/>
    </row>
    <row r="471" spans="1:60" outlineLevel="1" x14ac:dyDescent="0.2">
      <c r="A471" s="155"/>
      <c r="B471" s="162"/>
      <c r="C471" s="194" t="s">
        <v>799</v>
      </c>
      <c r="D471" s="166"/>
      <c r="E471" s="170">
        <v>26.6</v>
      </c>
      <c r="F471" s="173"/>
      <c r="G471" s="173"/>
      <c r="H471" s="173"/>
      <c r="I471" s="173"/>
      <c r="J471" s="173"/>
      <c r="K471" s="173"/>
      <c r="L471" s="173"/>
      <c r="M471" s="173"/>
      <c r="N471" s="164"/>
      <c r="O471" s="164"/>
      <c r="P471" s="164"/>
      <c r="Q471" s="164"/>
      <c r="R471" s="164"/>
      <c r="S471" s="164"/>
      <c r="T471" s="165"/>
      <c r="U471" s="164"/>
      <c r="V471" s="154"/>
      <c r="W471" s="154"/>
      <c r="X471" s="154"/>
      <c r="Y471" s="154"/>
      <c r="Z471" s="154"/>
      <c r="AA471" s="154"/>
      <c r="AB471" s="154"/>
      <c r="AC471" s="154"/>
      <c r="AD471" s="154"/>
      <c r="AE471" s="154" t="s">
        <v>140</v>
      </c>
      <c r="AF471" s="154">
        <v>0</v>
      </c>
      <c r="AG471" s="154"/>
      <c r="AH471" s="154"/>
      <c r="AI471" s="154"/>
      <c r="AJ471" s="154"/>
      <c r="AK471" s="154"/>
      <c r="AL471" s="154"/>
      <c r="AM471" s="154"/>
      <c r="AN471" s="154"/>
      <c r="AO471" s="154"/>
      <c r="AP471" s="154"/>
      <c r="AQ471" s="154"/>
      <c r="AR471" s="154"/>
      <c r="AS471" s="154"/>
      <c r="AT471" s="154"/>
      <c r="AU471" s="154"/>
      <c r="AV471" s="154"/>
      <c r="AW471" s="154"/>
      <c r="AX471" s="154"/>
      <c r="AY471" s="154"/>
      <c r="AZ471" s="154"/>
      <c r="BA471" s="154"/>
      <c r="BB471" s="154"/>
      <c r="BC471" s="154"/>
      <c r="BD471" s="154"/>
      <c r="BE471" s="154"/>
      <c r="BF471" s="154"/>
      <c r="BG471" s="154"/>
      <c r="BH471" s="154"/>
    </row>
    <row r="472" spans="1:60" outlineLevel="1" x14ac:dyDescent="0.2">
      <c r="A472" s="155"/>
      <c r="B472" s="162"/>
      <c r="C472" s="194" t="s">
        <v>800</v>
      </c>
      <c r="D472" s="166"/>
      <c r="E472" s="170">
        <v>11.32</v>
      </c>
      <c r="F472" s="173"/>
      <c r="G472" s="173"/>
      <c r="H472" s="173"/>
      <c r="I472" s="173"/>
      <c r="J472" s="173"/>
      <c r="K472" s="173"/>
      <c r="L472" s="173"/>
      <c r="M472" s="173"/>
      <c r="N472" s="164"/>
      <c r="O472" s="164"/>
      <c r="P472" s="164"/>
      <c r="Q472" s="164"/>
      <c r="R472" s="164"/>
      <c r="S472" s="164"/>
      <c r="T472" s="165"/>
      <c r="U472" s="164"/>
      <c r="V472" s="154"/>
      <c r="W472" s="154"/>
      <c r="X472" s="154"/>
      <c r="Y472" s="154"/>
      <c r="Z472" s="154"/>
      <c r="AA472" s="154"/>
      <c r="AB472" s="154"/>
      <c r="AC472" s="154"/>
      <c r="AD472" s="154"/>
      <c r="AE472" s="154" t="s">
        <v>140</v>
      </c>
      <c r="AF472" s="154">
        <v>0</v>
      </c>
      <c r="AG472" s="154"/>
      <c r="AH472" s="154"/>
      <c r="AI472" s="154"/>
      <c r="AJ472" s="154"/>
      <c r="AK472" s="154"/>
      <c r="AL472" s="154"/>
      <c r="AM472" s="154"/>
      <c r="AN472" s="154"/>
      <c r="AO472" s="154"/>
      <c r="AP472" s="154"/>
      <c r="AQ472" s="154"/>
      <c r="AR472" s="154"/>
      <c r="AS472" s="154"/>
      <c r="AT472" s="154"/>
      <c r="AU472" s="154"/>
      <c r="AV472" s="154"/>
      <c r="AW472" s="154"/>
      <c r="AX472" s="154"/>
      <c r="AY472" s="154"/>
      <c r="AZ472" s="154"/>
      <c r="BA472" s="154"/>
      <c r="BB472" s="154"/>
      <c r="BC472" s="154"/>
      <c r="BD472" s="154"/>
      <c r="BE472" s="154"/>
      <c r="BF472" s="154"/>
      <c r="BG472" s="154"/>
      <c r="BH472" s="154"/>
    </row>
    <row r="473" spans="1:60" outlineLevel="1" x14ac:dyDescent="0.2">
      <c r="A473" s="155"/>
      <c r="B473" s="162"/>
      <c r="C473" s="194" t="s">
        <v>801</v>
      </c>
      <c r="D473" s="166"/>
      <c r="E473" s="170">
        <v>18.399999999999999</v>
      </c>
      <c r="F473" s="173"/>
      <c r="G473" s="173"/>
      <c r="H473" s="173"/>
      <c r="I473" s="173"/>
      <c r="J473" s="173"/>
      <c r="K473" s="173"/>
      <c r="L473" s="173"/>
      <c r="M473" s="173"/>
      <c r="N473" s="164"/>
      <c r="O473" s="164"/>
      <c r="P473" s="164"/>
      <c r="Q473" s="164"/>
      <c r="R473" s="164"/>
      <c r="S473" s="164"/>
      <c r="T473" s="165"/>
      <c r="U473" s="164"/>
      <c r="V473" s="154"/>
      <c r="W473" s="154"/>
      <c r="X473" s="154"/>
      <c r="Y473" s="154"/>
      <c r="Z473" s="154"/>
      <c r="AA473" s="154"/>
      <c r="AB473" s="154"/>
      <c r="AC473" s="154"/>
      <c r="AD473" s="154"/>
      <c r="AE473" s="154" t="s">
        <v>140</v>
      </c>
      <c r="AF473" s="154">
        <v>0</v>
      </c>
      <c r="AG473" s="154"/>
      <c r="AH473" s="154"/>
      <c r="AI473" s="154"/>
      <c r="AJ473" s="154"/>
      <c r="AK473" s="154"/>
      <c r="AL473" s="154"/>
      <c r="AM473" s="154"/>
      <c r="AN473" s="154"/>
      <c r="AO473" s="154"/>
      <c r="AP473" s="154"/>
      <c r="AQ473" s="154"/>
      <c r="AR473" s="154"/>
      <c r="AS473" s="154"/>
      <c r="AT473" s="154"/>
      <c r="AU473" s="154"/>
      <c r="AV473" s="154"/>
      <c r="AW473" s="154"/>
      <c r="AX473" s="154"/>
      <c r="AY473" s="154"/>
      <c r="AZ473" s="154"/>
      <c r="BA473" s="154"/>
      <c r="BB473" s="154"/>
      <c r="BC473" s="154"/>
      <c r="BD473" s="154"/>
      <c r="BE473" s="154"/>
      <c r="BF473" s="154"/>
      <c r="BG473" s="154"/>
      <c r="BH473" s="154"/>
    </row>
    <row r="474" spans="1:60" outlineLevel="1" x14ac:dyDescent="0.2">
      <c r="A474" s="155"/>
      <c r="B474" s="162"/>
      <c r="C474" s="194" t="s">
        <v>802</v>
      </c>
      <c r="D474" s="166"/>
      <c r="E474" s="170">
        <v>19.920000000000002</v>
      </c>
      <c r="F474" s="173"/>
      <c r="G474" s="173"/>
      <c r="H474" s="173"/>
      <c r="I474" s="173"/>
      <c r="J474" s="173"/>
      <c r="K474" s="173"/>
      <c r="L474" s="173"/>
      <c r="M474" s="173"/>
      <c r="N474" s="164"/>
      <c r="O474" s="164"/>
      <c r="P474" s="164"/>
      <c r="Q474" s="164"/>
      <c r="R474" s="164"/>
      <c r="S474" s="164"/>
      <c r="T474" s="165"/>
      <c r="U474" s="164"/>
      <c r="V474" s="154"/>
      <c r="W474" s="154"/>
      <c r="X474" s="154"/>
      <c r="Y474" s="154"/>
      <c r="Z474" s="154"/>
      <c r="AA474" s="154"/>
      <c r="AB474" s="154"/>
      <c r="AC474" s="154"/>
      <c r="AD474" s="154"/>
      <c r="AE474" s="154" t="s">
        <v>140</v>
      </c>
      <c r="AF474" s="154">
        <v>0</v>
      </c>
      <c r="AG474" s="154"/>
      <c r="AH474" s="154"/>
      <c r="AI474" s="154"/>
      <c r="AJ474" s="154"/>
      <c r="AK474" s="154"/>
      <c r="AL474" s="154"/>
      <c r="AM474" s="154"/>
      <c r="AN474" s="154"/>
      <c r="AO474" s="154"/>
      <c r="AP474" s="154"/>
      <c r="AQ474" s="154"/>
      <c r="AR474" s="154"/>
      <c r="AS474" s="154"/>
      <c r="AT474" s="154"/>
      <c r="AU474" s="154"/>
      <c r="AV474" s="154"/>
      <c r="AW474" s="154"/>
      <c r="AX474" s="154"/>
      <c r="AY474" s="154"/>
      <c r="AZ474" s="154"/>
      <c r="BA474" s="154"/>
      <c r="BB474" s="154"/>
      <c r="BC474" s="154"/>
      <c r="BD474" s="154"/>
      <c r="BE474" s="154"/>
      <c r="BF474" s="154"/>
      <c r="BG474" s="154"/>
      <c r="BH474" s="154"/>
    </row>
    <row r="475" spans="1:60" outlineLevel="1" x14ac:dyDescent="0.2">
      <c r="A475" s="155"/>
      <c r="B475" s="162"/>
      <c r="C475" s="194" t="s">
        <v>803</v>
      </c>
      <c r="D475" s="166"/>
      <c r="E475" s="170">
        <v>22</v>
      </c>
      <c r="F475" s="173"/>
      <c r="G475" s="173"/>
      <c r="H475" s="173"/>
      <c r="I475" s="173"/>
      <c r="J475" s="173"/>
      <c r="K475" s="173"/>
      <c r="L475" s="173"/>
      <c r="M475" s="173"/>
      <c r="N475" s="164"/>
      <c r="O475" s="164"/>
      <c r="P475" s="164"/>
      <c r="Q475" s="164"/>
      <c r="R475" s="164"/>
      <c r="S475" s="164"/>
      <c r="T475" s="165"/>
      <c r="U475" s="164"/>
      <c r="V475" s="154"/>
      <c r="W475" s="154"/>
      <c r="X475" s="154"/>
      <c r="Y475" s="154"/>
      <c r="Z475" s="154"/>
      <c r="AA475" s="154"/>
      <c r="AB475" s="154"/>
      <c r="AC475" s="154"/>
      <c r="AD475" s="154"/>
      <c r="AE475" s="154" t="s">
        <v>140</v>
      </c>
      <c r="AF475" s="154">
        <v>0</v>
      </c>
      <c r="AG475" s="154"/>
      <c r="AH475" s="154"/>
      <c r="AI475" s="154"/>
      <c r="AJ475" s="154"/>
      <c r="AK475" s="154"/>
      <c r="AL475" s="154"/>
      <c r="AM475" s="154"/>
      <c r="AN475" s="154"/>
      <c r="AO475" s="154"/>
      <c r="AP475" s="154"/>
      <c r="AQ475" s="154"/>
      <c r="AR475" s="154"/>
      <c r="AS475" s="154"/>
      <c r="AT475" s="154"/>
      <c r="AU475" s="154"/>
      <c r="AV475" s="154"/>
      <c r="AW475" s="154"/>
      <c r="AX475" s="154"/>
      <c r="AY475" s="154"/>
      <c r="AZ475" s="154"/>
      <c r="BA475" s="154"/>
      <c r="BB475" s="154"/>
      <c r="BC475" s="154"/>
      <c r="BD475" s="154"/>
      <c r="BE475" s="154"/>
      <c r="BF475" s="154"/>
      <c r="BG475" s="154"/>
      <c r="BH475" s="154"/>
    </row>
    <row r="476" spans="1:60" outlineLevel="1" x14ac:dyDescent="0.2">
      <c r="A476" s="155"/>
      <c r="B476" s="162"/>
      <c r="C476" s="194" t="s">
        <v>804</v>
      </c>
      <c r="D476" s="166"/>
      <c r="E476" s="170">
        <v>10.592000000000001</v>
      </c>
      <c r="F476" s="173"/>
      <c r="G476" s="173"/>
      <c r="H476" s="173"/>
      <c r="I476" s="173"/>
      <c r="J476" s="173"/>
      <c r="K476" s="173"/>
      <c r="L476" s="173"/>
      <c r="M476" s="173"/>
      <c r="N476" s="164"/>
      <c r="O476" s="164"/>
      <c r="P476" s="164"/>
      <c r="Q476" s="164"/>
      <c r="R476" s="164"/>
      <c r="S476" s="164"/>
      <c r="T476" s="165"/>
      <c r="U476" s="164"/>
      <c r="V476" s="154"/>
      <c r="W476" s="154"/>
      <c r="X476" s="154"/>
      <c r="Y476" s="154"/>
      <c r="Z476" s="154"/>
      <c r="AA476" s="154"/>
      <c r="AB476" s="154"/>
      <c r="AC476" s="154"/>
      <c r="AD476" s="154"/>
      <c r="AE476" s="154" t="s">
        <v>140</v>
      </c>
      <c r="AF476" s="154">
        <v>0</v>
      </c>
      <c r="AG476" s="154"/>
      <c r="AH476" s="154"/>
      <c r="AI476" s="154"/>
      <c r="AJ476" s="154"/>
      <c r="AK476" s="154"/>
      <c r="AL476" s="154"/>
      <c r="AM476" s="154"/>
      <c r="AN476" s="154"/>
      <c r="AO476" s="154"/>
      <c r="AP476" s="154"/>
      <c r="AQ476" s="154"/>
      <c r="AR476" s="154"/>
      <c r="AS476" s="154"/>
      <c r="AT476" s="154"/>
      <c r="AU476" s="154"/>
      <c r="AV476" s="154"/>
      <c r="AW476" s="154"/>
      <c r="AX476" s="154"/>
      <c r="AY476" s="154"/>
      <c r="AZ476" s="154"/>
      <c r="BA476" s="154"/>
      <c r="BB476" s="154"/>
      <c r="BC476" s="154"/>
      <c r="BD476" s="154"/>
      <c r="BE476" s="154"/>
      <c r="BF476" s="154"/>
      <c r="BG476" s="154"/>
      <c r="BH476" s="154"/>
    </row>
    <row r="477" spans="1:60" outlineLevel="1" x14ac:dyDescent="0.2">
      <c r="A477" s="155">
        <v>216</v>
      </c>
      <c r="B477" s="162" t="s">
        <v>805</v>
      </c>
      <c r="C477" s="193" t="s">
        <v>806</v>
      </c>
      <c r="D477" s="164" t="s">
        <v>149</v>
      </c>
      <c r="E477" s="169">
        <v>199.78559999999999</v>
      </c>
      <c r="F477" s="172"/>
      <c r="G477" s="173">
        <f>ROUND(E477*F477,2)</f>
        <v>0</v>
      </c>
      <c r="H477" s="172"/>
      <c r="I477" s="173">
        <f>ROUND(E477*H477,2)</f>
        <v>0</v>
      </c>
      <c r="J477" s="172"/>
      <c r="K477" s="173">
        <f>ROUND(E477*J477,2)</f>
        <v>0</v>
      </c>
      <c r="L477" s="173">
        <v>15</v>
      </c>
      <c r="M477" s="173">
        <f>G477*(1+L477/100)</f>
        <v>0</v>
      </c>
      <c r="N477" s="164">
        <v>1.26E-2</v>
      </c>
      <c r="O477" s="164">
        <f>ROUND(E477*N477,5)</f>
        <v>2.5173000000000001</v>
      </c>
      <c r="P477" s="164">
        <v>0</v>
      </c>
      <c r="Q477" s="164">
        <f>ROUND(E477*P477,5)</f>
        <v>0</v>
      </c>
      <c r="R477" s="164"/>
      <c r="S477" s="164"/>
      <c r="T477" s="165">
        <v>0</v>
      </c>
      <c r="U477" s="164">
        <f>ROUND(E477*T477,2)</f>
        <v>0</v>
      </c>
      <c r="V477" s="154"/>
      <c r="W477" s="154"/>
      <c r="X477" s="154"/>
      <c r="Y477" s="154"/>
      <c r="Z477" s="154"/>
      <c r="AA477" s="154"/>
      <c r="AB477" s="154"/>
      <c r="AC477" s="154"/>
      <c r="AD477" s="154"/>
      <c r="AE477" s="154" t="s">
        <v>479</v>
      </c>
      <c r="AF477" s="154"/>
      <c r="AG477" s="154"/>
      <c r="AH477" s="154"/>
      <c r="AI477" s="154"/>
      <c r="AJ477" s="154"/>
      <c r="AK477" s="154"/>
      <c r="AL477" s="154"/>
      <c r="AM477" s="154"/>
      <c r="AN477" s="154"/>
      <c r="AO477" s="154"/>
      <c r="AP477" s="154"/>
      <c r="AQ477" s="154"/>
      <c r="AR477" s="154"/>
      <c r="AS477" s="154"/>
      <c r="AT477" s="154"/>
      <c r="AU477" s="154"/>
      <c r="AV477" s="154"/>
      <c r="AW477" s="154"/>
      <c r="AX477" s="154"/>
      <c r="AY477" s="154"/>
      <c r="AZ477" s="154"/>
      <c r="BA477" s="154"/>
      <c r="BB477" s="154"/>
      <c r="BC477" s="154"/>
      <c r="BD477" s="154"/>
      <c r="BE477" s="154"/>
      <c r="BF477" s="154"/>
      <c r="BG477" s="154"/>
      <c r="BH477" s="154"/>
    </row>
    <row r="478" spans="1:60" outlineLevel="1" x14ac:dyDescent="0.2">
      <c r="A478" s="155"/>
      <c r="B478" s="162"/>
      <c r="C478" s="194" t="s">
        <v>807</v>
      </c>
      <c r="D478" s="166"/>
      <c r="E478" s="170">
        <v>199.78559999999999</v>
      </c>
      <c r="F478" s="173"/>
      <c r="G478" s="173"/>
      <c r="H478" s="173"/>
      <c r="I478" s="173"/>
      <c r="J478" s="173"/>
      <c r="K478" s="173"/>
      <c r="L478" s="173"/>
      <c r="M478" s="173"/>
      <c r="N478" s="164"/>
      <c r="O478" s="164"/>
      <c r="P478" s="164"/>
      <c r="Q478" s="164"/>
      <c r="R478" s="164"/>
      <c r="S478" s="164"/>
      <c r="T478" s="165"/>
      <c r="U478" s="164"/>
      <c r="V478" s="154"/>
      <c r="W478" s="154"/>
      <c r="X478" s="154"/>
      <c r="Y478" s="154"/>
      <c r="Z478" s="154"/>
      <c r="AA478" s="154"/>
      <c r="AB478" s="154"/>
      <c r="AC478" s="154"/>
      <c r="AD478" s="154"/>
      <c r="AE478" s="154" t="s">
        <v>140</v>
      </c>
      <c r="AF478" s="154">
        <v>0</v>
      </c>
      <c r="AG478" s="154"/>
      <c r="AH478" s="154"/>
      <c r="AI478" s="154"/>
      <c r="AJ478" s="154"/>
      <c r="AK478" s="154"/>
      <c r="AL478" s="154"/>
      <c r="AM478" s="154"/>
      <c r="AN478" s="154"/>
      <c r="AO478" s="154"/>
      <c r="AP478" s="154"/>
      <c r="AQ478" s="154"/>
      <c r="AR478" s="154"/>
      <c r="AS478" s="154"/>
      <c r="AT478" s="154"/>
      <c r="AU478" s="154"/>
      <c r="AV478" s="154"/>
      <c r="AW478" s="154"/>
      <c r="AX478" s="154"/>
      <c r="AY478" s="154"/>
      <c r="AZ478" s="154"/>
      <c r="BA478" s="154"/>
      <c r="BB478" s="154"/>
      <c r="BC478" s="154"/>
      <c r="BD478" s="154"/>
      <c r="BE478" s="154"/>
      <c r="BF478" s="154"/>
      <c r="BG478" s="154"/>
      <c r="BH478" s="154"/>
    </row>
    <row r="479" spans="1:60" outlineLevel="1" x14ac:dyDescent="0.2">
      <c r="A479" s="155">
        <v>217</v>
      </c>
      <c r="B479" s="162" t="s">
        <v>808</v>
      </c>
      <c r="C479" s="193" t="s">
        <v>809</v>
      </c>
      <c r="D479" s="164" t="s">
        <v>149</v>
      </c>
      <c r="E479" s="169">
        <v>191</v>
      </c>
      <c r="F479" s="172"/>
      <c r="G479" s="173">
        <f>ROUND(E479*F479,2)</f>
        <v>0</v>
      </c>
      <c r="H479" s="172"/>
      <c r="I479" s="173">
        <f>ROUND(E479*H479,2)</f>
        <v>0</v>
      </c>
      <c r="J479" s="172"/>
      <c r="K479" s="173">
        <f>ROUND(E479*J479,2)</f>
        <v>0</v>
      </c>
      <c r="L479" s="173">
        <v>15</v>
      </c>
      <c r="M479" s="173">
        <f>G479*(1+L479/100)</f>
        <v>0</v>
      </c>
      <c r="N479" s="164">
        <v>3.0000000000000001E-5</v>
      </c>
      <c r="O479" s="164">
        <f>ROUND(E479*N479,5)</f>
        <v>5.7299999999999999E-3</v>
      </c>
      <c r="P479" s="164">
        <v>0</v>
      </c>
      <c r="Q479" s="164">
        <f>ROUND(E479*P479,5)</f>
        <v>0</v>
      </c>
      <c r="R479" s="164"/>
      <c r="S479" s="164"/>
      <c r="T479" s="165">
        <v>0.05</v>
      </c>
      <c r="U479" s="164">
        <f>ROUND(E479*T479,2)</f>
        <v>9.5500000000000007</v>
      </c>
      <c r="V479" s="154"/>
      <c r="W479" s="154"/>
      <c r="X479" s="154"/>
      <c r="Y479" s="154"/>
      <c r="Z479" s="154"/>
      <c r="AA479" s="154"/>
      <c r="AB479" s="154"/>
      <c r="AC479" s="154"/>
      <c r="AD479" s="154"/>
      <c r="AE479" s="154" t="s">
        <v>146</v>
      </c>
      <c r="AF479" s="154"/>
      <c r="AG479" s="154"/>
      <c r="AH479" s="154"/>
      <c r="AI479" s="154"/>
      <c r="AJ479" s="154"/>
      <c r="AK479" s="154"/>
      <c r="AL479" s="154"/>
      <c r="AM479" s="154"/>
      <c r="AN479" s="154"/>
      <c r="AO479" s="154"/>
      <c r="AP479" s="154"/>
      <c r="AQ479" s="154"/>
      <c r="AR479" s="154"/>
      <c r="AS479" s="154"/>
      <c r="AT479" s="154"/>
      <c r="AU479" s="154"/>
      <c r="AV479" s="154"/>
      <c r="AW479" s="154"/>
      <c r="AX479" s="154"/>
      <c r="AY479" s="154"/>
      <c r="AZ479" s="154"/>
      <c r="BA479" s="154"/>
      <c r="BB479" s="154"/>
      <c r="BC479" s="154"/>
      <c r="BD479" s="154"/>
      <c r="BE479" s="154"/>
      <c r="BF479" s="154"/>
      <c r="BG479" s="154"/>
      <c r="BH479" s="154"/>
    </row>
    <row r="480" spans="1:60" outlineLevel="1" x14ac:dyDescent="0.2">
      <c r="A480" s="155">
        <v>218</v>
      </c>
      <c r="B480" s="162" t="s">
        <v>810</v>
      </c>
      <c r="C480" s="193" t="s">
        <v>811</v>
      </c>
      <c r="D480" s="164" t="s">
        <v>241</v>
      </c>
      <c r="E480" s="169">
        <v>3.11</v>
      </c>
      <c r="F480" s="172"/>
      <c r="G480" s="173">
        <f>ROUND(E480*F480,2)</f>
        <v>0</v>
      </c>
      <c r="H480" s="172"/>
      <c r="I480" s="173">
        <f>ROUND(E480*H480,2)</f>
        <v>0</v>
      </c>
      <c r="J480" s="172"/>
      <c r="K480" s="173">
        <f>ROUND(E480*J480,2)</f>
        <v>0</v>
      </c>
      <c r="L480" s="173">
        <v>15</v>
      </c>
      <c r="M480" s="173">
        <f>G480*(1+L480/100)</f>
        <v>0</v>
      </c>
      <c r="N480" s="164">
        <v>0</v>
      </c>
      <c r="O480" s="164">
        <f>ROUND(E480*N480,5)</f>
        <v>0</v>
      </c>
      <c r="P480" s="164">
        <v>0</v>
      </c>
      <c r="Q480" s="164">
        <f>ROUND(E480*P480,5)</f>
        <v>0</v>
      </c>
      <c r="R480" s="164"/>
      <c r="S480" s="164"/>
      <c r="T480" s="165">
        <v>1.2649999999999999</v>
      </c>
      <c r="U480" s="164">
        <f>ROUND(E480*T480,2)</f>
        <v>3.93</v>
      </c>
      <c r="V480" s="154"/>
      <c r="W480" s="154"/>
      <c r="X480" s="154"/>
      <c r="Y480" s="154"/>
      <c r="Z480" s="154"/>
      <c r="AA480" s="154"/>
      <c r="AB480" s="154"/>
      <c r="AC480" s="154"/>
      <c r="AD480" s="154"/>
      <c r="AE480" s="154" t="s">
        <v>146</v>
      </c>
      <c r="AF480" s="154"/>
      <c r="AG480" s="154"/>
      <c r="AH480" s="154"/>
      <c r="AI480" s="154"/>
      <c r="AJ480" s="154"/>
      <c r="AK480" s="154"/>
      <c r="AL480" s="154"/>
      <c r="AM480" s="154"/>
      <c r="AN480" s="154"/>
      <c r="AO480" s="154"/>
      <c r="AP480" s="154"/>
      <c r="AQ480" s="154"/>
      <c r="AR480" s="154"/>
      <c r="AS480" s="154"/>
      <c r="AT480" s="154"/>
      <c r="AU480" s="154"/>
      <c r="AV480" s="154"/>
      <c r="AW480" s="154"/>
      <c r="AX480" s="154"/>
      <c r="AY480" s="154"/>
      <c r="AZ480" s="154"/>
      <c r="BA480" s="154"/>
      <c r="BB480" s="154"/>
      <c r="BC480" s="154"/>
      <c r="BD480" s="154"/>
      <c r="BE480" s="154"/>
      <c r="BF480" s="154"/>
      <c r="BG480" s="154"/>
      <c r="BH480" s="154"/>
    </row>
    <row r="481" spans="1:60" x14ac:dyDescent="0.2">
      <c r="A481" s="156" t="s">
        <v>133</v>
      </c>
      <c r="B481" s="163" t="s">
        <v>95</v>
      </c>
      <c r="C481" s="195" t="s">
        <v>96</v>
      </c>
      <c r="D481" s="167"/>
      <c r="E481" s="171"/>
      <c r="F481" s="174"/>
      <c r="G481" s="174">
        <f>SUMIF(AE482:AE483,"&lt;&gt;NOR",G482:G483)</f>
        <v>0</v>
      </c>
      <c r="H481" s="174"/>
      <c r="I481" s="174">
        <f>SUM(I482:I483)</f>
        <v>0</v>
      </c>
      <c r="J481" s="174"/>
      <c r="K481" s="174">
        <f>SUM(K482:K483)</f>
        <v>0</v>
      </c>
      <c r="L481" s="174"/>
      <c r="M481" s="174">
        <f>SUM(M482:M483)</f>
        <v>0</v>
      </c>
      <c r="N481" s="167"/>
      <c r="O481" s="167">
        <f>SUM(O482:O483)</f>
        <v>1.1339999999999999E-2</v>
      </c>
      <c r="P481" s="167"/>
      <c r="Q481" s="167">
        <f>SUM(Q482:Q483)</f>
        <v>0</v>
      </c>
      <c r="R481" s="167"/>
      <c r="S481" s="167"/>
      <c r="T481" s="168"/>
      <c r="U481" s="167">
        <f>SUM(U482:U483)</f>
        <v>4.7300000000000004</v>
      </c>
      <c r="AE481" t="s">
        <v>134</v>
      </c>
    </row>
    <row r="482" spans="1:60" outlineLevel="1" x14ac:dyDescent="0.2">
      <c r="A482" s="155">
        <v>219</v>
      </c>
      <c r="B482" s="162" t="s">
        <v>812</v>
      </c>
      <c r="C482" s="193" t="s">
        <v>813</v>
      </c>
      <c r="D482" s="164" t="s">
        <v>149</v>
      </c>
      <c r="E482" s="169">
        <v>32.4</v>
      </c>
      <c r="F482" s="172"/>
      <c r="G482" s="173">
        <f>ROUND(E482*F482,2)</f>
        <v>0</v>
      </c>
      <c r="H482" s="172"/>
      <c r="I482" s="173">
        <f>ROUND(E482*H482,2)</f>
        <v>0</v>
      </c>
      <c r="J482" s="172"/>
      <c r="K482" s="173">
        <f>ROUND(E482*J482,2)</f>
        <v>0</v>
      </c>
      <c r="L482" s="173">
        <v>15</v>
      </c>
      <c r="M482" s="173">
        <f>G482*(1+L482/100)</f>
        <v>0</v>
      </c>
      <c r="N482" s="164">
        <v>3.5E-4</v>
      </c>
      <c r="O482" s="164">
        <f>ROUND(E482*N482,5)</f>
        <v>1.1339999999999999E-2</v>
      </c>
      <c r="P482" s="164">
        <v>0</v>
      </c>
      <c r="Q482" s="164">
        <f>ROUND(E482*P482,5)</f>
        <v>0</v>
      </c>
      <c r="R482" s="164"/>
      <c r="S482" s="164"/>
      <c r="T482" s="165">
        <v>0.14599999999999999</v>
      </c>
      <c r="U482" s="164">
        <f>ROUND(E482*T482,2)</f>
        <v>4.7300000000000004</v>
      </c>
      <c r="V482" s="154"/>
      <c r="W482" s="154"/>
      <c r="X482" s="154"/>
      <c r="Y482" s="154"/>
      <c r="Z482" s="154"/>
      <c r="AA482" s="154"/>
      <c r="AB482" s="154"/>
      <c r="AC482" s="154"/>
      <c r="AD482" s="154"/>
      <c r="AE482" s="154" t="s">
        <v>146</v>
      </c>
      <c r="AF482" s="154"/>
      <c r="AG482" s="154"/>
      <c r="AH482" s="154"/>
      <c r="AI482" s="154"/>
      <c r="AJ482" s="154"/>
      <c r="AK482" s="154"/>
      <c r="AL482" s="154"/>
      <c r="AM482" s="154"/>
      <c r="AN482" s="154"/>
      <c r="AO482" s="154"/>
      <c r="AP482" s="154"/>
      <c r="AQ482" s="154"/>
      <c r="AR482" s="154"/>
      <c r="AS482" s="154"/>
      <c r="AT482" s="154"/>
      <c r="AU482" s="154"/>
      <c r="AV482" s="154"/>
      <c r="AW482" s="154"/>
      <c r="AX482" s="154"/>
      <c r="AY482" s="154"/>
      <c r="AZ482" s="154"/>
      <c r="BA482" s="154"/>
      <c r="BB482" s="154"/>
      <c r="BC482" s="154"/>
      <c r="BD482" s="154"/>
      <c r="BE482" s="154"/>
      <c r="BF482" s="154"/>
      <c r="BG482" s="154"/>
      <c r="BH482" s="154"/>
    </row>
    <row r="483" spans="1:60" outlineLevel="1" x14ac:dyDescent="0.2">
      <c r="A483" s="155"/>
      <c r="B483" s="162"/>
      <c r="C483" s="194" t="s">
        <v>814</v>
      </c>
      <c r="D483" s="166"/>
      <c r="E483" s="170">
        <v>32.4</v>
      </c>
      <c r="F483" s="173"/>
      <c r="G483" s="173"/>
      <c r="H483" s="173"/>
      <c r="I483" s="173"/>
      <c r="J483" s="173"/>
      <c r="K483" s="173"/>
      <c r="L483" s="173"/>
      <c r="M483" s="173"/>
      <c r="N483" s="164"/>
      <c r="O483" s="164"/>
      <c r="P483" s="164"/>
      <c r="Q483" s="164"/>
      <c r="R483" s="164"/>
      <c r="S483" s="164"/>
      <c r="T483" s="165"/>
      <c r="U483" s="164"/>
      <c r="V483" s="154"/>
      <c r="W483" s="154"/>
      <c r="X483" s="154"/>
      <c r="Y483" s="154"/>
      <c r="Z483" s="154"/>
      <c r="AA483" s="154"/>
      <c r="AB483" s="154"/>
      <c r="AC483" s="154"/>
      <c r="AD483" s="154"/>
      <c r="AE483" s="154" t="s">
        <v>140</v>
      </c>
      <c r="AF483" s="154">
        <v>0</v>
      </c>
      <c r="AG483" s="154"/>
      <c r="AH483" s="154"/>
      <c r="AI483" s="154"/>
      <c r="AJ483" s="154"/>
      <c r="AK483" s="154"/>
      <c r="AL483" s="154"/>
      <c r="AM483" s="154"/>
      <c r="AN483" s="154"/>
      <c r="AO483" s="154"/>
      <c r="AP483" s="154"/>
      <c r="AQ483" s="154"/>
      <c r="AR483" s="154"/>
      <c r="AS483" s="154"/>
      <c r="AT483" s="154"/>
      <c r="AU483" s="154"/>
      <c r="AV483" s="154"/>
      <c r="AW483" s="154"/>
      <c r="AX483" s="154"/>
      <c r="AY483" s="154"/>
      <c r="AZ483" s="154"/>
      <c r="BA483" s="154"/>
      <c r="BB483" s="154"/>
      <c r="BC483" s="154"/>
      <c r="BD483" s="154"/>
      <c r="BE483" s="154"/>
      <c r="BF483" s="154"/>
      <c r="BG483" s="154"/>
      <c r="BH483" s="154"/>
    </row>
    <row r="484" spans="1:60" x14ac:dyDescent="0.2">
      <c r="A484" s="156" t="s">
        <v>133</v>
      </c>
      <c r="B484" s="163" t="s">
        <v>97</v>
      </c>
      <c r="C484" s="195" t="s">
        <v>98</v>
      </c>
      <c r="D484" s="167"/>
      <c r="E484" s="171"/>
      <c r="F484" s="174"/>
      <c r="G484" s="174">
        <f>SUMIF(AE485:AE494,"&lt;&gt;NOR",G485:G494)</f>
        <v>0</v>
      </c>
      <c r="H484" s="174"/>
      <c r="I484" s="174">
        <f>SUM(I485:I494)</f>
        <v>0</v>
      </c>
      <c r="J484" s="174"/>
      <c r="K484" s="174">
        <f>SUM(K485:K494)</f>
        <v>0</v>
      </c>
      <c r="L484" s="174"/>
      <c r="M484" s="174">
        <f>SUM(M485:M494)</f>
        <v>0</v>
      </c>
      <c r="N484" s="167"/>
      <c r="O484" s="167">
        <f>SUM(O485:O494)</f>
        <v>0.45630999999999999</v>
      </c>
      <c r="P484" s="167"/>
      <c r="Q484" s="167">
        <f>SUM(Q485:Q494)</f>
        <v>0</v>
      </c>
      <c r="R484" s="167"/>
      <c r="S484" s="167"/>
      <c r="T484" s="168"/>
      <c r="U484" s="167">
        <f>SUM(U485:U494)</f>
        <v>252.89999999999998</v>
      </c>
      <c r="AE484" t="s">
        <v>134</v>
      </c>
    </row>
    <row r="485" spans="1:60" outlineLevel="1" x14ac:dyDescent="0.2">
      <c r="A485" s="155">
        <v>220</v>
      </c>
      <c r="B485" s="162" t="s">
        <v>815</v>
      </c>
      <c r="C485" s="193" t="s">
        <v>816</v>
      </c>
      <c r="D485" s="164" t="s">
        <v>149</v>
      </c>
      <c r="E485" s="169">
        <v>1598.48</v>
      </c>
      <c r="F485" s="172"/>
      <c r="G485" s="173">
        <f>ROUND(E485*F485,2)</f>
        <v>0</v>
      </c>
      <c r="H485" s="172"/>
      <c r="I485" s="173">
        <f>ROUND(E485*H485,2)</f>
        <v>0</v>
      </c>
      <c r="J485" s="172"/>
      <c r="K485" s="173">
        <f>ROUND(E485*J485,2)</f>
        <v>0</v>
      </c>
      <c r="L485" s="173">
        <v>15</v>
      </c>
      <c r="M485" s="173">
        <f>G485*(1+L485/100)</f>
        <v>0</v>
      </c>
      <c r="N485" s="164">
        <v>2.0000000000000001E-4</v>
      </c>
      <c r="O485" s="164">
        <f>ROUND(E485*N485,5)</f>
        <v>0.31969999999999998</v>
      </c>
      <c r="P485" s="164">
        <v>0</v>
      </c>
      <c r="Q485" s="164">
        <f>ROUND(E485*P485,5)</f>
        <v>0</v>
      </c>
      <c r="R485" s="164"/>
      <c r="S485" s="164"/>
      <c r="T485" s="165">
        <v>0.10664999999999999</v>
      </c>
      <c r="U485" s="164">
        <f>ROUND(E485*T485,2)</f>
        <v>170.48</v>
      </c>
      <c r="V485" s="154"/>
      <c r="W485" s="154"/>
      <c r="X485" s="154"/>
      <c r="Y485" s="154"/>
      <c r="Z485" s="154"/>
      <c r="AA485" s="154"/>
      <c r="AB485" s="154"/>
      <c r="AC485" s="154"/>
      <c r="AD485" s="154"/>
      <c r="AE485" s="154" t="s">
        <v>146</v>
      </c>
      <c r="AF485" s="154"/>
      <c r="AG485" s="154"/>
      <c r="AH485" s="154"/>
      <c r="AI485" s="154"/>
      <c r="AJ485" s="154"/>
      <c r="AK485" s="154"/>
      <c r="AL485" s="154"/>
      <c r="AM485" s="154"/>
      <c r="AN485" s="154"/>
      <c r="AO485" s="154"/>
      <c r="AP485" s="154"/>
      <c r="AQ485" s="154"/>
      <c r="AR485" s="154"/>
      <c r="AS485" s="154"/>
      <c r="AT485" s="154"/>
      <c r="AU485" s="154"/>
      <c r="AV485" s="154"/>
      <c r="AW485" s="154"/>
      <c r="AX485" s="154"/>
      <c r="AY485" s="154"/>
      <c r="AZ485" s="154"/>
      <c r="BA485" s="154"/>
      <c r="BB485" s="154"/>
      <c r="BC485" s="154"/>
      <c r="BD485" s="154"/>
      <c r="BE485" s="154"/>
      <c r="BF485" s="154"/>
      <c r="BG485" s="154"/>
      <c r="BH485" s="154"/>
    </row>
    <row r="486" spans="1:60" outlineLevel="1" x14ac:dyDescent="0.2">
      <c r="A486" s="155"/>
      <c r="B486" s="162"/>
      <c r="C486" s="194" t="s">
        <v>817</v>
      </c>
      <c r="D486" s="166"/>
      <c r="E486" s="170">
        <v>193.2</v>
      </c>
      <c r="F486" s="173"/>
      <c r="G486" s="173"/>
      <c r="H486" s="173"/>
      <c r="I486" s="173"/>
      <c r="J486" s="173"/>
      <c r="K486" s="173"/>
      <c r="L486" s="173"/>
      <c r="M486" s="173"/>
      <c r="N486" s="164"/>
      <c r="O486" s="164"/>
      <c r="P486" s="164"/>
      <c r="Q486" s="164"/>
      <c r="R486" s="164"/>
      <c r="S486" s="164"/>
      <c r="T486" s="165"/>
      <c r="U486" s="164"/>
      <c r="V486" s="154"/>
      <c r="W486" s="154"/>
      <c r="X486" s="154"/>
      <c r="Y486" s="154"/>
      <c r="Z486" s="154"/>
      <c r="AA486" s="154"/>
      <c r="AB486" s="154"/>
      <c r="AC486" s="154"/>
      <c r="AD486" s="154"/>
      <c r="AE486" s="154" t="s">
        <v>140</v>
      </c>
      <c r="AF486" s="154">
        <v>0</v>
      </c>
      <c r="AG486" s="154"/>
      <c r="AH486" s="154"/>
      <c r="AI486" s="154"/>
      <c r="AJ486" s="154"/>
      <c r="AK486" s="154"/>
      <c r="AL486" s="154"/>
      <c r="AM486" s="154"/>
      <c r="AN486" s="154"/>
      <c r="AO486" s="154"/>
      <c r="AP486" s="154"/>
      <c r="AQ486" s="154"/>
      <c r="AR486" s="154"/>
      <c r="AS486" s="154"/>
      <c r="AT486" s="154"/>
      <c r="AU486" s="154"/>
      <c r="AV486" s="154"/>
      <c r="AW486" s="154"/>
      <c r="AX486" s="154"/>
      <c r="AY486" s="154"/>
      <c r="AZ486" s="154"/>
      <c r="BA486" s="154"/>
      <c r="BB486" s="154"/>
      <c r="BC486" s="154"/>
      <c r="BD486" s="154"/>
      <c r="BE486" s="154"/>
      <c r="BF486" s="154"/>
      <c r="BG486" s="154"/>
      <c r="BH486" s="154"/>
    </row>
    <row r="487" spans="1:60" outlineLevel="1" x14ac:dyDescent="0.2">
      <c r="A487" s="155"/>
      <c r="B487" s="162"/>
      <c r="C487" s="194" t="s">
        <v>818</v>
      </c>
      <c r="D487" s="166"/>
      <c r="E487" s="170">
        <v>578.24</v>
      </c>
      <c r="F487" s="173"/>
      <c r="G487" s="173"/>
      <c r="H487" s="173"/>
      <c r="I487" s="173"/>
      <c r="J487" s="173"/>
      <c r="K487" s="173"/>
      <c r="L487" s="173"/>
      <c r="M487" s="173"/>
      <c r="N487" s="164"/>
      <c r="O487" s="164"/>
      <c r="P487" s="164"/>
      <c r="Q487" s="164"/>
      <c r="R487" s="164"/>
      <c r="S487" s="164"/>
      <c r="T487" s="165"/>
      <c r="U487" s="164"/>
      <c r="V487" s="154"/>
      <c r="W487" s="154"/>
      <c r="X487" s="154"/>
      <c r="Y487" s="154"/>
      <c r="Z487" s="154"/>
      <c r="AA487" s="154"/>
      <c r="AB487" s="154"/>
      <c r="AC487" s="154"/>
      <c r="AD487" s="154"/>
      <c r="AE487" s="154" t="s">
        <v>140</v>
      </c>
      <c r="AF487" s="154">
        <v>0</v>
      </c>
      <c r="AG487" s="154"/>
      <c r="AH487" s="154"/>
      <c r="AI487" s="154"/>
      <c r="AJ487" s="154"/>
      <c r="AK487" s="154"/>
      <c r="AL487" s="154"/>
      <c r="AM487" s="154"/>
      <c r="AN487" s="154"/>
      <c r="AO487" s="154"/>
      <c r="AP487" s="154"/>
      <c r="AQ487" s="154"/>
      <c r="AR487" s="154"/>
      <c r="AS487" s="154"/>
      <c r="AT487" s="154"/>
      <c r="AU487" s="154"/>
      <c r="AV487" s="154"/>
      <c r="AW487" s="154"/>
      <c r="AX487" s="154"/>
      <c r="AY487" s="154"/>
      <c r="AZ487" s="154"/>
      <c r="BA487" s="154"/>
      <c r="BB487" s="154"/>
      <c r="BC487" s="154"/>
      <c r="BD487" s="154"/>
      <c r="BE487" s="154"/>
      <c r="BF487" s="154"/>
      <c r="BG487" s="154"/>
      <c r="BH487" s="154"/>
    </row>
    <row r="488" spans="1:60" outlineLevel="1" x14ac:dyDescent="0.2">
      <c r="A488" s="155"/>
      <c r="B488" s="162"/>
      <c r="C488" s="194" t="s">
        <v>819</v>
      </c>
      <c r="D488" s="166"/>
      <c r="E488" s="170">
        <v>193.2</v>
      </c>
      <c r="F488" s="173"/>
      <c r="G488" s="173"/>
      <c r="H488" s="173"/>
      <c r="I488" s="173"/>
      <c r="J488" s="173"/>
      <c r="K488" s="173"/>
      <c r="L488" s="173"/>
      <c r="M488" s="173"/>
      <c r="N488" s="164"/>
      <c r="O488" s="164"/>
      <c r="P488" s="164"/>
      <c r="Q488" s="164"/>
      <c r="R488" s="164"/>
      <c r="S488" s="164"/>
      <c r="T488" s="165"/>
      <c r="U488" s="164"/>
      <c r="V488" s="154"/>
      <c r="W488" s="154"/>
      <c r="X488" s="154"/>
      <c r="Y488" s="154"/>
      <c r="Z488" s="154"/>
      <c r="AA488" s="154"/>
      <c r="AB488" s="154"/>
      <c r="AC488" s="154"/>
      <c r="AD488" s="154"/>
      <c r="AE488" s="154" t="s">
        <v>140</v>
      </c>
      <c r="AF488" s="154">
        <v>0</v>
      </c>
      <c r="AG488" s="154"/>
      <c r="AH488" s="154"/>
      <c r="AI488" s="154"/>
      <c r="AJ488" s="154"/>
      <c r="AK488" s="154"/>
      <c r="AL488" s="154"/>
      <c r="AM488" s="154"/>
      <c r="AN488" s="154"/>
      <c r="AO488" s="154"/>
      <c r="AP488" s="154"/>
      <c r="AQ488" s="154"/>
      <c r="AR488" s="154"/>
      <c r="AS488" s="154"/>
      <c r="AT488" s="154"/>
      <c r="AU488" s="154"/>
      <c r="AV488" s="154"/>
      <c r="AW488" s="154"/>
      <c r="AX488" s="154"/>
      <c r="AY488" s="154"/>
      <c r="AZ488" s="154"/>
      <c r="BA488" s="154"/>
      <c r="BB488" s="154"/>
      <c r="BC488" s="154"/>
      <c r="BD488" s="154"/>
      <c r="BE488" s="154"/>
      <c r="BF488" s="154"/>
      <c r="BG488" s="154"/>
      <c r="BH488" s="154"/>
    </row>
    <row r="489" spans="1:60" outlineLevel="1" x14ac:dyDescent="0.2">
      <c r="A489" s="155"/>
      <c r="B489" s="162"/>
      <c r="C489" s="194" t="s">
        <v>820</v>
      </c>
      <c r="D489" s="166"/>
      <c r="E489" s="170">
        <v>633.84</v>
      </c>
      <c r="F489" s="173"/>
      <c r="G489" s="173"/>
      <c r="H489" s="173"/>
      <c r="I489" s="173"/>
      <c r="J489" s="173"/>
      <c r="K489" s="173"/>
      <c r="L489" s="173"/>
      <c r="M489" s="173"/>
      <c r="N489" s="164"/>
      <c r="O489" s="164"/>
      <c r="P489" s="164"/>
      <c r="Q489" s="164"/>
      <c r="R489" s="164"/>
      <c r="S489" s="164"/>
      <c r="T489" s="165"/>
      <c r="U489" s="164"/>
      <c r="V489" s="154"/>
      <c r="W489" s="154"/>
      <c r="X489" s="154"/>
      <c r="Y489" s="154"/>
      <c r="Z489" s="154"/>
      <c r="AA489" s="154"/>
      <c r="AB489" s="154"/>
      <c r="AC489" s="154"/>
      <c r="AD489" s="154"/>
      <c r="AE489" s="154" t="s">
        <v>140</v>
      </c>
      <c r="AF489" s="154">
        <v>0</v>
      </c>
      <c r="AG489" s="154"/>
      <c r="AH489" s="154"/>
      <c r="AI489" s="154"/>
      <c r="AJ489" s="154"/>
      <c r="AK489" s="154"/>
      <c r="AL489" s="154"/>
      <c r="AM489" s="154"/>
      <c r="AN489" s="154"/>
      <c r="AO489" s="154"/>
      <c r="AP489" s="154"/>
      <c r="AQ489" s="154"/>
      <c r="AR489" s="154"/>
      <c r="AS489" s="154"/>
      <c r="AT489" s="154"/>
      <c r="AU489" s="154"/>
      <c r="AV489" s="154"/>
      <c r="AW489" s="154"/>
      <c r="AX489" s="154"/>
      <c r="AY489" s="154"/>
      <c r="AZ489" s="154"/>
      <c r="BA489" s="154"/>
      <c r="BB489" s="154"/>
      <c r="BC489" s="154"/>
      <c r="BD489" s="154"/>
      <c r="BE489" s="154"/>
      <c r="BF489" s="154"/>
      <c r="BG489" s="154"/>
      <c r="BH489" s="154"/>
    </row>
    <row r="490" spans="1:60" outlineLevel="1" x14ac:dyDescent="0.2">
      <c r="A490" s="155">
        <v>221</v>
      </c>
      <c r="B490" s="162" t="s">
        <v>821</v>
      </c>
      <c r="C490" s="193" t="s">
        <v>822</v>
      </c>
      <c r="D490" s="164" t="s">
        <v>149</v>
      </c>
      <c r="E490" s="169">
        <v>689.1</v>
      </c>
      <c r="F490" s="172"/>
      <c r="G490" s="173">
        <f>ROUND(E490*F490,2)</f>
        <v>0</v>
      </c>
      <c r="H490" s="172"/>
      <c r="I490" s="173">
        <f>ROUND(E490*H490,2)</f>
        <v>0</v>
      </c>
      <c r="J490" s="172"/>
      <c r="K490" s="173">
        <f>ROUND(E490*J490,2)</f>
        <v>0</v>
      </c>
      <c r="L490" s="173">
        <v>15</v>
      </c>
      <c r="M490" s="173">
        <f>G490*(1+L490/100)</f>
        <v>0</v>
      </c>
      <c r="N490" s="164">
        <v>6.9999999999999994E-5</v>
      </c>
      <c r="O490" s="164">
        <f>ROUND(E490*N490,5)</f>
        <v>4.8239999999999998E-2</v>
      </c>
      <c r="P490" s="164">
        <v>0</v>
      </c>
      <c r="Q490" s="164">
        <f>ROUND(E490*P490,5)</f>
        <v>0</v>
      </c>
      <c r="R490" s="164"/>
      <c r="S490" s="164"/>
      <c r="T490" s="165">
        <v>3.2480000000000002E-2</v>
      </c>
      <c r="U490" s="164">
        <f>ROUND(E490*T490,2)</f>
        <v>22.38</v>
      </c>
      <c r="V490" s="154"/>
      <c r="W490" s="154"/>
      <c r="X490" s="154"/>
      <c r="Y490" s="154"/>
      <c r="Z490" s="154"/>
      <c r="AA490" s="154"/>
      <c r="AB490" s="154"/>
      <c r="AC490" s="154"/>
      <c r="AD490" s="154"/>
      <c r="AE490" s="154" t="s">
        <v>146</v>
      </c>
      <c r="AF490" s="154"/>
      <c r="AG490" s="154"/>
      <c r="AH490" s="154"/>
      <c r="AI490" s="154"/>
      <c r="AJ490" s="154"/>
      <c r="AK490" s="154"/>
      <c r="AL490" s="154"/>
      <c r="AM490" s="154"/>
      <c r="AN490" s="154"/>
      <c r="AO490" s="154"/>
      <c r="AP490" s="154"/>
      <c r="AQ490" s="154"/>
      <c r="AR490" s="154"/>
      <c r="AS490" s="154"/>
      <c r="AT490" s="154"/>
      <c r="AU490" s="154"/>
      <c r="AV490" s="154"/>
      <c r="AW490" s="154"/>
      <c r="AX490" s="154"/>
      <c r="AY490" s="154"/>
      <c r="AZ490" s="154"/>
      <c r="BA490" s="154"/>
      <c r="BB490" s="154"/>
      <c r="BC490" s="154"/>
      <c r="BD490" s="154"/>
      <c r="BE490" s="154"/>
      <c r="BF490" s="154"/>
      <c r="BG490" s="154"/>
      <c r="BH490" s="154"/>
    </row>
    <row r="491" spans="1:60" outlineLevel="1" x14ac:dyDescent="0.2">
      <c r="A491" s="155"/>
      <c r="B491" s="162"/>
      <c r="C491" s="194" t="s">
        <v>823</v>
      </c>
      <c r="D491" s="166"/>
      <c r="E491" s="170">
        <v>217.5</v>
      </c>
      <c r="F491" s="173"/>
      <c r="G491" s="173"/>
      <c r="H491" s="173"/>
      <c r="I491" s="173"/>
      <c r="J491" s="173"/>
      <c r="K491" s="173"/>
      <c r="L491" s="173"/>
      <c r="M491" s="173"/>
      <c r="N491" s="164"/>
      <c r="O491" s="164"/>
      <c r="P491" s="164"/>
      <c r="Q491" s="164"/>
      <c r="R491" s="164"/>
      <c r="S491" s="164"/>
      <c r="T491" s="165"/>
      <c r="U491" s="164"/>
      <c r="V491" s="154"/>
      <c r="W491" s="154"/>
      <c r="X491" s="154"/>
      <c r="Y491" s="154"/>
      <c r="Z491" s="154"/>
      <c r="AA491" s="154"/>
      <c r="AB491" s="154"/>
      <c r="AC491" s="154"/>
      <c r="AD491" s="154"/>
      <c r="AE491" s="154" t="s">
        <v>140</v>
      </c>
      <c r="AF491" s="154">
        <v>0</v>
      </c>
      <c r="AG491" s="154"/>
      <c r="AH491" s="154"/>
      <c r="AI491" s="154"/>
      <c r="AJ491" s="154"/>
      <c r="AK491" s="154"/>
      <c r="AL491" s="154"/>
      <c r="AM491" s="154"/>
      <c r="AN491" s="154"/>
      <c r="AO491" s="154"/>
      <c r="AP491" s="154"/>
      <c r="AQ491" s="154"/>
      <c r="AR491" s="154"/>
      <c r="AS491" s="154"/>
      <c r="AT491" s="154"/>
      <c r="AU491" s="154"/>
      <c r="AV491" s="154"/>
      <c r="AW491" s="154"/>
      <c r="AX491" s="154"/>
      <c r="AY491" s="154"/>
      <c r="AZ491" s="154"/>
      <c r="BA491" s="154"/>
      <c r="BB491" s="154"/>
      <c r="BC491" s="154"/>
      <c r="BD491" s="154"/>
      <c r="BE491" s="154"/>
      <c r="BF491" s="154"/>
      <c r="BG491" s="154"/>
      <c r="BH491" s="154"/>
    </row>
    <row r="492" spans="1:60" outlineLevel="1" x14ac:dyDescent="0.2">
      <c r="A492" s="155"/>
      <c r="B492" s="162"/>
      <c r="C492" s="194" t="s">
        <v>824</v>
      </c>
      <c r="D492" s="166"/>
      <c r="E492" s="170">
        <v>292.2</v>
      </c>
      <c r="F492" s="173"/>
      <c r="G492" s="173"/>
      <c r="H492" s="173"/>
      <c r="I492" s="173"/>
      <c r="J492" s="173"/>
      <c r="K492" s="173"/>
      <c r="L492" s="173"/>
      <c r="M492" s="173"/>
      <c r="N492" s="164"/>
      <c r="O492" s="164"/>
      <c r="P492" s="164"/>
      <c r="Q492" s="164"/>
      <c r="R492" s="164"/>
      <c r="S492" s="164"/>
      <c r="T492" s="165"/>
      <c r="U492" s="164"/>
      <c r="V492" s="154"/>
      <c r="W492" s="154"/>
      <c r="X492" s="154"/>
      <c r="Y492" s="154"/>
      <c r="Z492" s="154"/>
      <c r="AA492" s="154"/>
      <c r="AB492" s="154"/>
      <c r="AC492" s="154"/>
      <c r="AD492" s="154"/>
      <c r="AE492" s="154" t="s">
        <v>140</v>
      </c>
      <c r="AF492" s="154">
        <v>0</v>
      </c>
      <c r="AG492" s="154"/>
      <c r="AH492" s="154"/>
      <c r="AI492" s="154"/>
      <c r="AJ492" s="154"/>
      <c r="AK492" s="154"/>
      <c r="AL492" s="154"/>
      <c r="AM492" s="154"/>
      <c r="AN492" s="154"/>
      <c r="AO492" s="154"/>
      <c r="AP492" s="154"/>
      <c r="AQ492" s="154"/>
      <c r="AR492" s="154"/>
      <c r="AS492" s="154"/>
      <c r="AT492" s="154"/>
      <c r="AU492" s="154"/>
      <c r="AV492" s="154"/>
      <c r="AW492" s="154"/>
      <c r="AX492" s="154"/>
      <c r="AY492" s="154"/>
      <c r="AZ492" s="154"/>
      <c r="BA492" s="154"/>
      <c r="BB492" s="154"/>
      <c r="BC492" s="154"/>
      <c r="BD492" s="154"/>
      <c r="BE492" s="154"/>
      <c r="BF492" s="154"/>
      <c r="BG492" s="154"/>
      <c r="BH492" s="154"/>
    </row>
    <row r="493" spans="1:60" outlineLevel="1" x14ac:dyDescent="0.2">
      <c r="A493" s="155"/>
      <c r="B493" s="162"/>
      <c r="C493" s="194" t="s">
        <v>825</v>
      </c>
      <c r="D493" s="166"/>
      <c r="E493" s="170">
        <v>179.4</v>
      </c>
      <c r="F493" s="173"/>
      <c r="G493" s="173"/>
      <c r="H493" s="173"/>
      <c r="I493" s="173"/>
      <c r="J493" s="173"/>
      <c r="K493" s="173"/>
      <c r="L493" s="173"/>
      <c r="M493" s="173"/>
      <c r="N493" s="164"/>
      <c r="O493" s="164"/>
      <c r="P493" s="164"/>
      <c r="Q493" s="164"/>
      <c r="R493" s="164"/>
      <c r="S493" s="164"/>
      <c r="T493" s="165"/>
      <c r="U493" s="164"/>
      <c r="V493" s="154"/>
      <c r="W493" s="154"/>
      <c r="X493" s="154"/>
      <c r="Y493" s="154"/>
      <c r="Z493" s="154"/>
      <c r="AA493" s="154"/>
      <c r="AB493" s="154"/>
      <c r="AC493" s="154"/>
      <c r="AD493" s="154"/>
      <c r="AE493" s="154" t="s">
        <v>140</v>
      </c>
      <c r="AF493" s="154">
        <v>0</v>
      </c>
      <c r="AG493" s="154"/>
      <c r="AH493" s="154"/>
      <c r="AI493" s="154"/>
      <c r="AJ493" s="154"/>
      <c r="AK493" s="154"/>
      <c r="AL493" s="154"/>
      <c r="AM493" s="154"/>
      <c r="AN493" s="154"/>
      <c r="AO493" s="154"/>
      <c r="AP493" s="154"/>
      <c r="AQ493" s="154"/>
      <c r="AR493" s="154"/>
      <c r="AS493" s="154"/>
      <c r="AT493" s="154"/>
      <c r="AU493" s="154"/>
      <c r="AV493" s="154"/>
      <c r="AW493" s="154"/>
      <c r="AX493" s="154"/>
      <c r="AY493" s="154"/>
      <c r="AZ493" s="154"/>
      <c r="BA493" s="154"/>
      <c r="BB493" s="154"/>
      <c r="BC493" s="154"/>
      <c r="BD493" s="154"/>
      <c r="BE493" s="154"/>
      <c r="BF493" s="154"/>
      <c r="BG493" s="154"/>
      <c r="BH493" s="154"/>
    </row>
    <row r="494" spans="1:60" outlineLevel="1" x14ac:dyDescent="0.2">
      <c r="A494" s="155">
        <v>222</v>
      </c>
      <c r="B494" s="162" t="s">
        <v>826</v>
      </c>
      <c r="C494" s="193" t="s">
        <v>827</v>
      </c>
      <c r="D494" s="164" t="s">
        <v>149</v>
      </c>
      <c r="E494" s="169">
        <v>589.1</v>
      </c>
      <c r="F494" s="172"/>
      <c r="G494" s="173">
        <f>ROUND(E494*F494,2)</f>
        <v>0</v>
      </c>
      <c r="H494" s="172"/>
      <c r="I494" s="173">
        <f>ROUND(E494*H494,2)</f>
        <v>0</v>
      </c>
      <c r="J494" s="172"/>
      <c r="K494" s="173">
        <f>ROUND(E494*J494,2)</f>
        <v>0</v>
      </c>
      <c r="L494" s="173">
        <v>15</v>
      </c>
      <c r="M494" s="173">
        <f>G494*(1+L494/100)</f>
        <v>0</v>
      </c>
      <c r="N494" s="164">
        <v>1.4999999999999999E-4</v>
      </c>
      <c r="O494" s="164">
        <f>ROUND(E494*N494,5)</f>
        <v>8.8370000000000004E-2</v>
      </c>
      <c r="P494" s="164">
        <v>0</v>
      </c>
      <c r="Q494" s="164">
        <f>ROUND(E494*P494,5)</f>
        <v>0</v>
      </c>
      <c r="R494" s="164"/>
      <c r="S494" s="164"/>
      <c r="T494" s="165">
        <v>0.10191</v>
      </c>
      <c r="U494" s="164">
        <f>ROUND(E494*T494,2)</f>
        <v>60.04</v>
      </c>
      <c r="V494" s="154"/>
      <c r="W494" s="154"/>
      <c r="X494" s="154"/>
      <c r="Y494" s="154"/>
      <c r="Z494" s="154"/>
      <c r="AA494" s="154"/>
      <c r="AB494" s="154"/>
      <c r="AC494" s="154"/>
      <c r="AD494" s="154"/>
      <c r="AE494" s="154" t="s">
        <v>146</v>
      </c>
      <c r="AF494" s="154"/>
      <c r="AG494" s="154"/>
      <c r="AH494" s="154"/>
      <c r="AI494" s="154"/>
      <c r="AJ494" s="154"/>
      <c r="AK494" s="154"/>
      <c r="AL494" s="154"/>
      <c r="AM494" s="154"/>
      <c r="AN494" s="154"/>
      <c r="AO494" s="154"/>
      <c r="AP494" s="154"/>
      <c r="AQ494" s="154"/>
      <c r="AR494" s="154"/>
      <c r="AS494" s="154"/>
      <c r="AT494" s="154"/>
      <c r="AU494" s="154"/>
      <c r="AV494" s="154"/>
      <c r="AW494" s="154"/>
      <c r="AX494" s="154"/>
      <c r="AY494" s="154"/>
      <c r="AZ494" s="154"/>
      <c r="BA494" s="154"/>
      <c r="BB494" s="154"/>
      <c r="BC494" s="154"/>
      <c r="BD494" s="154"/>
      <c r="BE494" s="154"/>
      <c r="BF494" s="154"/>
      <c r="BG494" s="154"/>
      <c r="BH494" s="154"/>
    </row>
    <row r="495" spans="1:60" x14ac:dyDescent="0.2">
      <c r="A495" s="156" t="s">
        <v>133</v>
      </c>
      <c r="B495" s="163" t="s">
        <v>99</v>
      </c>
      <c r="C495" s="195" t="s">
        <v>100</v>
      </c>
      <c r="D495" s="167"/>
      <c r="E495" s="171"/>
      <c r="F495" s="174"/>
      <c r="G495" s="174">
        <f>SUMIF(AE496:AE499,"&lt;&gt;NOR",G496:G499)</f>
        <v>0</v>
      </c>
      <c r="H495" s="174"/>
      <c r="I495" s="174">
        <f>SUM(I496:I499)</f>
        <v>0</v>
      </c>
      <c r="J495" s="174"/>
      <c r="K495" s="174">
        <f>SUM(K496:K499)</f>
        <v>0</v>
      </c>
      <c r="L495" s="174"/>
      <c r="M495" s="174">
        <f>SUM(M496:M499)</f>
        <v>0</v>
      </c>
      <c r="N495" s="167"/>
      <c r="O495" s="167">
        <f>SUM(O496:O499)</f>
        <v>0.22423000000000001</v>
      </c>
      <c r="P495" s="167"/>
      <c r="Q495" s="167">
        <f>SUM(Q496:Q499)</f>
        <v>0</v>
      </c>
      <c r="R495" s="167"/>
      <c r="S495" s="167"/>
      <c r="T495" s="168"/>
      <c r="U495" s="167">
        <f>SUM(U496:U499)</f>
        <v>17.61</v>
      </c>
      <c r="AE495" t="s">
        <v>134</v>
      </c>
    </row>
    <row r="496" spans="1:60" ht="22.5" outlineLevel="1" x14ac:dyDescent="0.2">
      <c r="A496" s="155">
        <v>223</v>
      </c>
      <c r="B496" s="162" t="s">
        <v>828</v>
      </c>
      <c r="C496" s="193" t="s">
        <v>829</v>
      </c>
      <c r="D496" s="164" t="s">
        <v>149</v>
      </c>
      <c r="E496" s="169">
        <v>58.7</v>
      </c>
      <c r="F496" s="172"/>
      <c r="G496" s="173">
        <f>ROUND(E496*F496,2)</f>
        <v>0</v>
      </c>
      <c r="H496" s="172"/>
      <c r="I496" s="173">
        <f>ROUND(E496*H496,2)</f>
        <v>0</v>
      </c>
      <c r="J496" s="172"/>
      <c r="K496" s="173">
        <f>ROUND(E496*J496,2)</f>
        <v>0</v>
      </c>
      <c r="L496" s="173">
        <v>15</v>
      </c>
      <c r="M496" s="173">
        <f>G496*(1+L496/100)</f>
        <v>0</v>
      </c>
      <c r="N496" s="164">
        <v>3.82E-3</v>
      </c>
      <c r="O496" s="164">
        <f>ROUND(E496*N496,5)</f>
        <v>0.22423000000000001</v>
      </c>
      <c r="P496" s="164">
        <v>0</v>
      </c>
      <c r="Q496" s="164">
        <f>ROUND(E496*P496,5)</f>
        <v>0</v>
      </c>
      <c r="R496" s="164"/>
      <c r="S496" s="164"/>
      <c r="T496" s="165">
        <v>0.3</v>
      </c>
      <c r="U496" s="164">
        <f>ROUND(E496*T496,2)</f>
        <v>17.61</v>
      </c>
      <c r="V496" s="154"/>
      <c r="W496" s="154"/>
      <c r="X496" s="154"/>
      <c r="Y496" s="154"/>
      <c r="Z496" s="154"/>
      <c r="AA496" s="154"/>
      <c r="AB496" s="154"/>
      <c r="AC496" s="154"/>
      <c r="AD496" s="154"/>
      <c r="AE496" s="154" t="s">
        <v>146</v>
      </c>
      <c r="AF496" s="154"/>
      <c r="AG496" s="154"/>
      <c r="AH496" s="154"/>
      <c r="AI496" s="154"/>
      <c r="AJ496" s="154"/>
      <c r="AK496" s="154"/>
      <c r="AL496" s="154"/>
      <c r="AM496" s="154"/>
      <c r="AN496" s="154"/>
      <c r="AO496" s="154"/>
      <c r="AP496" s="154"/>
      <c r="AQ496" s="154"/>
      <c r="AR496" s="154"/>
      <c r="AS496" s="154"/>
      <c r="AT496" s="154"/>
      <c r="AU496" s="154"/>
      <c r="AV496" s="154"/>
      <c r="AW496" s="154"/>
      <c r="AX496" s="154"/>
      <c r="AY496" s="154"/>
      <c r="AZ496" s="154"/>
      <c r="BA496" s="154"/>
      <c r="BB496" s="154"/>
      <c r="BC496" s="154"/>
      <c r="BD496" s="154"/>
      <c r="BE496" s="154"/>
      <c r="BF496" s="154"/>
      <c r="BG496" s="154"/>
      <c r="BH496" s="154"/>
    </row>
    <row r="497" spans="1:60" outlineLevel="1" x14ac:dyDescent="0.2">
      <c r="A497" s="155"/>
      <c r="B497" s="162"/>
      <c r="C497" s="194" t="s">
        <v>830</v>
      </c>
      <c r="D497" s="166"/>
      <c r="E497" s="170">
        <v>43.7</v>
      </c>
      <c r="F497" s="173"/>
      <c r="G497" s="173"/>
      <c r="H497" s="173"/>
      <c r="I497" s="173"/>
      <c r="J497" s="173"/>
      <c r="K497" s="173"/>
      <c r="L497" s="173"/>
      <c r="M497" s="173"/>
      <c r="N497" s="164"/>
      <c r="O497" s="164"/>
      <c r="P497" s="164"/>
      <c r="Q497" s="164"/>
      <c r="R497" s="164"/>
      <c r="S497" s="164"/>
      <c r="T497" s="165"/>
      <c r="U497" s="164"/>
      <c r="V497" s="154"/>
      <c r="W497" s="154"/>
      <c r="X497" s="154"/>
      <c r="Y497" s="154"/>
      <c r="Z497" s="154"/>
      <c r="AA497" s="154"/>
      <c r="AB497" s="154"/>
      <c r="AC497" s="154"/>
      <c r="AD497" s="154"/>
      <c r="AE497" s="154" t="s">
        <v>140</v>
      </c>
      <c r="AF497" s="154">
        <v>0</v>
      </c>
      <c r="AG497" s="154"/>
      <c r="AH497" s="154"/>
      <c r="AI497" s="154"/>
      <c r="AJ497" s="154"/>
      <c r="AK497" s="154"/>
      <c r="AL497" s="154"/>
      <c r="AM497" s="154"/>
      <c r="AN497" s="154"/>
      <c r="AO497" s="154"/>
      <c r="AP497" s="154"/>
      <c r="AQ497" s="154"/>
      <c r="AR497" s="154"/>
      <c r="AS497" s="154"/>
      <c r="AT497" s="154"/>
      <c r="AU497" s="154"/>
      <c r="AV497" s="154"/>
      <c r="AW497" s="154"/>
      <c r="AX497" s="154"/>
      <c r="AY497" s="154"/>
      <c r="AZ497" s="154"/>
      <c r="BA497" s="154"/>
      <c r="BB497" s="154"/>
      <c r="BC497" s="154"/>
      <c r="BD497" s="154"/>
      <c r="BE497" s="154"/>
      <c r="BF497" s="154"/>
      <c r="BG497" s="154"/>
      <c r="BH497" s="154"/>
    </row>
    <row r="498" spans="1:60" outlineLevel="1" x14ac:dyDescent="0.2">
      <c r="A498" s="155"/>
      <c r="B498" s="162"/>
      <c r="C498" s="194" t="s">
        <v>831</v>
      </c>
      <c r="D498" s="166"/>
      <c r="E498" s="170">
        <v>6</v>
      </c>
      <c r="F498" s="173"/>
      <c r="G498" s="173"/>
      <c r="H498" s="173"/>
      <c r="I498" s="173"/>
      <c r="J498" s="173"/>
      <c r="K498" s="173"/>
      <c r="L498" s="173"/>
      <c r="M498" s="173"/>
      <c r="N498" s="164"/>
      <c r="O498" s="164"/>
      <c r="P498" s="164"/>
      <c r="Q498" s="164"/>
      <c r="R498" s="164"/>
      <c r="S498" s="164"/>
      <c r="T498" s="165"/>
      <c r="U498" s="164"/>
      <c r="V498" s="154"/>
      <c r="W498" s="154"/>
      <c r="X498" s="154"/>
      <c r="Y498" s="154"/>
      <c r="Z498" s="154"/>
      <c r="AA498" s="154"/>
      <c r="AB498" s="154"/>
      <c r="AC498" s="154"/>
      <c r="AD498" s="154"/>
      <c r="AE498" s="154" t="s">
        <v>140</v>
      </c>
      <c r="AF498" s="154">
        <v>0</v>
      </c>
      <c r="AG498" s="154"/>
      <c r="AH498" s="154"/>
      <c r="AI498" s="154"/>
      <c r="AJ498" s="154"/>
      <c r="AK498" s="154"/>
      <c r="AL498" s="154"/>
      <c r="AM498" s="154"/>
      <c r="AN498" s="154"/>
      <c r="AO498" s="154"/>
      <c r="AP498" s="154"/>
      <c r="AQ498" s="154"/>
      <c r="AR498" s="154"/>
      <c r="AS498" s="154"/>
      <c r="AT498" s="154"/>
      <c r="AU498" s="154"/>
      <c r="AV498" s="154"/>
      <c r="AW498" s="154"/>
      <c r="AX498" s="154"/>
      <c r="AY498" s="154"/>
      <c r="AZ498" s="154"/>
      <c r="BA498" s="154"/>
      <c r="BB498" s="154"/>
      <c r="BC498" s="154"/>
      <c r="BD498" s="154"/>
      <c r="BE498" s="154"/>
      <c r="BF498" s="154"/>
      <c r="BG498" s="154"/>
      <c r="BH498" s="154"/>
    </row>
    <row r="499" spans="1:60" outlineLevel="1" x14ac:dyDescent="0.2">
      <c r="A499" s="155"/>
      <c r="B499" s="162"/>
      <c r="C499" s="194" t="s">
        <v>832</v>
      </c>
      <c r="D499" s="166"/>
      <c r="E499" s="170">
        <v>9</v>
      </c>
      <c r="F499" s="173"/>
      <c r="G499" s="173"/>
      <c r="H499" s="173"/>
      <c r="I499" s="173"/>
      <c r="J499" s="173"/>
      <c r="K499" s="173"/>
      <c r="L499" s="173"/>
      <c r="M499" s="173"/>
      <c r="N499" s="164"/>
      <c r="O499" s="164"/>
      <c r="P499" s="164"/>
      <c r="Q499" s="164"/>
      <c r="R499" s="164"/>
      <c r="S499" s="164"/>
      <c r="T499" s="165"/>
      <c r="U499" s="164"/>
      <c r="V499" s="154"/>
      <c r="W499" s="154"/>
      <c r="X499" s="154"/>
      <c r="Y499" s="154"/>
      <c r="Z499" s="154"/>
      <c r="AA499" s="154"/>
      <c r="AB499" s="154"/>
      <c r="AC499" s="154"/>
      <c r="AD499" s="154"/>
      <c r="AE499" s="154" t="s">
        <v>140</v>
      </c>
      <c r="AF499" s="154">
        <v>0</v>
      </c>
      <c r="AG499" s="154"/>
      <c r="AH499" s="154"/>
      <c r="AI499" s="154"/>
      <c r="AJ499" s="154"/>
      <c r="AK499" s="154"/>
      <c r="AL499" s="154"/>
      <c r="AM499" s="154"/>
      <c r="AN499" s="154"/>
      <c r="AO499" s="154"/>
      <c r="AP499" s="154"/>
      <c r="AQ499" s="154"/>
      <c r="AR499" s="154"/>
      <c r="AS499" s="154"/>
      <c r="AT499" s="154"/>
      <c r="AU499" s="154"/>
      <c r="AV499" s="154"/>
      <c r="AW499" s="154"/>
      <c r="AX499" s="154"/>
      <c r="AY499" s="154"/>
      <c r="AZ499" s="154"/>
      <c r="BA499" s="154"/>
      <c r="BB499" s="154"/>
      <c r="BC499" s="154"/>
      <c r="BD499" s="154"/>
      <c r="BE499" s="154"/>
      <c r="BF499" s="154"/>
      <c r="BG499" s="154"/>
      <c r="BH499" s="154"/>
    </row>
    <row r="500" spans="1:60" x14ac:dyDescent="0.2">
      <c r="A500" s="156" t="s">
        <v>133</v>
      </c>
      <c r="B500" s="163" t="s">
        <v>101</v>
      </c>
      <c r="C500" s="195" t="s">
        <v>102</v>
      </c>
      <c r="D500" s="167"/>
      <c r="E500" s="171"/>
      <c r="F500" s="174"/>
      <c r="G500" s="174">
        <f>SUMIF(AE501:AE537,"&lt;&gt;NOR",G501:G537)</f>
        <v>0</v>
      </c>
      <c r="H500" s="174"/>
      <c r="I500" s="174">
        <f>SUM(I501:I537)</f>
        <v>0</v>
      </c>
      <c r="J500" s="174"/>
      <c r="K500" s="174">
        <f>SUM(K501:K537)</f>
        <v>0</v>
      </c>
      <c r="L500" s="174"/>
      <c r="M500" s="174">
        <f>SUM(M501:M537)</f>
        <v>0</v>
      </c>
      <c r="N500" s="167"/>
      <c r="O500" s="167">
        <f>SUM(O501:O537)</f>
        <v>0</v>
      </c>
      <c r="P500" s="167"/>
      <c r="Q500" s="167">
        <f>SUM(Q501:Q537)</f>
        <v>0</v>
      </c>
      <c r="R500" s="167"/>
      <c r="S500" s="167"/>
      <c r="T500" s="168"/>
      <c r="U500" s="167">
        <f>SUM(U501:U537)</f>
        <v>17.079999999999998</v>
      </c>
      <c r="AE500" t="s">
        <v>134</v>
      </c>
    </row>
    <row r="501" spans="1:60" outlineLevel="1" x14ac:dyDescent="0.2">
      <c r="A501" s="155">
        <v>224</v>
      </c>
      <c r="B501" s="162" t="s">
        <v>833</v>
      </c>
      <c r="C501" s="193" t="s">
        <v>834</v>
      </c>
      <c r="D501" s="164" t="s">
        <v>157</v>
      </c>
      <c r="E501" s="169">
        <v>3</v>
      </c>
      <c r="F501" s="172"/>
      <c r="G501" s="173">
        <f>ROUND(E501*F501,2)</f>
        <v>0</v>
      </c>
      <c r="H501" s="172"/>
      <c r="I501" s="173">
        <f>ROUND(E501*H501,2)</f>
        <v>0</v>
      </c>
      <c r="J501" s="172"/>
      <c r="K501" s="173">
        <f>ROUND(E501*J501,2)</f>
        <v>0</v>
      </c>
      <c r="L501" s="173">
        <v>15</v>
      </c>
      <c r="M501" s="173">
        <f>G501*(1+L501/100)</f>
        <v>0</v>
      </c>
      <c r="N501" s="164">
        <v>0</v>
      </c>
      <c r="O501" s="164">
        <f>ROUND(E501*N501,5)</f>
        <v>0</v>
      </c>
      <c r="P501" s="164">
        <v>0</v>
      </c>
      <c r="Q501" s="164">
        <f>ROUND(E501*P501,5)</f>
        <v>0</v>
      </c>
      <c r="R501" s="164"/>
      <c r="S501" s="164"/>
      <c r="T501" s="165">
        <v>0.20166999999999999</v>
      </c>
      <c r="U501" s="164">
        <f>ROUND(E501*T501,2)</f>
        <v>0.61</v>
      </c>
      <c r="V501" s="154"/>
      <c r="W501" s="154"/>
      <c r="X501" s="154"/>
      <c r="Y501" s="154"/>
      <c r="Z501" s="154"/>
      <c r="AA501" s="154"/>
      <c r="AB501" s="154"/>
      <c r="AC501" s="154"/>
      <c r="AD501" s="154"/>
      <c r="AE501" s="154" t="s">
        <v>146</v>
      </c>
      <c r="AF501" s="154"/>
      <c r="AG501" s="154"/>
      <c r="AH501" s="154"/>
      <c r="AI501" s="154"/>
      <c r="AJ501" s="154"/>
      <c r="AK501" s="154"/>
      <c r="AL501" s="154"/>
      <c r="AM501" s="154"/>
      <c r="AN501" s="154"/>
      <c r="AO501" s="154"/>
      <c r="AP501" s="154"/>
      <c r="AQ501" s="154"/>
      <c r="AR501" s="154"/>
      <c r="AS501" s="154"/>
      <c r="AT501" s="154"/>
      <c r="AU501" s="154"/>
      <c r="AV501" s="154"/>
      <c r="AW501" s="154"/>
      <c r="AX501" s="154"/>
      <c r="AY501" s="154"/>
      <c r="AZ501" s="154"/>
      <c r="BA501" s="154"/>
      <c r="BB501" s="154"/>
      <c r="BC501" s="154"/>
      <c r="BD501" s="154"/>
      <c r="BE501" s="154"/>
      <c r="BF501" s="154"/>
      <c r="BG501" s="154"/>
      <c r="BH501" s="154"/>
    </row>
    <row r="502" spans="1:60" outlineLevel="1" x14ac:dyDescent="0.2">
      <c r="A502" s="155">
        <v>225</v>
      </c>
      <c r="B502" s="162" t="s">
        <v>835</v>
      </c>
      <c r="C502" s="193" t="s">
        <v>836</v>
      </c>
      <c r="D502" s="164" t="s">
        <v>157</v>
      </c>
      <c r="E502" s="169">
        <v>4</v>
      </c>
      <c r="F502" s="172"/>
      <c r="G502" s="173">
        <f>ROUND(E502*F502,2)</f>
        <v>0</v>
      </c>
      <c r="H502" s="172"/>
      <c r="I502" s="173">
        <f>ROUND(E502*H502,2)</f>
        <v>0</v>
      </c>
      <c r="J502" s="172"/>
      <c r="K502" s="173">
        <f>ROUND(E502*J502,2)</f>
        <v>0</v>
      </c>
      <c r="L502" s="173">
        <v>15</v>
      </c>
      <c r="M502" s="173">
        <f>G502*(1+L502/100)</f>
        <v>0</v>
      </c>
      <c r="N502" s="164">
        <v>0</v>
      </c>
      <c r="O502" s="164">
        <f>ROUND(E502*N502,5)</f>
        <v>0</v>
      </c>
      <c r="P502" s="164">
        <v>0</v>
      </c>
      <c r="Q502" s="164">
        <f>ROUND(E502*P502,5)</f>
        <v>0</v>
      </c>
      <c r="R502" s="164"/>
      <c r="S502" s="164"/>
      <c r="T502" s="165">
        <v>0.26700000000000002</v>
      </c>
      <c r="U502" s="164">
        <f>ROUND(E502*T502,2)</f>
        <v>1.07</v>
      </c>
      <c r="V502" s="154"/>
      <c r="W502" s="154"/>
      <c r="X502" s="154"/>
      <c r="Y502" s="154"/>
      <c r="Z502" s="154"/>
      <c r="AA502" s="154"/>
      <c r="AB502" s="154"/>
      <c r="AC502" s="154"/>
      <c r="AD502" s="154"/>
      <c r="AE502" s="154" t="s">
        <v>146</v>
      </c>
      <c r="AF502" s="154"/>
      <c r="AG502" s="154"/>
      <c r="AH502" s="154"/>
      <c r="AI502" s="154"/>
      <c r="AJ502" s="154"/>
      <c r="AK502" s="154"/>
      <c r="AL502" s="154"/>
      <c r="AM502" s="154"/>
      <c r="AN502" s="154"/>
      <c r="AO502" s="154"/>
      <c r="AP502" s="154"/>
      <c r="AQ502" s="154"/>
      <c r="AR502" s="154"/>
      <c r="AS502" s="154"/>
      <c r="AT502" s="154"/>
      <c r="AU502" s="154"/>
      <c r="AV502" s="154"/>
      <c r="AW502" s="154"/>
      <c r="AX502" s="154"/>
      <c r="AY502" s="154"/>
      <c r="AZ502" s="154"/>
      <c r="BA502" s="154"/>
      <c r="BB502" s="154"/>
      <c r="BC502" s="154"/>
      <c r="BD502" s="154"/>
      <c r="BE502" s="154"/>
      <c r="BF502" s="154"/>
      <c r="BG502" s="154"/>
      <c r="BH502" s="154"/>
    </row>
    <row r="503" spans="1:60" outlineLevel="1" x14ac:dyDescent="0.2">
      <c r="A503" s="155">
        <v>226</v>
      </c>
      <c r="B503" s="162" t="s">
        <v>837</v>
      </c>
      <c r="C503" s="193" t="s">
        <v>838</v>
      </c>
      <c r="D503" s="164" t="s">
        <v>157</v>
      </c>
      <c r="E503" s="169">
        <v>1</v>
      </c>
      <c r="F503" s="172"/>
      <c r="G503" s="173">
        <f>ROUND(E503*F503,2)</f>
        <v>0</v>
      </c>
      <c r="H503" s="172"/>
      <c r="I503" s="173">
        <f>ROUND(E503*H503,2)</f>
        <v>0</v>
      </c>
      <c r="J503" s="172"/>
      <c r="K503" s="173">
        <f>ROUND(E503*J503,2)</f>
        <v>0</v>
      </c>
      <c r="L503" s="173">
        <v>15</v>
      </c>
      <c r="M503" s="173">
        <f>G503*(1+L503/100)</f>
        <v>0</v>
      </c>
      <c r="N503" s="164">
        <v>0</v>
      </c>
      <c r="O503" s="164">
        <f>ROUND(E503*N503,5)</f>
        <v>0</v>
      </c>
      <c r="P503" s="164">
        <v>0</v>
      </c>
      <c r="Q503" s="164">
        <f>ROUND(E503*P503,5)</f>
        <v>0</v>
      </c>
      <c r="R503" s="164"/>
      <c r="S503" s="164"/>
      <c r="T503" s="165">
        <v>4.3666700000000001</v>
      </c>
      <c r="U503" s="164">
        <f>ROUND(E503*T503,2)</f>
        <v>4.37</v>
      </c>
      <c r="V503" s="154"/>
      <c r="W503" s="154"/>
      <c r="X503" s="154"/>
      <c r="Y503" s="154"/>
      <c r="Z503" s="154"/>
      <c r="AA503" s="154"/>
      <c r="AB503" s="154"/>
      <c r="AC503" s="154"/>
      <c r="AD503" s="154"/>
      <c r="AE503" s="154" t="s">
        <v>146</v>
      </c>
      <c r="AF503" s="154"/>
      <c r="AG503" s="154"/>
      <c r="AH503" s="154"/>
      <c r="AI503" s="154"/>
      <c r="AJ503" s="154"/>
      <c r="AK503" s="154"/>
      <c r="AL503" s="154"/>
      <c r="AM503" s="154"/>
      <c r="AN503" s="154"/>
      <c r="AO503" s="154"/>
      <c r="AP503" s="154"/>
      <c r="AQ503" s="154"/>
      <c r="AR503" s="154"/>
      <c r="AS503" s="154"/>
      <c r="AT503" s="154"/>
      <c r="AU503" s="154"/>
      <c r="AV503" s="154"/>
      <c r="AW503" s="154"/>
      <c r="AX503" s="154"/>
      <c r="AY503" s="154"/>
      <c r="AZ503" s="154"/>
      <c r="BA503" s="154"/>
      <c r="BB503" s="154"/>
      <c r="BC503" s="154"/>
      <c r="BD503" s="154"/>
      <c r="BE503" s="154"/>
      <c r="BF503" s="154"/>
      <c r="BG503" s="154"/>
      <c r="BH503" s="154"/>
    </row>
    <row r="504" spans="1:60" outlineLevel="1" x14ac:dyDescent="0.2">
      <c r="A504" s="155"/>
      <c r="B504" s="162"/>
      <c r="C504" s="253" t="s">
        <v>839</v>
      </c>
      <c r="D504" s="254"/>
      <c r="E504" s="255"/>
      <c r="F504" s="256"/>
      <c r="G504" s="257"/>
      <c r="H504" s="173"/>
      <c r="I504" s="173"/>
      <c r="J504" s="173"/>
      <c r="K504" s="173"/>
      <c r="L504" s="173"/>
      <c r="M504" s="173"/>
      <c r="N504" s="164"/>
      <c r="O504" s="164"/>
      <c r="P504" s="164"/>
      <c r="Q504" s="164"/>
      <c r="R504" s="164"/>
      <c r="S504" s="164"/>
      <c r="T504" s="165"/>
      <c r="U504" s="164"/>
      <c r="V504" s="154"/>
      <c r="W504" s="154"/>
      <c r="X504" s="154"/>
      <c r="Y504" s="154"/>
      <c r="Z504" s="154"/>
      <c r="AA504" s="154"/>
      <c r="AB504" s="154"/>
      <c r="AC504" s="154"/>
      <c r="AD504" s="154"/>
      <c r="AE504" s="154" t="s">
        <v>229</v>
      </c>
      <c r="AF504" s="154"/>
      <c r="AG504" s="154"/>
      <c r="AH504" s="154"/>
      <c r="AI504" s="154"/>
      <c r="AJ504" s="154"/>
      <c r="AK504" s="154"/>
      <c r="AL504" s="154"/>
      <c r="AM504" s="154"/>
      <c r="AN504" s="154"/>
      <c r="AO504" s="154"/>
      <c r="AP504" s="154"/>
      <c r="AQ504" s="154"/>
      <c r="AR504" s="154"/>
      <c r="AS504" s="154"/>
      <c r="AT504" s="154"/>
      <c r="AU504" s="154"/>
      <c r="AV504" s="154"/>
      <c r="AW504" s="154"/>
      <c r="AX504" s="154"/>
      <c r="AY504" s="154"/>
      <c r="AZ504" s="154"/>
      <c r="BA504" s="157" t="str">
        <f>C504</f>
        <v>Stožár o délce 3 m a průměru 48 mm, se zátkou.</v>
      </c>
      <c r="BB504" s="154"/>
      <c r="BC504" s="154"/>
      <c r="BD504" s="154"/>
      <c r="BE504" s="154"/>
      <c r="BF504" s="154"/>
      <c r="BG504" s="154"/>
      <c r="BH504" s="154"/>
    </row>
    <row r="505" spans="1:60" outlineLevel="1" x14ac:dyDescent="0.2">
      <c r="A505" s="155"/>
      <c r="B505" s="162"/>
      <c r="C505" s="253" t="s">
        <v>840</v>
      </c>
      <c r="D505" s="254"/>
      <c r="E505" s="255"/>
      <c r="F505" s="256"/>
      <c r="G505" s="257"/>
      <c r="H505" s="173"/>
      <c r="I505" s="173"/>
      <c r="J505" s="173"/>
      <c r="K505" s="173"/>
      <c r="L505" s="173"/>
      <c r="M505" s="173"/>
      <c r="N505" s="164"/>
      <c r="O505" s="164"/>
      <c r="P505" s="164"/>
      <c r="Q505" s="164"/>
      <c r="R505" s="164"/>
      <c r="S505" s="164"/>
      <c r="T505" s="165"/>
      <c r="U505" s="164"/>
      <c r="V505" s="154"/>
      <c r="W505" s="154"/>
      <c r="X505" s="154"/>
      <c r="Y505" s="154"/>
      <c r="Z505" s="154"/>
      <c r="AA505" s="154"/>
      <c r="AB505" s="154"/>
      <c r="AC505" s="154"/>
      <c r="AD505" s="154"/>
      <c r="AE505" s="154" t="s">
        <v>229</v>
      </c>
      <c r="AF505" s="154"/>
      <c r="AG505" s="154"/>
      <c r="AH505" s="154"/>
      <c r="AI505" s="154"/>
      <c r="AJ505" s="154"/>
      <c r="AK505" s="154"/>
      <c r="AL505" s="154"/>
      <c r="AM505" s="154"/>
      <c r="AN505" s="154"/>
      <c r="AO505" s="154"/>
      <c r="AP505" s="154"/>
      <c r="AQ505" s="154"/>
      <c r="AR505" s="154"/>
      <c r="AS505" s="154"/>
      <c r="AT505" s="154"/>
      <c r="AU505" s="154"/>
      <c r="AV505" s="154"/>
      <c r="AW505" s="154"/>
      <c r="AX505" s="154"/>
      <c r="AY505" s="154"/>
      <c r="AZ505" s="154"/>
      <c r="BA505" s="157" t="str">
        <f>C505</f>
        <v>Váha 6,3kg</v>
      </c>
      <c r="BB505" s="154"/>
      <c r="BC505" s="154"/>
      <c r="BD505" s="154"/>
      <c r="BE505" s="154"/>
      <c r="BF505" s="154"/>
      <c r="BG505" s="154"/>
      <c r="BH505" s="154"/>
    </row>
    <row r="506" spans="1:60" outlineLevel="1" x14ac:dyDescent="0.2">
      <c r="A506" s="155"/>
      <c r="B506" s="162"/>
      <c r="C506" s="253" t="s">
        <v>841</v>
      </c>
      <c r="D506" s="254"/>
      <c r="E506" s="255"/>
      <c r="F506" s="256"/>
      <c r="G506" s="257"/>
      <c r="H506" s="173"/>
      <c r="I506" s="173"/>
      <c r="J506" s="173"/>
      <c r="K506" s="173"/>
      <c r="L506" s="173"/>
      <c r="M506" s="173"/>
      <c r="N506" s="164"/>
      <c r="O506" s="164"/>
      <c r="P506" s="164"/>
      <c r="Q506" s="164"/>
      <c r="R506" s="164"/>
      <c r="S506" s="164"/>
      <c r="T506" s="165"/>
      <c r="U506" s="164"/>
      <c r="V506" s="154"/>
      <c r="W506" s="154"/>
      <c r="X506" s="154"/>
      <c r="Y506" s="154"/>
      <c r="Z506" s="154"/>
      <c r="AA506" s="154"/>
      <c r="AB506" s="154"/>
      <c r="AC506" s="154"/>
      <c r="AD506" s="154"/>
      <c r="AE506" s="154" t="s">
        <v>229</v>
      </c>
      <c r="AF506" s="154"/>
      <c r="AG506" s="154"/>
      <c r="AH506" s="154"/>
      <c r="AI506" s="154"/>
      <c r="AJ506" s="154"/>
      <c r="AK506" s="154"/>
      <c r="AL506" s="154"/>
      <c r="AM506" s="154"/>
      <c r="AN506" s="154"/>
      <c r="AO506" s="154"/>
      <c r="AP506" s="154"/>
      <c r="AQ506" s="154"/>
      <c r="AR506" s="154"/>
      <c r="AS506" s="154"/>
      <c r="AT506" s="154"/>
      <c r="AU506" s="154"/>
      <c r="AV506" s="154"/>
      <c r="AW506" s="154"/>
      <c r="AX506" s="154"/>
      <c r="AY506" s="154"/>
      <c r="AZ506" s="154"/>
      <c r="BA506" s="157" t="str">
        <f>C506</f>
        <v>Žárově zinkováno.</v>
      </c>
      <c r="BB506" s="154"/>
      <c r="BC506" s="154"/>
      <c r="BD506" s="154"/>
      <c r="BE506" s="154"/>
      <c r="BF506" s="154"/>
      <c r="BG506" s="154"/>
      <c r="BH506" s="154"/>
    </row>
    <row r="507" spans="1:60" outlineLevel="1" x14ac:dyDescent="0.2">
      <c r="A507" s="155">
        <v>227</v>
      </c>
      <c r="B507" s="162" t="s">
        <v>842</v>
      </c>
      <c r="C507" s="193" t="s">
        <v>843</v>
      </c>
      <c r="D507" s="164" t="s">
        <v>157</v>
      </c>
      <c r="E507" s="169">
        <v>2</v>
      </c>
      <c r="F507" s="172"/>
      <c r="G507" s="173">
        <f>ROUND(E507*F507,2)</f>
        <v>0</v>
      </c>
      <c r="H507" s="172"/>
      <c r="I507" s="173">
        <f>ROUND(E507*H507,2)</f>
        <v>0</v>
      </c>
      <c r="J507" s="172"/>
      <c r="K507" s="173">
        <f>ROUND(E507*J507,2)</f>
        <v>0</v>
      </c>
      <c r="L507" s="173">
        <v>15</v>
      </c>
      <c r="M507" s="173">
        <f>G507*(1+L507/100)</f>
        <v>0</v>
      </c>
      <c r="N507" s="164">
        <v>0</v>
      </c>
      <c r="O507" s="164">
        <f>ROUND(E507*N507,5)</f>
        <v>0</v>
      </c>
      <c r="P507" s="164">
        <v>0</v>
      </c>
      <c r="Q507" s="164">
        <f>ROUND(E507*P507,5)</f>
        <v>0</v>
      </c>
      <c r="R507" s="164"/>
      <c r="S507" s="164"/>
      <c r="T507" s="165">
        <v>0.25</v>
      </c>
      <c r="U507" s="164">
        <f>ROUND(E507*T507,2)</f>
        <v>0.5</v>
      </c>
      <c r="V507" s="154"/>
      <c r="W507" s="154"/>
      <c r="X507" s="154"/>
      <c r="Y507" s="154"/>
      <c r="Z507" s="154"/>
      <c r="AA507" s="154"/>
      <c r="AB507" s="154"/>
      <c r="AC507" s="154"/>
      <c r="AD507" s="154"/>
      <c r="AE507" s="154" t="s">
        <v>146</v>
      </c>
      <c r="AF507" s="154"/>
      <c r="AG507" s="154"/>
      <c r="AH507" s="154"/>
      <c r="AI507" s="154"/>
      <c r="AJ507" s="154"/>
      <c r="AK507" s="154"/>
      <c r="AL507" s="154"/>
      <c r="AM507" s="154"/>
      <c r="AN507" s="154"/>
      <c r="AO507" s="154"/>
      <c r="AP507" s="154"/>
      <c r="AQ507" s="154"/>
      <c r="AR507" s="154"/>
      <c r="AS507" s="154"/>
      <c r="AT507" s="154"/>
      <c r="AU507" s="154"/>
      <c r="AV507" s="154"/>
      <c r="AW507" s="154"/>
      <c r="AX507" s="154"/>
      <c r="AY507" s="154"/>
      <c r="AZ507" s="154"/>
      <c r="BA507" s="154"/>
      <c r="BB507" s="154"/>
      <c r="BC507" s="154"/>
      <c r="BD507" s="154"/>
      <c r="BE507" s="154"/>
      <c r="BF507" s="154"/>
      <c r="BG507" s="154"/>
      <c r="BH507" s="154"/>
    </row>
    <row r="508" spans="1:60" ht="22.5" outlineLevel="1" x14ac:dyDescent="0.2">
      <c r="A508" s="155">
        <v>228</v>
      </c>
      <c r="B508" s="162" t="s">
        <v>844</v>
      </c>
      <c r="C508" s="193" t="s">
        <v>845</v>
      </c>
      <c r="D508" s="164" t="s">
        <v>157</v>
      </c>
      <c r="E508" s="169">
        <v>1</v>
      </c>
      <c r="F508" s="172"/>
      <c r="G508" s="173">
        <f>ROUND(E508*F508,2)</f>
        <v>0</v>
      </c>
      <c r="H508" s="172"/>
      <c r="I508" s="173">
        <f>ROUND(E508*H508,2)</f>
        <v>0</v>
      </c>
      <c r="J508" s="172"/>
      <c r="K508" s="173">
        <f>ROUND(E508*J508,2)</f>
        <v>0</v>
      </c>
      <c r="L508" s="173">
        <v>15</v>
      </c>
      <c r="M508" s="173">
        <f>G508*(1+L508/100)</f>
        <v>0</v>
      </c>
      <c r="N508" s="164">
        <v>0</v>
      </c>
      <c r="O508" s="164">
        <f>ROUND(E508*N508,5)</f>
        <v>0</v>
      </c>
      <c r="P508" s="164">
        <v>0</v>
      </c>
      <c r="Q508" s="164">
        <f>ROUND(E508*P508,5)</f>
        <v>0</v>
      </c>
      <c r="R508" s="164"/>
      <c r="S508" s="164"/>
      <c r="T508" s="165">
        <v>0.54732999999999998</v>
      </c>
      <c r="U508" s="164">
        <f>ROUND(E508*T508,2)</f>
        <v>0.55000000000000004</v>
      </c>
      <c r="V508" s="154"/>
      <c r="W508" s="154"/>
      <c r="X508" s="154"/>
      <c r="Y508" s="154"/>
      <c r="Z508" s="154"/>
      <c r="AA508" s="154"/>
      <c r="AB508" s="154"/>
      <c r="AC508" s="154"/>
      <c r="AD508" s="154"/>
      <c r="AE508" s="154" t="s">
        <v>146</v>
      </c>
      <c r="AF508" s="154"/>
      <c r="AG508" s="154"/>
      <c r="AH508" s="154"/>
      <c r="AI508" s="154"/>
      <c r="AJ508" s="154"/>
      <c r="AK508" s="154"/>
      <c r="AL508" s="154"/>
      <c r="AM508" s="154"/>
      <c r="AN508" s="154"/>
      <c r="AO508" s="154"/>
      <c r="AP508" s="154"/>
      <c r="AQ508" s="154"/>
      <c r="AR508" s="154"/>
      <c r="AS508" s="154"/>
      <c r="AT508" s="154"/>
      <c r="AU508" s="154"/>
      <c r="AV508" s="154"/>
      <c r="AW508" s="154"/>
      <c r="AX508" s="154"/>
      <c r="AY508" s="154"/>
      <c r="AZ508" s="154"/>
      <c r="BA508" s="154"/>
      <c r="BB508" s="154"/>
      <c r="BC508" s="154"/>
      <c r="BD508" s="154"/>
      <c r="BE508" s="154"/>
      <c r="BF508" s="154"/>
      <c r="BG508" s="154"/>
      <c r="BH508" s="154"/>
    </row>
    <row r="509" spans="1:60" ht="33.75" outlineLevel="1" x14ac:dyDescent="0.2">
      <c r="A509" s="155"/>
      <c r="B509" s="162"/>
      <c r="C509" s="253" t="s">
        <v>846</v>
      </c>
      <c r="D509" s="254"/>
      <c r="E509" s="255"/>
      <c r="F509" s="256"/>
      <c r="G509" s="257"/>
      <c r="H509" s="173"/>
      <c r="I509" s="173"/>
      <c r="J509" s="173"/>
      <c r="K509" s="173"/>
      <c r="L509" s="173"/>
      <c r="M509" s="173"/>
      <c r="N509" s="164"/>
      <c r="O509" s="164"/>
      <c r="P509" s="164"/>
      <c r="Q509" s="164"/>
      <c r="R509" s="164"/>
      <c r="S509" s="164"/>
      <c r="T509" s="165"/>
      <c r="U509" s="164"/>
      <c r="V509" s="154"/>
      <c r="W509" s="154"/>
      <c r="X509" s="154"/>
      <c r="Y509" s="154"/>
      <c r="Z509" s="154"/>
      <c r="AA509" s="154"/>
      <c r="AB509" s="154"/>
      <c r="AC509" s="154"/>
      <c r="AD509" s="154"/>
      <c r="AE509" s="154" t="s">
        <v>229</v>
      </c>
      <c r="AF509" s="154"/>
      <c r="AG509" s="154"/>
      <c r="AH509" s="154"/>
      <c r="AI509" s="154"/>
      <c r="AJ509" s="154"/>
      <c r="AK509" s="154"/>
      <c r="AL509" s="154"/>
      <c r="AM509" s="154"/>
      <c r="AN509" s="154"/>
      <c r="AO509" s="154"/>
      <c r="AP509" s="154"/>
      <c r="AQ509" s="154"/>
      <c r="AR509" s="154"/>
      <c r="AS509" s="154"/>
      <c r="AT509" s="154"/>
      <c r="AU509" s="154"/>
      <c r="AV509" s="154"/>
      <c r="AW509" s="154"/>
      <c r="AX509" s="154"/>
      <c r="AY509" s="154"/>
      <c r="AZ509" s="154"/>
      <c r="BA509" s="157" t="str">
        <f>C509</f>
        <v>Rádio FM1 anténa pro FM příjem. Vysoce kvalitní materiály schválené pro venkovní použití zaručující dlouhou životnost * Navrženo pro příjem FM signálů * Impedance 75 Ohm * Rádio anténa Frekvenční rozsah *VHF 87,50 - 108,00 MHz *Velikost Průměr: cca 45 cm</v>
      </c>
      <c r="BB509" s="154"/>
      <c r="BC509" s="154"/>
      <c r="BD509" s="154"/>
      <c r="BE509" s="154"/>
      <c r="BF509" s="154"/>
      <c r="BG509" s="154"/>
      <c r="BH509" s="154"/>
    </row>
    <row r="510" spans="1:60" ht="22.5" outlineLevel="1" x14ac:dyDescent="0.2">
      <c r="A510" s="155">
        <v>229</v>
      </c>
      <c r="B510" s="162" t="s">
        <v>847</v>
      </c>
      <c r="C510" s="193" t="s">
        <v>848</v>
      </c>
      <c r="D510" s="164" t="s">
        <v>157</v>
      </c>
      <c r="E510" s="169">
        <v>1</v>
      </c>
      <c r="F510" s="172"/>
      <c r="G510" s="173">
        <f>ROUND(E510*F510,2)</f>
        <v>0</v>
      </c>
      <c r="H510" s="172"/>
      <c r="I510" s="173">
        <f>ROUND(E510*H510,2)</f>
        <v>0</v>
      </c>
      <c r="J510" s="172"/>
      <c r="K510" s="173">
        <f>ROUND(E510*J510,2)</f>
        <v>0</v>
      </c>
      <c r="L510" s="173">
        <v>15</v>
      </c>
      <c r="M510" s="173">
        <f>G510*(1+L510/100)</f>
        <v>0</v>
      </c>
      <c r="N510" s="164">
        <v>0</v>
      </c>
      <c r="O510" s="164">
        <f>ROUND(E510*N510,5)</f>
        <v>0</v>
      </c>
      <c r="P510" s="164">
        <v>0</v>
      </c>
      <c r="Q510" s="164">
        <f>ROUND(E510*P510,5)</f>
        <v>0</v>
      </c>
      <c r="R510" s="164"/>
      <c r="S510" s="164"/>
      <c r="T510" s="165">
        <v>0.64</v>
      </c>
      <c r="U510" s="164">
        <f>ROUND(E510*T510,2)</f>
        <v>0.64</v>
      </c>
      <c r="V510" s="154"/>
      <c r="W510" s="154"/>
      <c r="X510" s="154"/>
      <c r="Y510" s="154"/>
      <c r="Z510" s="154"/>
      <c r="AA510" s="154"/>
      <c r="AB510" s="154"/>
      <c r="AC510" s="154"/>
      <c r="AD510" s="154"/>
      <c r="AE510" s="154" t="s">
        <v>146</v>
      </c>
      <c r="AF510" s="154"/>
      <c r="AG510" s="154"/>
      <c r="AH510" s="154"/>
      <c r="AI510" s="154"/>
      <c r="AJ510" s="154"/>
      <c r="AK510" s="154"/>
      <c r="AL510" s="154"/>
      <c r="AM510" s="154"/>
      <c r="AN510" s="154"/>
      <c r="AO510" s="154"/>
      <c r="AP510" s="154"/>
      <c r="AQ510" s="154"/>
      <c r="AR510" s="154"/>
      <c r="AS510" s="154"/>
      <c r="AT510" s="154"/>
      <c r="AU510" s="154"/>
      <c r="AV510" s="154"/>
      <c r="AW510" s="154"/>
      <c r="AX510" s="154"/>
      <c r="AY510" s="154"/>
      <c r="AZ510" s="154"/>
      <c r="BA510" s="154"/>
      <c r="BB510" s="154"/>
      <c r="BC510" s="154"/>
      <c r="BD510" s="154"/>
      <c r="BE510" s="154"/>
      <c r="BF510" s="154"/>
      <c r="BG510" s="154"/>
      <c r="BH510" s="154"/>
    </row>
    <row r="511" spans="1:60" ht="22.5" outlineLevel="1" x14ac:dyDescent="0.2">
      <c r="A511" s="155"/>
      <c r="B511" s="162"/>
      <c r="C511" s="253" t="s">
        <v>1090</v>
      </c>
      <c r="D511" s="254"/>
      <c r="E511" s="255"/>
      <c r="F511" s="256"/>
      <c r="G511" s="257"/>
      <c r="H511" s="173"/>
      <c r="I511" s="173"/>
      <c r="J511" s="173"/>
      <c r="K511" s="173"/>
      <c r="L511" s="173"/>
      <c r="M511" s="173"/>
      <c r="N511" s="164"/>
      <c r="O511" s="164"/>
      <c r="P511" s="164"/>
      <c r="Q511" s="164"/>
      <c r="R511" s="164"/>
      <c r="S511" s="164"/>
      <c r="T511" s="165"/>
      <c r="U511" s="164"/>
      <c r="V511" s="154"/>
      <c r="W511" s="154"/>
      <c r="X511" s="154"/>
      <c r="Y511" s="154"/>
      <c r="Z511" s="154"/>
      <c r="AA511" s="154"/>
      <c r="AB511" s="154"/>
      <c r="AC511" s="154"/>
      <c r="AD511" s="154"/>
      <c r="AE511" s="154" t="s">
        <v>229</v>
      </c>
      <c r="AF511" s="154"/>
      <c r="AG511" s="154"/>
      <c r="AH511" s="154"/>
      <c r="AI511" s="154"/>
      <c r="AJ511" s="154"/>
      <c r="AK511" s="154"/>
      <c r="AL511" s="154"/>
      <c r="AM511" s="154"/>
      <c r="AN511" s="154"/>
      <c r="AO511" s="154"/>
      <c r="AP511" s="154"/>
      <c r="AQ511" s="154"/>
      <c r="AR511" s="154"/>
      <c r="AS511" s="154"/>
      <c r="AT511" s="154"/>
      <c r="AU511" s="154"/>
      <c r="AV511" s="154"/>
      <c r="AW511" s="154"/>
      <c r="AX511" s="154"/>
      <c r="AY511" s="154"/>
      <c r="AZ511" s="154"/>
      <c r="BA511" s="157" t="str">
        <f t="shared" ref="BA511:BA519" si="28">C511</f>
        <v>Pasivní venkovní anténa na profesionální úrovni s vysokým ziskem pro příjem DVB-T, DVB-T2 signalu v UHF pásmu. Dobrá směrovost i k dálkovému příjmu a do míst s vysokým stupněm LTE rušení.</v>
      </c>
      <c r="BB511" s="154"/>
      <c r="BC511" s="154"/>
      <c r="BD511" s="154"/>
      <c r="BE511" s="154"/>
      <c r="BF511" s="154"/>
      <c r="BG511" s="154"/>
      <c r="BH511" s="154"/>
    </row>
    <row r="512" spans="1:60" outlineLevel="1" x14ac:dyDescent="0.2">
      <c r="A512" s="155"/>
      <c r="B512" s="162"/>
      <c r="C512" s="253" t="s">
        <v>849</v>
      </c>
      <c r="D512" s="254"/>
      <c r="E512" s="255"/>
      <c r="F512" s="256"/>
      <c r="G512" s="257"/>
      <c r="H512" s="173"/>
      <c r="I512" s="173"/>
      <c r="J512" s="173"/>
      <c r="K512" s="173"/>
      <c r="L512" s="173"/>
      <c r="M512" s="173"/>
      <c r="N512" s="164"/>
      <c r="O512" s="164"/>
      <c r="P512" s="164"/>
      <c r="Q512" s="164"/>
      <c r="R512" s="164"/>
      <c r="S512" s="164"/>
      <c r="T512" s="165"/>
      <c r="U512" s="164"/>
      <c r="V512" s="154"/>
      <c r="W512" s="154"/>
      <c r="X512" s="154"/>
      <c r="Y512" s="154"/>
      <c r="Z512" s="154"/>
      <c r="AA512" s="154"/>
      <c r="AB512" s="154"/>
      <c r="AC512" s="154"/>
      <c r="AD512" s="154"/>
      <c r="AE512" s="154" t="s">
        <v>229</v>
      </c>
      <c r="AF512" s="154"/>
      <c r="AG512" s="154"/>
      <c r="AH512" s="154"/>
      <c r="AI512" s="154"/>
      <c r="AJ512" s="154"/>
      <c r="AK512" s="154"/>
      <c r="AL512" s="154"/>
      <c r="AM512" s="154"/>
      <c r="AN512" s="154"/>
      <c r="AO512" s="154"/>
      <c r="AP512" s="154"/>
      <c r="AQ512" s="154"/>
      <c r="AR512" s="154"/>
      <c r="AS512" s="154"/>
      <c r="AT512" s="154"/>
      <c r="AU512" s="154"/>
      <c r="AV512" s="154"/>
      <c r="AW512" s="154"/>
      <c r="AX512" s="154"/>
      <c r="AY512" s="154"/>
      <c r="AZ512" s="154"/>
      <c r="BA512" s="157" t="str">
        <f t="shared" si="28"/>
        <v>Klíčové vlastnosti</v>
      </c>
      <c r="BB512" s="154"/>
      <c r="BC512" s="154"/>
      <c r="BD512" s="154"/>
      <c r="BE512" s="154"/>
      <c r="BF512" s="154"/>
      <c r="BG512" s="154"/>
      <c r="BH512" s="154"/>
    </row>
    <row r="513" spans="1:60" outlineLevel="1" x14ac:dyDescent="0.2">
      <c r="A513" s="155"/>
      <c r="B513" s="162"/>
      <c r="C513" s="253" t="s">
        <v>850</v>
      </c>
      <c r="D513" s="254"/>
      <c r="E513" s="255"/>
      <c r="F513" s="256"/>
      <c r="G513" s="257"/>
      <c r="H513" s="173"/>
      <c r="I513" s="173"/>
      <c r="J513" s="173"/>
      <c r="K513" s="173"/>
      <c r="L513" s="173"/>
      <c r="M513" s="173"/>
      <c r="N513" s="164"/>
      <c r="O513" s="164"/>
      <c r="P513" s="164"/>
      <c r="Q513" s="164"/>
      <c r="R513" s="164"/>
      <c r="S513" s="164"/>
      <c r="T513" s="165"/>
      <c r="U513" s="164"/>
      <c r="V513" s="154"/>
      <c r="W513" s="154"/>
      <c r="X513" s="154"/>
      <c r="Y513" s="154"/>
      <c r="Z513" s="154"/>
      <c r="AA513" s="154"/>
      <c r="AB513" s="154"/>
      <c r="AC513" s="154"/>
      <c r="AD513" s="154"/>
      <c r="AE513" s="154" t="s">
        <v>229</v>
      </c>
      <c r="AF513" s="154"/>
      <c r="AG513" s="154"/>
      <c r="AH513" s="154"/>
      <c r="AI513" s="154"/>
      <c r="AJ513" s="154"/>
      <c r="AK513" s="154"/>
      <c r="AL513" s="154"/>
      <c r="AM513" s="154"/>
      <c r="AN513" s="154"/>
      <c r="AO513" s="154"/>
      <c r="AP513" s="154"/>
      <c r="AQ513" s="154"/>
      <c r="AR513" s="154"/>
      <c r="AS513" s="154"/>
      <c r="AT513" s="154"/>
      <c r="AU513" s="154"/>
      <c r="AV513" s="154"/>
      <c r="AW513" s="154"/>
      <c r="AX513" s="154"/>
      <c r="AY513" s="154"/>
      <c r="AZ513" s="154"/>
      <c r="BA513" s="157" t="str">
        <f t="shared" si="28"/>
        <v>Venkovní logaritmická periodická</v>
      </c>
      <c r="BB513" s="154"/>
      <c r="BC513" s="154"/>
      <c r="BD513" s="154"/>
      <c r="BE513" s="154"/>
      <c r="BF513" s="154"/>
      <c r="BG513" s="154"/>
      <c r="BH513" s="154"/>
    </row>
    <row r="514" spans="1:60" outlineLevel="1" x14ac:dyDescent="0.2">
      <c r="A514" s="155"/>
      <c r="B514" s="162"/>
      <c r="C514" s="253" t="s">
        <v>851</v>
      </c>
      <c r="D514" s="254"/>
      <c r="E514" s="255"/>
      <c r="F514" s="256"/>
      <c r="G514" s="257"/>
      <c r="H514" s="173"/>
      <c r="I514" s="173"/>
      <c r="J514" s="173"/>
      <c r="K514" s="173"/>
      <c r="L514" s="173"/>
      <c r="M514" s="173"/>
      <c r="N514" s="164"/>
      <c r="O514" s="164"/>
      <c r="P514" s="164"/>
      <c r="Q514" s="164"/>
      <c r="R514" s="164"/>
      <c r="S514" s="164"/>
      <c r="T514" s="165"/>
      <c r="U514" s="164"/>
      <c r="V514" s="154"/>
      <c r="W514" s="154"/>
      <c r="X514" s="154"/>
      <c r="Y514" s="154"/>
      <c r="Z514" s="154"/>
      <c r="AA514" s="154"/>
      <c r="AB514" s="154"/>
      <c r="AC514" s="154"/>
      <c r="AD514" s="154"/>
      <c r="AE514" s="154" t="s">
        <v>229</v>
      </c>
      <c r="AF514" s="154"/>
      <c r="AG514" s="154"/>
      <c r="AH514" s="154"/>
      <c r="AI514" s="154"/>
      <c r="AJ514" s="154"/>
      <c r="AK514" s="154"/>
      <c r="AL514" s="154"/>
      <c r="AM514" s="154"/>
      <c r="AN514" s="154"/>
      <c r="AO514" s="154"/>
      <c r="AP514" s="154"/>
      <c r="AQ514" s="154"/>
      <c r="AR514" s="154"/>
      <c r="AS514" s="154"/>
      <c r="AT514" s="154"/>
      <c r="AU514" s="154"/>
      <c r="AV514" s="154"/>
      <c r="AW514" s="154"/>
      <c r="AX514" s="154"/>
      <c r="AY514" s="154"/>
      <c r="AZ514" s="154"/>
      <c r="BA514" s="157" t="str">
        <f t="shared" si="28"/>
        <v>Horizontální i vertikální polarizace</v>
      </c>
      <c r="BB514" s="154"/>
      <c r="BC514" s="154"/>
      <c r="BD514" s="154"/>
      <c r="BE514" s="154"/>
      <c r="BF514" s="154"/>
      <c r="BG514" s="154"/>
      <c r="BH514" s="154"/>
    </row>
    <row r="515" spans="1:60" outlineLevel="1" x14ac:dyDescent="0.2">
      <c r="A515" s="155"/>
      <c r="B515" s="162"/>
      <c r="C515" s="253" t="s">
        <v>852</v>
      </c>
      <c r="D515" s="254"/>
      <c r="E515" s="255"/>
      <c r="F515" s="256"/>
      <c r="G515" s="257"/>
      <c r="H515" s="173"/>
      <c r="I515" s="173"/>
      <c r="J515" s="173"/>
      <c r="K515" s="173"/>
      <c r="L515" s="173"/>
      <c r="M515" s="173"/>
      <c r="N515" s="164"/>
      <c r="O515" s="164"/>
      <c r="P515" s="164"/>
      <c r="Q515" s="164"/>
      <c r="R515" s="164"/>
      <c r="S515" s="164"/>
      <c r="T515" s="165"/>
      <c r="U515" s="164"/>
      <c r="V515" s="154"/>
      <c r="W515" s="154"/>
      <c r="X515" s="154"/>
      <c r="Y515" s="154"/>
      <c r="Z515" s="154"/>
      <c r="AA515" s="154"/>
      <c r="AB515" s="154"/>
      <c r="AC515" s="154"/>
      <c r="AD515" s="154"/>
      <c r="AE515" s="154" t="s">
        <v>229</v>
      </c>
      <c r="AF515" s="154"/>
      <c r="AG515" s="154"/>
      <c r="AH515" s="154"/>
      <c r="AI515" s="154"/>
      <c r="AJ515" s="154"/>
      <c r="AK515" s="154"/>
      <c r="AL515" s="154"/>
      <c r="AM515" s="154"/>
      <c r="AN515" s="154"/>
      <c r="AO515" s="154"/>
      <c r="AP515" s="154"/>
      <c r="AQ515" s="154"/>
      <c r="AR515" s="154"/>
      <c r="AS515" s="154"/>
      <c r="AT515" s="154"/>
      <c r="AU515" s="154"/>
      <c r="AV515" s="154"/>
      <c r="AW515" s="154"/>
      <c r="AX515" s="154"/>
      <c r="AY515" s="154"/>
      <c r="AZ515" s="154"/>
      <c r="BA515" s="157" t="str">
        <f t="shared" si="28"/>
        <v>Rozměry: cca 1060 × 580 × 600 mm</v>
      </c>
      <c r="BB515" s="154"/>
      <c r="BC515" s="154"/>
      <c r="BD515" s="154"/>
      <c r="BE515" s="154"/>
      <c r="BF515" s="154"/>
      <c r="BG515" s="154"/>
      <c r="BH515" s="154"/>
    </row>
    <row r="516" spans="1:60" outlineLevel="1" x14ac:dyDescent="0.2">
      <c r="A516" s="155"/>
      <c r="B516" s="162"/>
      <c r="C516" s="253" t="s">
        <v>853</v>
      </c>
      <c r="D516" s="254"/>
      <c r="E516" s="255"/>
      <c r="F516" s="256"/>
      <c r="G516" s="257"/>
      <c r="H516" s="173"/>
      <c r="I516" s="173"/>
      <c r="J516" s="173"/>
      <c r="K516" s="173"/>
      <c r="L516" s="173"/>
      <c r="M516" s="173"/>
      <c r="N516" s="164"/>
      <c r="O516" s="164"/>
      <c r="P516" s="164"/>
      <c r="Q516" s="164"/>
      <c r="R516" s="164"/>
      <c r="S516" s="164"/>
      <c r="T516" s="165"/>
      <c r="U516" s="164"/>
      <c r="V516" s="154"/>
      <c r="W516" s="154"/>
      <c r="X516" s="154"/>
      <c r="Y516" s="154"/>
      <c r="Z516" s="154"/>
      <c r="AA516" s="154"/>
      <c r="AB516" s="154"/>
      <c r="AC516" s="154"/>
      <c r="AD516" s="154"/>
      <c r="AE516" s="154" t="s">
        <v>229</v>
      </c>
      <c r="AF516" s="154"/>
      <c r="AG516" s="154"/>
      <c r="AH516" s="154"/>
      <c r="AI516" s="154"/>
      <c r="AJ516" s="154"/>
      <c r="AK516" s="154"/>
      <c r="AL516" s="154"/>
      <c r="AM516" s="154"/>
      <c r="AN516" s="154"/>
      <c r="AO516" s="154"/>
      <c r="AP516" s="154"/>
      <c r="AQ516" s="154"/>
      <c r="AR516" s="154"/>
      <c r="AS516" s="154"/>
      <c r="AT516" s="154"/>
      <c r="AU516" s="154"/>
      <c r="AV516" s="154"/>
      <c r="AW516" s="154"/>
      <c r="AX516" s="154"/>
      <c r="AY516" s="154"/>
      <c r="AZ516" s="154"/>
      <c r="BA516" s="157" t="str">
        <f t="shared" si="28"/>
        <v>Přijímací úhel: 38 / 80 stupňů</v>
      </c>
      <c r="BB516" s="154"/>
      <c r="BC516" s="154"/>
      <c r="BD516" s="154"/>
      <c r="BE516" s="154"/>
      <c r="BF516" s="154"/>
      <c r="BG516" s="154"/>
      <c r="BH516" s="154"/>
    </row>
    <row r="517" spans="1:60" outlineLevel="1" x14ac:dyDescent="0.2">
      <c r="A517" s="155"/>
      <c r="B517" s="162"/>
      <c r="C517" s="253" t="s">
        <v>854</v>
      </c>
      <c r="D517" s="254"/>
      <c r="E517" s="255"/>
      <c r="F517" s="256"/>
      <c r="G517" s="257"/>
      <c r="H517" s="173"/>
      <c r="I517" s="173"/>
      <c r="J517" s="173"/>
      <c r="K517" s="173"/>
      <c r="L517" s="173"/>
      <c r="M517" s="173"/>
      <c r="N517" s="164"/>
      <c r="O517" s="164"/>
      <c r="P517" s="164"/>
      <c r="Q517" s="164"/>
      <c r="R517" s="164"/>
      <c r="S517" s="164"/>
      <c r="T517" s="165"/>
      <c r="U517" s="164"/>
      <c r="V517" s="154"/>
      <c r="W517" s="154"/>
      <c r="X517" s="154"/>
      <c r="Y517" s="154"/>
      <c r="Z517" s="154"/>
      <c r="AA517" s="154"/>
      <c r="AB517" s="154"/>
      <c r="AC517" s="154"/>
      <c r="AD517" s="154"/>
      <c r="AE517" s="154" t="s">
        <v>229</v>
      </c>
      <c r="AF517" s="154"/>
      <c r="AG517" s="154"/>
      <c r="AH517" s="154"/>
      <c r="AI517" s="154"/>
      <c r="AJ517" s="154"/>
      <c r="AK517" s="154"/>
      <c r="AL517" s="154"/>
      <c r="AM517" s="154"/>
      <c r="AN517" s="154"/>
      <c r="AO517" s="154"/>
      <c r="AP517" s="154"/>
      <c r="AQ517" s="154"/>
      <c r="AR517" s="154"/>
      <c r="AS517" s="154"/>
      <c r="AT517" s="154"/>
      <c r="AU517" s="154"/>
      <c r="AV517" s="154"/>
      <c r="AW517" s="154"/>
      <c r="AX517" s="154"/>
      <c r="AY517" s="154"/>
      <c r="AZ517" s="154"/>
      <c r="BA517" s="157" t="str">
        <f t="shared" si="28"/>
        <v>F konektor</v>
      </c>
      <c r="BB517" s="154"/>
      <c r="BC517" s="154"/>
      <c r="BD517" s="154"/>
      <c r="BE517" s="154"/>
      <c r="BF517" s="154"/>
      <c r="BG517" s="154"/>
      <c r="BH517" s="154"/>
    </row>
    <row r="518" spans="1:60" outlineLevel="1" x14ac:dyDescent="0.2">
      <c r="A518" s="155"/>
      <c r="B518" s="162"/>
      <c r="C518" s="253" t="s">
        <v>855</v>
      </c>
      <c r="D518" s="254"/>
      <c r="E518" s="255"/>
      <c r="F518" s="256"/>
      <c r="G518" s="257"/>
      <c r="H518" s="173"/>
      <c r="I518" s="173"/>
      <c r="J518" s="173"/>
      <c r="K518" s="173"/>
      <c r="L518" s="173"/>
      <c r="M518" s="173"/>
      <c r="N518" s="164"/>
      <c r="O518" s="164"/>
      <c r="P518" s="164"/>
      <c r="Q518" s="164"/>
      <c r="R518" s="164"/>
      <c r="S518" s="164"/>
      <c r="T518" s="165"/>
      <c r="U518" s="164"/>
      <c r="V518" s="154"/>
      <c r="W518" s="154"/>
      <c r="X518" s="154"/>
      <c r="Y518" s="154"/>
      <c r="Z518" s="154"/>
      <c r="AA518" s="154"/>
      <c r="AB518" s="154"/>
      <c r="AC518" s="154"/>
      <c r="AD518" s="154"/>
      <c r="AE518" s="154" t="s">
        <v>229</v>
      </c>
      <c r="AF518" s="154"/>
      <c r="AG518" s="154"/>
      <c r="AH518" s="154"/>
      <c r="AI518" s="154"/>
      <c r="AJ518" s="154"/>
      <c r="AK518" s="154"/>
      <c r="AL518" s="154"/>
      <c r="AM518" s="154"/>
      <c r="AN518" s="154"/>
      <c r="AO518" s="154"/>
      <c r="AP518" s="154"/>
      <c r="AQ518" s="154"/>
      <c r="AR518" s="154"/>
      <c r="AS518" s="154"/>
      <c r="AT518" s="154"/>
      <c r="AU518" s="154"/>
      <c r="AV518" s="154"/>
      <c r="AW518" s="154"/>
      <c r="AX518" s="154"/>
      <c r="AY518" s="154"/>
      <c r="AZ518" s="154"/>
      <c r="BA518" s="157" t="str">
        <f t="shared" si="28"/>
        <v>Rozsah frekvencí: 470 – 790 MHz</v>
      </c>
      <c r="BB518" s="154"/>
      <c r="BC518" s="154"/>
      <c r="BD518" s="154"/>
      <c r="BE518" s="154"/>
      <c r="BF518" s="154"/>
      <c r="BG518" s="154"/>
      <c r="BH518" s="154"/>
    </row>
    <row r="519" spans="1:60" outlineLevel="1" x14ac:dyDescent="0.2">
      <c r="A519" s="155"/>
      <c r="B519" s="162"/>
      <c r="C519" s="253" t="s">
        <v>856</v>
      </c>
      <c r="D519" s="254"/>
      <c r="E519" s="255"/>
      <c r="F519" s="256"/>
      <c r="G519" s="257"/>
      <c r="H519" s="173"/>
      <c r="I519" s="173"/>
      <c r="J519" s="173"/>
      <c r="K519" s="173"/>
      <c r="L519" s="173"/>
      <c r="M519" s="173"/>
      <c r="N519" s="164"/>
      <c r="O519" s="164"/>
      <c r="P519" s="164"/>
      <c r="Q519" s="164"/>
      <c r="R519" s="164"/>
      <c r="S519" s="164"/>
      <c r="T519" s="165"/>
      <c r="U519" s="164"/>
      <c r="V519" s="154"/>
      <c r="W519" s="154"/>
      <c r="X519" s="154"/>
      <c r="Y519" s="154"/>
      <c r="Z519" s="154"/>
      <c r="AA519" s="154"/>
      <c r="AB519" s="154"/>
      <c r="AC519" s="154"/>
      <c r="AD519" s="154"/>
      <c r="AE519" s="154" t="s">
        <v>229</v>
      </c>
      <c r="AF519" s="154"/>
      <c r="AG519" s="154"/>
      <c r="AH519" s="154"/>
      <c r="AI519" s="154"/>
      <c r="AJ519" s="154"/>
      <c r="AK519" s="154"/>
      <c r="AL519" s="154"/>
      <c r="AM519" s="154"/>
      <c r="AN519" s="154"/>
      <c r="AO519" s="154"/>
      <c r="AP519" s="154"/>
      <c r="AQ519" s="154"/>
      <c r="AR519" s="154"/>
      <c r="AS519" s="154"/>
      <c r="AT519" s="154"/>
      <c r="AU519" s="154"/>
      <c r="AV519" s="154"/>
      <c r="AW519" s="154"/>
      <c r="AX519" s="154"/>
      <c r="AY519" s="154"/>
      <c r="AZ519" s="154"/>
      <c r="BA519" s="157" t="str">
        <f t="shared" si="28"/>
        <v>Vhodná pro Full HD</v>
      </c>
      <c r="BB519" s="154"/>
      <c r="BC519" s="154"/>
      <c r="BD519" s="154"/>
      <c r="BE519" s="154"/>
      <c r="BF519" s="154"/>
      <c r="BG519" s="154"/>
      <c r="BH519" s="154"/>
    </row>
    <row r="520" spans="1:60" outlineLevel="1" x14ac:dyDescent="0.2">
      <c r="A520" s="155">
        <v>230</v>
      </c>
      <c r="B520" s="162" t="s">
        <v>857</v>
      </c>
      <c r="C520" s="193" t="s">
        <v>858</v>
      </c>
      <c r="D520" s="164" t="s">
        <v>157</v>
      </c>
      <c r="E520" s="169">
        <v>1</v>
      </c>
      <c r="F520" s="172"/>
      <c r="G520" s="173">
        <f>ROUND(E520*F520,2)</f>
        <v>0</v>
      </c>
      <c r="H520" s="172"/>
      <c r="I520" s="173">
        <f>ROUND(E520*H520,2)</f>
        <v>0</v>
      </c>
      <c r="J520" s="172"/>
      <c r="K520" s="173">
        <f>ROUND(E520*J520,2)</f>
        <v>0</v>
      </c>
      <c r="L520" s="173">
        <v>15</v>
      </c>
      <c r="M520" s="173">
        <f>G520*(1+L520/100)</f>
        <v>0</v>
      </c>
      <c r="N520" s="164">
        <v>0</v>
      </c>
      <c r="O520" s="164">
        <f>ROUND(E520*N520,5)</f>
        <v>0</v>
      </c>
      <c r="P520" s="164">
        <v>0</v>
      </c>
      <c r="Q520" s="164">
        <f>ROUND(E520*P520,5)</f>
        <v>0</v>
      </c>
      <c r="R520" s="164"/>
      <c r="S520" s="164"/>
      <c r="T520" s="165">
        <v>0.35199999999999998</v>
      </c>
      <c r="U520" s="164">
        <f>ROUND(E520*T520,2)</f>
        <v>0.35</v>
      </c>
      <c r="V520" s="154"/>
      <c r="W520" s="154"/>
      <c r="X520" s="154"/>
      <c r="Y520" s="154"/>
      <c r="Z520" s="154"/>
      <c r="AA520" s="154"/>
      <c r="AB520" s="154"/>
      <c r="AC520" s="154"/>
      <c r="AD520" s="154"/>
      <c r="AE520" s="154" t="s">
        <v>146</v>
      </c>
      <c r="AF520" s="154"/>
      <c r="AG520" s="154"/>
      <c r="AH520" s="154"/>
      <c r="AI520" s="154"/>
      <c r="AJ520" s="154"/>
      <c r="AK520" s="154"/>
      <c r="AL520" s="154"/>
      <c r="AM520" s="154"/>
      <c r="AN520" s="154"/>
      <c r="AO520" s="154"/>
      <c r="AP520" s="154"/>
      <c r="AQ520" s="154"/>
      <c r="AR520" s="154"/>
      <c r="AS520" s="154"/>
      <c r="AT520" s="154"/>
      <c r="AU520" s="154"/>
      <c r="AV520" s="154"/>
      <c r="AW520" s="154"/>
      <c r="AX520" s="154"/>
      <c r="AY520" s="154"/>
      <c r="AZ520" s="154"/>
      <c r="BA520" s="154"/>
      <c r="BB520" s="154"/>
      <c r="BC520" s="154"/>
      <c r="BD520" s="154"/>
      <c r="BE520" s="154"/>
      <c r="BF520" s="154"/>
      <c r="BG520" s="154"/>
      <c r="BH520" s="154"/>
    </row>
    <row r="521" spans="1:60" outlineLevel="1" x14ac:dyDescent="0.2">
      <c r="A521" s="155">
        <v>231</v>
      </c>
      <c r="B521" s="162" t="s">
        <v>859</v>
      </c>
      <c r="C521" s="193" t="s">
        <v>860</v>
      </c>
      <c r="D521" s="164" t="s">
        <v>157</v>
      </c>
      <c r="E521" s="169">
        <v>1</v>
      </c>
      <c r="F521" s="172"/>
      <c r="G521" s="173">
        <f>ROUND(E521*F521,2)</f>
        <v>0</v>
      </c>
      <c r="H521" s="172"/>
      <c r="I521" s="173">
        <f>ROUND(E521*H521,2)</f>
        <v>0</v>
      </c>
      <c r="J521" s="172"/>
      <c r="K521" s="173">
        <f>ROUND(E521*J521,2)</f>
        <v>0</v>
      </c>
      <c r="L521" s="173">
        <v>15</v>
      </c>
      <c r="M521" s="173">
        <f>G521*(1+L521/100)</f>
        <v>0</v>
      </c>
      <c r="N521" s="164">
        <v>0</v>
      </c>
      <c r="O521" s="164">
        <f>ROUND(E521*N521,5)</f>
        <v>0</v>
      </c>
      <c r="P521" s="164">
        <v>0</v>
      </c>
      <c r="Q521" s="164">
        <f>ROUND(E521*P521,5)</f>
        <v>0</v>
      </c>
      <c r="R521" s="164"/>
      <c r="S521" s="164"/>
      <c r="T521" s="165">
        <v>0.51866999999999996</v>
      </c>
      <c r="U521" s="164">
        <f>ROUND(E521*T521,2)</f>
        <v>0.52</v>
      </c>
      <c r="V521" s="154"/>
      <c r="W521" s="154"/>
      <c r="X521" s="154"/>
      <c r="Y521" s="154"/>
      <c r="Z521" s="154"/>
      <c r="AA521" s="154"/>
      <c r="AB521" s="154"/>
      <c r="AC521" s="154"/>
      <c r="AD521" s="154"/>
      <c r="AE521" s="154" t="s">
        <v>146</v>
      </c>
      <c r="AF521" s="154"/>
      <c r="AG521" s="154"/>
      <c r="AH521" s="154"/>
      <c r="AI521" s="154"/>
      <c r="AJ521" s="154"/>
      <c r="AK521" s="154"/>
      <c r="AL521" s="154"/>
      <c r="AM521" s="154"/>
      <c r="AN521" s="154"/>
      <c r="AO521" s="154"/>
      <c r="AP521" s="154"/>
      <c r="AQ521" s="154"/>
      <c r="AR521" s="154"/>
      <c r="AS521" s="154"/>
      <c r="AT521" s="154"/>
      <c r="AU521" s="154"/>
      <c r="AV521" s="154"/>
      <c r="AW521" s="154"/>
      <c r="AX521" s="154"/>
      <c r="AY521" s="154"/>
      <c r="AZ521" s="154"/>
      <c r="BA521" s="154"/>
      <c r="BB521" s="154"/>
      <c r="BC521" s="154"/>
      <c r="BD521" s="154"/>
      <c r="BE521" s="154"/>
      <c r="BF521" s="154"/>
      <c r="BG521" s="154"/>
      <c r="BH521" s="154"/>
    </row>
    <row r="522" spans="1:60" outlineLevel="1" x14ac:dyDescent="0.2">
      <c r="A522" s="155"/>
      <c r="B522" s="162"/>
      <c r="C522" s="253" t="s">
        <v>861</v>
      </c>
      <c r="D522" s="254"/>
      <c r="E522" s="255"/>
      <c r="F522" s="256"/>
      <c r="G522" s="257"/>
      <c r="H522" s="173"/>
      <c r="I522" s="173"/>
      <c r="J522" s="173"/>
      <c r="K522" s="173"/>
      <c r="L522" s="173"/>
      <c r="M522" s="173"/>
      <c r="N522" s="164"/>
      <c r="O522" s="164"/>
      <c r="P522" s="164"/>
      <c r="Q522" s="164"/>
      <c r="R522" s="164"/>
      <c r="S522" s="164"/>
      <c r="T522" s="165"/>
      <c r="U522" s="164"/>
      <c r="V522" s="154"/>
      <c r="W522" s="154"/>
      <c r="X522" s="154"/>
      <c r="Y522" s="154"/>
      <c r="Z522" s="154"/>
      <c r="AA522" s="154"/>
      <c r="AB522" s="154"/>
      <c r="AC522" s="154"/>
      <c r="AD522" s="154"/>
      <c r="AE522" s="154" t="s">
        <v>229</v>
      </c>
      <c r="AF522" s="154"/>
      <c r="AG522" s="154"/>
      <c r="AH522" s="154"/>
      <c r="AI522" s="154"/>
      <c r="AJ522" s="154"/>
      <c r="AK522" s="154"/>
      <c r="AL522" s="154"/>
      <c r="AM522" s="154"/>
      <c r="AN522" s="154"/>
      <c r="AO522" s="154"/>
      <c r="AP522" s="154"/>
      <c r="AQ522" s="154"/>
      <c r="AR522" s="154"/>
      <c r="AS522" s="154"/>
      <c r="AT522" s="154"/>
      <c r="AU522" s="154"/>
      <c r="AV522" s="154"/>
      <c r="AW522" s="154"/>
      <c r="AX522" s="154"/>
      <c r="AY522" s="154"/>
      <c r="AZ522" s="154"/>
      <c r="BA522" s="157" t="str">
        <f t="shared" ref="BA522:BA530" si="29">C522</f>
        <v>Anténní zesilovač pro nový systém pozemní TV v normě DVB-T2 H.265 HEVC.</v>
      </c>
      <c r="BB522" s="154"/>
      <c r="BC522" s="154"/>
      <c r="BD522" s="154"/>
      <c r="BE522" s="154"/>
      <c r="BF522" s="154"/>
      <c r="BG522" s="154"/>
      <c r="BH522" s="154"/>
    </row>
    <row r="523" spans="1:60" outlineLevel="1" x14ac:dyDescent="0.2">
      <c r="A523" s="155"/>
      <c r="B523" s="162"/>
      <c r="C523" s="253" t="s">
        <v>862</v>
      </c>
      <c r="D523" s="254"/>
      <c r="E523" s="255"/>
      <c r="F523" s="256"/>
      <c r="G523" s="257"/>
      <c r="H523" s="173"/>
      <c r="I523" s="173"/>
      <c r="J523" s="173"/>
      <c r="K523" s="173"/>
      <c r="L523" s="173"/>
      <c r="M523" s="173"/>
      <c r="N523" s="164"/>
      <c r="O523" s="164"/>
      <c r="P523" s="164"/>
      <c r="Q523" s="164"/>
      <c r="R523" s="164"/>
      <c r="S523" s="164"/>
      <c r="T523" s="165"/>
      <c r="U523" s="164"/>
      <c r="V523" s="154"/>
      <c r="W523" s="154"/>
      <c r="X523" s="154"/>
      <c r="Y523" s="154"/>
      <c r="Z523" s="154"/>
      <c r="AA523" s="154"/>
      <c r="AB523" s="154"/>
      <c r="AC523" s="154"/>
      <c r="AD523" s="154"/>
      <c r="AE523" s="154" t="s">
        <v>229</v>
      </c>
      <c r="AF523" s="154"/>
      <c r="AG523" s="154"/>
      <c r="AH523" s="154"/>
      <c r="AI523" s="154"/>
      <c r="AJ523" s="154"/>
      <c r="AK523" s="154"/>
      <c r="AL523" s="154"/>
      <c r="AM523" s="154"/>
      <c r="AN523" s="154"/>
      <c r="AO523" s="154"/>
      <c r="AP523" s="154"/>
      <c r="AQ523" s="154"/>
      <c r="AR523" s="154"/>
      <c r="AS523" s="154"/>
      <c r="AT523" s="154"/>
      <c r="AU523" s="154"/>
      <c r="AV523" s="154"/>
      <c r="AW523" s="154"/>
      <c r="AX523" s="154"/>
      <c r="AY523" s="154"/>
      <c r="AZ523" s="154"/>
      <c r="BA523" s="157" t="str">
        <f t="shared" si="29"/>
        <v>pro celkové rozbočení až na 10 TV ve vnitřním provedení na půdu - vč. montážní krabičky.</v>
      </c>
      <c r="BB523" s="154"/>
      <c r="BC523" s="154"/>
      <c r="BD523" s="154"/>
      <c r="BE523" s="154"/>
      <c r="BF523" s="154"/>
      <c r="BG523" s="154"/>
      <c r="BH523" s="154"/>
    </row>
    <row r="524" spans="1:60" outlineLevel="1" x14ac:dyDescent="0.2">
      <c r="A524" s="155"/>
      <c r="B524" s="162"/>
      <c r="C524" s="253" t="s">
        <v>863</v>
      </c>
      <c r="D524" s="254"/>
      <c r="E524" s="255"/>
      <c r="F524" s="256"/>
      <c r="G524" s="257"/>
      <c r="H524" s="173"/>
      <c r="I524" s="173"/>
      <c r="J524" s="173"/>
      <c r="K524" s="173"/>
      <c r="L524" s="173"/>
      <c r="M524" s="173"/>
      <c r="N524" s="164"/>
      <c r="O524" s="164"/>
      <c r="P524" s="164"/>
      <c r="Q524" s="164"/>
      <c r="R524" s="164"/>
      <c r="S524" s="164"/>
      <c r="T524" s="165"/>
      <c r="U524" s="164"/>
      <c r="V524" s="154"/>
      <c r="W524" s="154"/>
      <c r="X524" s="154"/>
      <c r="Y524" s="154"/>
      <c r="Z524" s="154"/>
      <c r="AA524" s="154"/>
      <c r="AB524" s="154"/>
      <c r="AC524" s="154"/>
      <c r="AD524" s="154"/>
      <c r="AE524" s="154" t="s">
        <v>229</v>
      </c>
      <c r="AF524" s="154"/>
      <c r="AG524" s="154"/>
      <c r="AH524" s="154"/>
      <c r="AI524" s="154"/>
      <c r="AJ524" s="154"/>
      <c r="AK524" s="154"/>
      <c r="AL524" s="154"/>
      <c r="AM524" s="154"/>
      <c r="AN524" s="154"/>
      <c r="AO524" s="154"/>
      <c r="AP524" s="154"/>
      <c r="AQ524" s="154"/>
      <c r="AR524" s="154"/>
      <c r="AS524" s="154"/>
      <c r="AT524" s="154"/>
      <c r="AU524" s="154"/>
      <c r="AV524" s="154"/>
      <c r="AW524" s="154"/>
      <c r="AX524" s="154"/>
      <c r="AY524" s="154"/>
      <c r="AZ524" s="154"/>
      <c r="BA524" s="157" t="str">
        <f t="shared" si="29"/>
        <v>zisk jádra zesilovače - 40 dB</v>
      </c>
      <c r="BB524" s="154"/>
      <c r="BC524" s="154"/>
      <c r="BD524" s="154"/>
      <c r="BE524" s="154"/>
      <c r="BF524" s="154"/>
      <c r="BG524" s="154"/>
      <c r="BH524" s="154"/>
    </row>
    <row r="525" spans="1:60" outlineLevel="1" x14ac:dyDescent="0.2">
      <c r="A525" s="155"/>
      <c r="B525" s="162"/>
      <c r="C525" s="253" t="s">
        <v>864</v>
      </c>
      <c r="D525" s="254"/>
      <c r="E525" s="255"/>
      <c r="F525" s="256"/>
      <c r="G525" s="257"/>
      <c r="H525" s="173"/>
      <c r="I525" s="173"/>
      <c r="J525" s="173"/>
      <c r="K525" s="173"/>
      <c r="L525" s="173"/>
      <c r="M525" s="173"/>
      <c r="N525" s="164"/>
      <c r="O525" s="164"/>
      <c r="P525" s="164"/>
      <c r="Q525" s="164"/>
      <c r="R525" s="164"/>
      <c r="S525" s="164"/>
      <c r="T525" s="165"/>
      <c r="U525" s="164"/>
      <c r="V525" s="154"/>
      <c r="W525" s="154"/>
      <c r="X525" s="154"/>
      <c r="Y525" s="154"/>
      <c r="Z525" s="154"/>
      <c r="AA525" s="154"/>
      <c r="AB525" s="154"/>
      <c r="AC525" s="154"/>
      <c r="AD525" s="154"/>
      <c r="AE525" s="154" t="s">
        <v>229</v>
      </c>
      <c r="AF525" s="154"/>
      <c r="AG525" s="154"/>
      <c r="AH525" s="154"/>
      <c r="AI525" s="154"/>
      <c r="AJ525" s="154"/>
      <c r="AK525" s="154"/>
      <c r="AL525" s="154"/>
      <c r="AM525" s="154"/>
      <c r="AN525" s="154"/>
      <c r="AO525" s="154"/>
      <c r="AP525" s="154"/>
      <c r="AQ525" s="154"/>
      <c r="AR525" s="154"/>
      <c r="AS525" s="154"/>
      <c r="AT525" s="154"/>
      <c r="AU525" s="154"/>
      <c r="AV525" s="154"/>
      <c r="AW525" s="154"/>
      <c r="AX525" s="154"/>
      <c r="AY525" s="154"/>
      <c r="AZ525" s="154"/>
      <c r="BA525" s="157" t="str">
        <f t="shared" si="29"/>
        <v>DVB-T - ano</v>
      </c>
      <c r="BB525" s="154"/>
      <c r="BC525" s="154"/>
      <c r="BD525" s="154"/>
      <c r="BE525" s="154"/>
      <c r="BF525" s="154"/>
      <c r="BG525" s="154"/>
      <c r="BH525" s="154"/>
    </row>
    <row r="526" spans="1:60" outlineLevel="1" x14ac:dyDescent="0.2">
      <c r="A526" s="155"/>
      <c r="B526" s="162"/>
      <c r="C526" s="253" t="s">
        <v>865</v>
      </c>
      <c r="D526" s="254"/>
      <c r="E526" s="255"/>
      <c r="F526" s="256"/>
      <c r="G526" s="257"/>
      <c r="H526" s="173"/>
      <c r="I526" s="173"/>
      <c r="J526" s="173"/>
      <c r="K526" s="173"/>
      <c r="L526" s="173"/>
      <c r="M526" s="173"/>
      <c r="N526" s="164"/>
      <c r="O526" s="164"/>
      <c r="P526" s="164"/>
      <c r="Q526" s="164"/>
      <c r="R526" s="164"/>
      <c r="S526" s="164"/>
      <c r="T526" s="165"/>
      <c r="U526" s="164"/>
      <c r="V526" s="154"/>
      <c r="W526" s="154"/>
      <c r="X526" s="154"/>
      <c r="Y526" s="154"/>
      <c r="Z526" s="154"/>
      <c r="AA526" s="154"/>
      <c r="AB526" s="154"/>
      <c r="AC526" s="154"/>
      <c r="AD526" s="154"/>
      <c r="AE526" s="154" t="s">
        <v>229</v>
      </c>
      <c r="AF526" s="154"/>
      <c r="AG526" s="154"/>
      <c r="AH526" s="154"/>
      <c r="AI526" s="154"/>
      <c r="AJ526" s="154"/>
      <c r="AK526" s="154"/>
      <c r="AL526" s="154"/>
      <c r="AM526" s="154"/>
      <c r="AN526" s="154"/>
      <c r="AO526" s="154"/>
      <c r="AP526" s="154"/>
      <c r="AQ526" s="154"/>
      <c r="AR526" s="154"/>
      <c r="AS526" s="154"/>
      <c r="AT526" s="154"/>
      <c r="AU526" s="154"/>
      <c r="AV526" s="154"/>
      <c r="AW526" s="154"/>
      <c r="AX526" s="154"/>
      <c r="AY526" s="154"/>
      <c r="AZ526" s="154"/>
      <c r="BA526" s="157" t="str">
        <f t="shared" si="29"/>
        <v>DVB-T2 - ano české , rakouské , německé , slovenské , maďarské</v>
      </c>
      <c r="BB526" s="154"/>
      <c r="BC526" s="154"/>
      <c r="BD526" s="154"/>
      <c r="BE526" s="154"/>
      <c r="BF526" s="154"/>
      <c r="BG526" s="154"/>
      <c r="BH526" s="154"/>
    </row>
    <row r="527" spans="1:60" outlineLevel="1" x14ac:dyDescent="0.2">
      <c r="A527" s="155"/>
      <c r="B527" s="162"/>
      <c r="C527" s="253" t="s">
        <v>866</v>
      </c>
      <c r="D527" s="254"/>
      <c r="E527" s="255"/>
      <c r="F527" s="256"/>
      <c r="G527" s="257"/>
      <c r="H527" s="173"/>
      <c r="I527" s="173"/>
      <c r="J527" s="173"/>
      <c r="K527" s="173"/>
      <c r="L527" s="173"/>
      <c r="M527" s="173"/>
      <c r="N527" s="164"/>
      <c r="O527" s="164"/>
      <c r="P527" s="164"/>
      <c r="Q527" s="164"/>
      <c r="R527" s="164"/>
      <c r="S527" s="164"/>
      <c r="T527" s="165"/>
      <c r="U527" s="164"/>
      <c r="V527" s="154"/>
      <c r="W527" s="154"/>
      <c r="X527" s="154"/>
      <c r="Y527" s="154"/>
      <c r="Z527" s="154"/>
      <c r="AA527" s="154"/>
      <c r="AB527" s="154"/>
      <c r="AC527" s="154"/>
      <c r="AD527" s="154"/>
      <c r="AE527" s="154" t="s">
        <v>229</v>
      </c>
      <c r="AF527" s="154"/>
      <c r="AG527" s="154"/>
      <c r="AH527" s="154"/>
      <c r="AI527" s="154"/>
      <c r="AJ527" s="154"/>
      <c r="AK527" s="154"/>
      <c r="AL527" s="154"/>
      <c r="AM527" s="154"/>
      <c r="AN527" s="154"/>
      <c r="AO527" s="154"/>
      <c r="AP527" s="154"/>
      <c r="AQ527" s="154"/>
      <c r="AR527" s="154"/>
      <c r="AS527" s="154"/>
      <c r="AT527" s="154"/>
      <c r="AU527" s="154"/>
      <c r="AV527" s="154"/>
      <c r="AW527" s="154"/>
      <c r="AX527" s="154"/>
      <c r="AY527" s="154"/>
      <c r="AZ527" s="154"/>
      <c r="BA527" s="157" t="str">
        <f t="shared" si="29"/>
        <v>vstupní impedance : 75 Ohm</v>
      </c>
      <c r="BB527" s="154"/>
      <c r="BC527" s="154"/>
      <c r="BD527" s="154"/>
      <c r="BE527" s="154"/>
      <c r="BF527" s="154"/>
      <c r="BG527" s="154"/>
      <c r="BH527" s="154"/>
    </row>
    <row r="528" spans="1:60" outlineLevel="1" x14ac:dyDescent="0.2">
      <c r="A528" s="155"/>
      <c r="B528" s="162"/>
      <c r="C528" s="253" t="s">
        <v>867</v>
      </c>
      <c r="D528" s="254"/>
      <c r="E528" s="255"/>
      <c r="F528" s="256"/>
      <c r="G528" s="257"/>
      <c r="H528" s="173"/>
      <c r="I528" s="173"/>
      <c r="J528" s="173"/>
      <c r="K528" s="173"/>
      <c r="L528" s="173"/>
      <c r="M528" s="173"/>
      <c r="N528" s="164"/>
      <c r="O528" s="164"/>
      <c r="P528" s="164"/>
      <c r="Q528" s="164"/>
      <c r="R528" s="164"/>
      <c r="S528" s="164"/>
      <c r="T528" s="165"/>
      <c r="U528" s="164"/>
      <c r="V528" s="154"/>
      <c r="W528" s="154"/>
      <c r="X528" s="154"/>
      <c r="Y528" s="154"/>
      <c r="Z528" s="154"/>
      <c r="AA528" s="154"/>
      <c r="AB528" s="154"/>
      <c r="AC528" s="154"/>
      <c r="AD528" s="154"/>
      <c r="AE528" s="154" t="s">
        <v>229</v>
      </c>
      <c r="AF528" s="154"/>
      <c r="AG528" s="154"/>
      <c r="AH528" s="154"/>
      <c r="AI528" s="154"/>
      <c r="AJ528" s="154"/>
      <c r="AK528" s="154"/>
      <c r="AL528" s="154"/>
      <c r="AM528" s="154"/>
      <c r="AN528" s="154"/>
      <c r="AO528" s="154"/>
      <c r="AP528" s="154"/>
      <c r="AQ528" s="154"/>
      <c r="AR528" s="154"/>
      <c r="AS528" s="154"/>
      <c r="AT528" s="154"/>
      <c r="AU528" s="154"/>
      <c r="AV528" s="154"/>
      <c r="AW528" s="154"/>
      <c r="AX528" s="154"/>
      <c r="AY528" s="154"/>
      <c r="AZ528" s="154"/>
      <c r="BA528" s="157" t="str">
        <f t="shared" si="29"/>
        <v>kmitočtový rozsah 470 - 694 MHz</v>
      </c>
      <c r="BB528" s="154"/>
      <c r="BC528" s="154"/>
      <c r="BD528" s="154"/>
      <c r="BE528" s="154"/>
      <c r="BF528" s="154"/>
      <c r="BG528" s="154"/>
      <c r="BH528" s="154"/>
    </row>
    <row r="529" spans="1:60" outlineLevel="1" x14ac:dyDescent="0.2">
      <c r="A529" s="155"/>
      <c r="B529" s="162"/>
      <c r="C529" s="253" t="s">
        <v>868</v>
      </c>
      <c r="D529" s="254"/>
      <c r="E529" s="255"/>
      <c r="F529" s="256"/>
      <c r="G529" s="257"/>
      <c r="H529" s="173"/>
      <c r="I529" s="173"/>
      <c r="J529" s="173"/>
      <c r="K529" s="173"/>
      <c r="L529" s="173"/>
      <c r="M529" s="173"/>
      <c r="N529" s="164"/>
      <c r="O529" s="164"/>
      <c r="P529" s="164"/>
      <c r="Q529" s="164"/>
      <c r="R529" s="164"/>
      <c r="S529" s="164"/>
      <c r="T529" s="165"/>
      <c r="U529" s="164"/>
      <c r="V529" s="154"/>
      <c r="W529" s="154"/>
      <c r="X529" s="154"/>
      <c r="Y529" s="154"/>
      <c r="Z529" s="154"/>
      <c r="AA529" s="154"/>
      <c r="AB529" s="154"/>
      <c r="AC529" s="154"/>
      <c r="AD529" s="154"/>
      <c r="AE529" s="154" t="s">
        <v>229</v>
      </c>
      <c r="AF529" s="154"/>
      <c r="AG529" s="154"/>
      <c r="AH529" s="154"/>
      <c r="AI529" s="154"/>
      <c r="AJ529" s="154"/>
      <c r="AK529" s="154"/>
      <c r="AL529" s="154"/>
      <c r="AM529" s="154"/>
      <c r="AN529" s="154"/>
      <c r="AO529" s="154"/>
      <c r="AP529" s="154"/>
      <c r="AQ529" s="154"/>
      <c r="AR529" s="154"/>
      <c r="AS529" s="154"/>
      <c r="AT529" s="154"/>
      <c r="AU529" s="154"/>
      <c r="AV529" s="154"/>
      <c r="AW529" s="154"/>
      <c r="AX529" s="154"/>
      <c r="AY529" s="154"/>
      <c r="AZ529" s="154"/>
      <c r="BA529" s="157" t="str">
        <f t="shared" si="29"/>
        <v>kanálový rozsah 21 - 48</v>
      </c>
      <c r="BB529" s="154"/>
      <c r="BC529" s="154"/>
      <c r="BD529" s="154"/>
      <c r="BE529" s="154"/>
      <c r="BF529" s="154"/>
      <c r="BG529" s="154"/>
      <c r="BH529" s="154"/>
    </row>
    <row r="530" spans="1:60" outlineLevel="1" x14ac:dyDescent="0.2">
      <c r="A530" s="155"/>
      <c r="B530" s="162"/>
      <c r="C530" s="253" t="s">
        <v>869</v>
      </c>
      <c r="D530" s="254"/>
      <c r="E530" s="255"/>
      <c r="F530" s="256"/>
      <c r="G530" s="257"/>
      <c r="H530" s="173"/>
      <c r="I530" s="173"/>
      <c r="J530" s="173"/>
      <c r="K530" s="173"/>
      <c r="L530" s="173"/>
      <c r="M530" s="173"/>
      <c r="N530" s="164"/>
      <c r="O530" s="164"/>
      <c r="P530" s="164"/>
      <c r="Q530" s="164"/>
      <c r="R530" s="164"/>
      <c r="S530" s="164"/>
      <c r="T530" s="165"/>
      <c r="U530" s="164"/>
      <c r="V530" s="154"/>
      <c r="W530" s="154"/>
      <c r="X530" s="154"/>
      <c r="Y530" s="154"/>
      <c r="Z530" s="154"/>
      <c r="AA530" s="154"/>
      <c r="AB530" s="154"/>
      <c r="AC530" s="154"/>
      <c r="AD530" s="154"/>
      <c r="AE530" s="154" t="s">
        <v>229</v>
      </c>
      <c r="AF530" s="154"/>
      <c r="AG530" s="154"/>
      <c r="AH530" s="154"/>
      <c r="AI530" s="154"/>
      <c r="AJ530" s="154"/>
      <c r="AK530" s="154"/>
      <c r="AL530" s="154"/>
      <c r="AM530" s="154"/>
      <c r="AN530" s="154"/>
      <c r="AO530" s="154"/>
      <c r="AP530" s="154"/>
      <c r="AQ530" s="154"/>
      <c r="AR530" s="154"/>
      <c r="AS530" s="154"/>
      <c r="AT530" s="154"/>
      <c r="AU530" s="154"/>
      <c r="AV530" s="154"/>
      <c r="AW530" s="154"/>
      <c r="AX530" s="154"/>
      <c r="AY530" s="154"/>
      <c r="AZ530" s="154"/>
      <c r="BA530" s="157" t="str">
        <f t="shared" si="29"/>
        <v>napájení - 12V - 80 mA</v>
      </c>
      <c r="BB530" s="154"/>
      <c r="BC530" s="154"/>
      <c r="BD530" s="154"/>
      <c r="BE530" s="154"/>
      <c r="BF530" s="154"/>
      <c r="BG530" s="154"/>
      <c r="BH530" s="154"/>
    </row>
    <row r="531" spans="1:60" outlineLevel="1" x14ac:dyDescent="0.2">
      <c r="A531" s="155">
        <v>232</v>
      </c>
      <c r="B531" s="162" t="s">
        <v>870</v>
      </c>
      <c r="C531" s="193" t="s">
        <v>871</v>
      </c>
      <c r="D531" s="164" t="s">
        <v>157</v>
      </c>
      <c r="E531" s="169">
        <v>1</v>
      </c>
      <c r="F531" s="172"/>
      <c r="G531" s="173">
        <f t="shared" ref="G531:G537" si="30">ROUND(E531*F531,2)</f>
        <v>0</v>
      </c>
      <c r="H531" s="172"/>
      <c r="I531" s="173">
        <f t="shared" ref="I531:I537" si="31">ROUND(E531*H531,2)</f>
        <v>0</v>
      </c>
      <c r="J531" s="172"/>
      <c r="K531" s="173">
        <f t="shared" ref="K531:K537" si="32">ROUND(E531*J531,2)</f>
        <v>0</v>
      </c>
      <c r="L531" s="173">
        <v>15</v>
      </c>
      <c r="M531" s="173">
        <f t="shared" ref="M531:M537" si="33">G531*(1+L531/100)</f>
        <v>0</v>
      </c>
      <c r="N531" s="164">
        <v>0</v>
      </c>
      <c r="O531" s="164">
        <f t="shared" ref="O531:O537" si="34">ROUND(E531*N531,5)</f>
        <v>0</v>
      </c>
      <c r="P531" s="164">
        <v>0</v>
      </c>
      <c r="Q531" s="164">
        <f t="shared" ref="Q531:Q537" si="35">ROUND(E531*P531,5)</f>
        <v>0</v>
      </c>
      <c r="R531" s="164"/>
      <c r="S531" s="164"/>
      <c r="T531" s="165">
        <v>0.39750000000000002</v>
      </c>
      <c r="U531" s="164">
        <f t="shared" ref="U531:U537" si="36">ROUND(E531*T531,2)</f>
        <v>0.4</v>
      </c>
      <c r="V531" s="154"/>
      <c r="W531" s="154"/>
      <c r="X531" s="154"/>
      <c r="Y531" s="154"/>
      <c r="Z531" s="154"/>
      <c r="AA531" s="154"/>
      <c r="AB531" s="154"/>
      <c r="AC531" s="154"/>
      <c r="AD531" s="154"/>
      <c r="AE531" s="154" t="s">
        <v>146</v>
      </c>
      <c r="AF531" s="154"/>
      <c r="AG531" s="154"/>
      <c r="AH531" s="154"/>
      <c r="AI531" s="154"/>
      <c r="AJ531" s="154"/>
      <c r="AK531" s="154"/>
      <c r="AL531" s="154"/>
      <c r="AM531" s="154"/>
      <c r="AN531" s="154"/>
      <c r="AO531" s="154"/>
      <c r="AP531" s="154"/>
      <c r="AQ531" s="154"/>
      <c r="AR531" s="154"/>
      <c r="AS531" s="154"/>
      <c r="AT531" s="154"/>
      <c r="AU531" s="154"/>
      <c r="AV531" s="154"/>
      <c r="AW531" s="154"/>
      <c r="AX531" s="154"/>
      <c r="AY531" s="154"/>
      <c r="AZ531" s="154"/>
      <c r="BA531" s="154"/>
      <c r="BB531" s="154"/>
      <c r="BC531" s="154"/>
      <c r="BD531" s="154"/>
      <c r="BE531" s="154"/>
      <c r="BF531" s="154"/>
      <c r="BG531" s="154"/>
      <c r="BH531" s="154"/>
    </row>
    <row r="532" spans="1:60" outlineLevel="1" x14ac:dyDescent="0.2">
      <c r="A532" s="155">
        <v>233</v>
      </c>
      <c r="B532" s="162" t="s">
        <v>872</v>
      </c>
      <c r="C532" s="193" t="s">
        <v>873</v>
      </c>
      <c r="D532" s="164" t="s">
        <v>157</v>
      </c>
      <c r="E532" s="169">
        <v>1</v>
      </c>
      <c r="F532" s="172"/>
      <c r="G532" s="173">
        <f t="shared" si="30"/>
        <v>0</v>
      </c>
      <c r="H532" s="172"/>
      <c r="I532" s="173">
        <f t="shared" si="31"/>
        <v>0</v>
      </c>
      <c r="J532" s="172"/>
      <c r="K532" s="173">
        <f t="shared" si="32"/>
        <v>0</v>
      </c>
      <c r="L532" s="173">
        <v>15</v>
      </c>
      <c r="M532" s="173">
        <f t="shared" si="33"/>
        <v>0</v>
      </c>
      <c r="N532" s="164">
        <v>0</v>
      </c>
      <c r="O532" s="164">
        <f t="shared" si="34"/>
        <v>0</v>
      </c>
      <c r="P532" s="164">
        <v>0</v>
      </c>
      <c r="Q532" s="164">
        <f t="shared" si="35"/>
        <v>0</v>
      </c>
      <c r="R532" s="164"/>
      <c r="S532" s="164"/>
      <c r="T532" s="165">
        <v>0.38500000000000001</v>
      </c>
      <c r="U532" s="164">
        <f t="shared" si="36"/>
        <v>0.39</v>
      </c>
      <c r="V532" s="154"/>
      <c r="W532" s="154"/>
      <c r="X532" s="154"/>
      <c r="Y532" s="154"/>
      <c r="Z532" s="154"/>
      <c r="AA532" s="154"/>
      <c r="AB532" s="154"/>
      <c r="AC532" s="154"/>
      <c r="AD532" s="154"/>
      <c r="AE532" s="154" t="s">
        <v>146</v>
      </c>
      <c r="AF532" s="154"/>
      <c r="AG532" s="154"/>
      <c r="AH532" s="154"/>
      <c r="AI532" s="154"/>
      <c r="AJ532" s="154"/>
      <c r="AK532" s="154"/>
      <c r="AL532" s="154"/>
      <c r="AM532" s="154"/>
      <c r="AN532" s="154"/>
      <c r="AO532" s="154"/>
      <c r="AP532" s="154"/>
      <c r="AQ532" s="154"/>
      <c r="AR532" s="154"/>
      <c r="AS532" s="154"/>
      <c r="AT532" s="154"/>
      <c r="AU532" s="154"/>
      <c r="AV532" s="154"/>
      <c r="AW532" s="154"/>
      <c r="AX532" s="154"/>
      <c r="AY532" s="154"/>
      <c r="AZ532" s="154"/>
      <c r="BA532" s="154"/>
      <c r="BB532" s="154"/>
      <c r="BC532" s="154"/>
      <c r="BD532" s="154"/>
      <c r="BE532" s="154"/>
      <c r="BF532" s="154"/>
      <c r="BG532" s="154"/>
      <c r="BH532" s="154"/>
    </row>
    <row r="533" spans="1:60" outlineLevel="1" x14ac:dyDescent="0.2">
      <c r="A533" s="155">
        <v>234</v>
      </c>
      <c r="B533" s="162" t="s">
        <v>874</v>
      </c>
      <c r="C533" s="193" t="s">
        <v>875</v>
      </c>
      <c r="D533" s="164" t="s">
        <v>157</v>
      </c>
      <c r="E533" s="169">
        <v>7</v>
      </c>
      <c r="F533" s="172"/>
      <c r="G533" s="173">
        <f t="shared" si="30"/>
        <v>0</v>
      </c>
      <c r="H533" s="172"/>
      <c r="I533" s="173">
        <f t="shared" si="31"/>
        <v>0</v>
      </c>
      <c r="J533" s="172"/>
      <c r="K533" s="173">
        <f t="shared" si="32"/>
        <v>0</v>
      </c>
      <c r="L533" s="173">
        <v>15</v>
      </c>
      <c r="M533" s="173">
        <f t="shared" si="33"/>
        <v>0</v>
      </c>
      <c r="N533" s="164">
        <v>0</v>
      </c>
      <c r="O533" s="164">
        <f t="shared" si="34"/>
        <v>0</v>
      </c>
      <c r="P533" s="164">
        <v>0</v>
      </c>
      <c r="Q533" s="164">
        <f t="shared" si="35"/>
        <v>0</v>
      </c>
      <c r="R533" s="164"/>
      <c r="S533" s="164"/>
      <c r="T533" s="165">
        <v>0.1115</v>
      </c>
      <c r="U533" s="164">
        <f t="shared" si="36"/>
        <v>0.78</v>
      </c>
      <c r="V533" s="154"/>
      <c r="W533" s="154"/>
      <c r="X533" s="154"/>
      <c r="Y533" s="154"/>
      <c r="Z533" s="154"/>
      <c r="AA533" s="154"/>
      <c r="AB533" s="154"/>
      <c r="AC533" s="154"/>
      <c r="AD533" s="154"/>
      <c r="AE533" s="154" t="s">
        <v>146</v>
      </c>
      <c r="AF533" s="154"/>
      <c r="AG533" s="154"/>
      <c r="AH533" s="154"/>
      <c r="AI533" s="154"/>
      <c r="AJ533" s="154"/>
      <c r="AK533" s="154"/>
      <c r="AL533" s="154"/>
      <c r="AM533" s="154"/>
      <c r="AN533" s="154"/>
      <c r="AO533" s="154"/>
      <c r="AP533" s="154"/>
      <c r="AQ533" s="154"/>
      <c r="AR533" s="154"/>
      <c r="AS533" s="154"/>
      <c r="AT533" s="154"/>
      <c r="AU533" s="154"/>
      <c r="AV533" s="154"/>
      <c r="AW533" s="154"/>
      <c r="AX533" s="154"/>
      <c r="AY533" s="154"/>
      <c r="AZ533" s="154"/>
      <c r="BA533" s="154"/>
      <c r="BB533" s="154"/>
      <c r="BC533" s="154"/>
      <c r="BD533" s="154"/>
      <c r="BE533" s="154"/>
      <c r="BF533" s="154"/>
      <c r="BG533" s="154"/>
      <c r="BH533" s="154"/>
    </row>
    <row r="534" spans="1:60" outlineLevel="1" x14ac:dyDescent="0.2">
      <c r="A534" s="155">
        <v>235</v>
      </c>
      <c r="B534" s="162" t="s">
        <v>876</v>
      </c>
      <c r="C534" s="193" t="s">
        <v>877</v>
      </c>
      <c r="D534" s="164" t="s">
        <v>157</v>
      </c>
      <c r="E534" s="169">
        <v>7</v>
      </c>
      <c r="F534" s="172"/>
      <c r="G534" s="173">
        <f t="shared" si="30"/>
        <v>0</v>
      </c>
      <c r="H534" s="172"/>
      <c r="I534" s="173">
        <f t="shared" si="31"/>
        <v>0</v>
      </c>
      <c r="J534" s="172"/>
      <c r="K534" s="173">
        <f t="shared" si="32"/>
        <v>0</v>
      </c>
      <c r="L534" s="173">
        <v>15</v>
      </c>
      <c r="M534" s="173">
        <f t="shared" si="33"/>
        <v>0</v>
      </c>
      <c r="N534" s="164">
        <v>0</v>
      </c>
      <c r="O534" s="164">
        <f t="shared" si="34"/>
        <v>0</v>
      </c>
      <c r="P534" s="164">
        <v>0</v>
      </c>
      <c r="Q534" s="164">
        <f t="shared" si="35"/>
        <v>0</v>
      </c>
      <c r="R534" s="164"/>
      <c r="S534" s="164"/>
      <c r="T534" s="165">
        <v>0.1115</v>
      </c>
      <c r="U534" s="164">
        <f t="shared" si="36"/>
        <v>0.78</v>
      </c>
      <c r="V534" s="154"/>
      <c r="W534" s="154"/>
      <c r="X534" s="154"/>
      <c r="Y534" s="154"/>
      <c r="Z534" s="154"/>
      <c r="AA534" s="154"/>
      <c r="AB534" s="154"/>
      <c r="AC534" s="154"/>
      <c r="AD534" s="154"/>
      <c r="AE534" s="154" t="s">
        <v>146</v>
      </c>
      <c r="AF534" s="154"/>
      <c r="AG534" s="154"/>
      <c r="AH534" s="154"/>
      <c r="AI534" s="154"/>
      <c r="AJ534" s="154"/>
      <c r="AK534" s="154"/>
      <c r="AL534" s="154"/>
      <c r="AM534" s="154"/>
      <c r="AN534" s="154"/>
      <c r="AO534" s="154"/>
      <c r="AP534" s="154"/>
      <c r="AQ534" s="154"/>
      <c r="AR534" s="154"/>
      <c r="AS534" s="154"/>
      <c r="AT534" s="154"/>
      <c r="AU534" s="154"/>
      <c r="AV534" s="154"/>
      <c r="AW534" s="154"/>
      <c r="AX534" s="154"/>
      <c r="AY534" s="154"/>
      <c r="AZ534" s="154"/>
      <c r="BA534" s="154"/>
      <c r="BB534" s="154"/>
      <c r="BC534" s="154"/>
      <c r="BD534" s="154"/>
      <c r="BE534" s="154"/>
      <c r="BF534" s="154"/>
      <c r="BG534" s="154"/>
      <c r="BH534" s="154"/>
    </row>
    <row r="535" spans="1:60" outlineLevel="1" x14ac:dyDescent="0.2">
      <c r="A535" s="155">
        <v>236</v>
      </c>
      <c r="B535" s="162" t="s">
        <v>878</v>
      </c>
      <c r="C535" s="193" t="s">
        <v>879</v>
      </c>
      <c r="D535" s="164" t="s">
        <v>157</v>
      </c>
      <c r="E535" s="169">
        <v>1</v>
      </c>
      <c r="F535" s="172"/>
      <c r="G535" s="173">
        <f t="shared" si="30"/>
        <v>0</v>
      </c>
      <c r="H535" s="172"/>
      <c r="I535" s="173">
        <f t="shared" si="31"/>
        <v>0</v>
      </c>
      <c r="J535" s="172"/>
      <c r="K535" s="173">
        <f t="shared" si="32"/>
        <v>0</v>
      </c>
      <c r="L535" s="173">
        <v>15</v>
      </c>
      <c r="M535" s="173">
        <f t="shared" si="33"/>
        <v>0</v>
      </c>
      <c r="N535" s="164">
        <v>0</v>
      </c>
      <c r="O535" s="164">
        <f t="shared" si="34"/>
        <v>0</v>
      </c>
      <c r="P535" s="164">
        <v>0</v>
      </c>
      <c r="Q535" s="164">
        <f t="shared" si="35"/>
        <v>0</v>
      </c>
      <c r="R535" s="164"/>
      <c r="S535" s="164"/>
      <c r="T535" s="165">
        <v>0.16667000000000001</v>
      </c>
      <c r="U535" s="164">
        <f t="shared" si="36"/>
        <v>0.17</v>
      </c>
      <c r="V535" s="154"/>
      <c r="W535" s="154"/>
      <c r="X535" s="154"/>
      <c r="Y535" s="154"/>
      <c r="Z535" s="154"/>
      <c r="AA535" s="154"/>
      <c r="AB535" s="154"/>
      <c r="AC535" s="154"/>
      <c r="AD535" s="154"/>
      <c r="AE535" s="154" t="s">
        <v>146</v>
      </c>
      <c r="AF535" s="154"/>
      <c r="AG535" s="154"/>
      <c r="AH535" s="154"/>
      <c r="AI535" s="154"/>
      <c r="AJ535" s="154"/>
      <c r="AK535" s="154"/>
      <c r="AL535" s="154"/>
      <c r="AM535" s="154"/>
      <c r="AN535" s="154"/>
      <c r="AO535" s="154"/>
      <c r="AP535" s="154"/>
      <c r="AQ535" s="154"/>
      <c r="AR535" s="154"/>
      <c r="AS535" s="154"/>
      <c r="AT535" s="154"/>
      <c r="AU535" s="154"/>
      <c r="AV535" s="154"/>
      <c r="AW535" s="154"/>
      <c r="AX535" s="154"/>
      <c r="AY535" s="154"/>
      <c r="AZ535" s="154"/>
      <c r="BA535" s="154"/>
      <c r="BB535" s="154"/>
      <c r="BC535" s="154"/>
      <c r="BD535" s="154"/>
      <c r="BE535" s="154"/>
      <c r="BF535" s="154"/>
      <c r="BG535" s="154"/>
      <c r="BH535" s="154"/>
    </row>
    <row r="536" spans="1:60" outlineLevel="1" x14ac:dyDescent="0.2">
      <c r="A536" s="155">
        <v>237</v>
      </c>
      <c r="B536" s="162" t="s">
        <v>880</v>
      </c>
      <c r="C536" s="193" t="s">
        <v>881</v>
      </c>
      <c r="D536" s="164" t="s">
        <v>157</v>
      </c>
      <c r="E536" s="169">
        <v>1</v>
      </c>
      <c r="F536" s="172"/>
      <c r="G536" s="173">
        <f t="shared" si="30"/>
        <v>0</v>
      </c>
      <c r="H536" s="172"/>
      <c r="I536" s="173">
        <f t="shared" si="31"/>
        <v>0</v>
      </c>
      <c r="J536" s="172"/>
      <c r="K536" s="173">
        <f t="shared" si="32"/>
        <v>0</v>
      </c>
      <c r="L536" s="173">
        <v>15</v>
      </c>
      <c r="M536" s="173">
        <f t="shared" si="33"/>
        <v>0</v>
      </c>
      <c r="N536" s="164">
        <v>0</v>
      </c>
      <c r="O536" s="164">
        <f t="shared" si="34"/>
        <v>0</v>
      </c>
      <c r="P536" s="164">
        <v>0</v>
      </c>
      <c r="Q536" s="164">
        <f t="shared" si="35"/>
        <v>0</v>
      </c>
      <c r="R536" s="164"/>
      <c r="S536" s="164"/>
      <c r="T536" s="165">
        <v>3.5</v>
      </c>
      <c r="U536" s="164">
        <f t="shared" si="36"/>
        <v>3.5</v>
      </c>
      <c r="V536" s="154"/>
      <c r="W536" s="154"/>
      <c r="X536" s="154"/>
      <c r="Y536" s="154"/>
      <c r="Z536" s="154"/>
      <c r="AA536" s="154"/>
      <c r="AB536" s="154"/>
      <c r="AC536" s="154"/>
      <c r="AD536" s="154"/>
      <c r="AE536" s="154" t="s">
        <v>146</v>
      </c>
      <c r="AF536" s="154"/>
      <c r="AG536" s="154"/>
      <c r="AH536" s="154"/>
      <c r="AI536" s="154"/>
      <c r="AJ536" s="154"/>
      <c r="AK536" s="154"/>
      <c r="AL536" s="154"/>
      <c r="AM536" s="154"/>
      <c r="AN536" s="154"/>
      <c r="AO536" s="154"/>
      <c r="AP536" s="154"/>
      <c r="AQ536" s="154"/>
      <c r="AR536" s="154"/>
      <c r="AS536" s="154"/>
      <c r="AT536" s="154"/>
      <c r="AU536" s="154"/>
      <c r="AV536" s="154"/>
      <c r="AW536" s="154"/>
      <c r="AX536" s="154"/>
      <c r="AY536" s="154"/>
      <c r="AZ536" s="154"/>
      <c r="BA536" s="154"/>
      <c r="BB536" s="154"/>
      <c r="BC536" s="154"/>
      <c r="BD536" s="154"/>
      <c r="BE536" s="154"/>
      <c r="BF536" s="154"/>
      <c r="BG536" s="154"/>
      <c r="BH536" s="154"/>
    </row>
    <row r="537" spans="1:60" outlineLevel="1" x14ac:dyDescent="0.2">
      <c r="A537" s="155">
        <v>238</v>
      </c>
      <c r="B537" s="162" t="s">
        <v>882</v>
      </c>
      <c r="C537" s="193" t="s">
        <v>883</v>
      </c>
      <c r="D537" s="164" t="s">
        <v>157</v>
      </c>
      <c r="E537" s="169">
        <v>7</v>
      </c>
      <c r="F537" s="172"/>
      <c r="G537" s="173">
        <f t="shared" si="30"/>
        <v>0</v>
      </c>
      <c r="H537" s="172"/>
      <c r="I537" s="173">
        <f t="shared" si="31"/>
        <v>0</v>
      </c>
      <c r="J537" s="172"/>
      <c r="K537" s="173">
        <f t="shared" si="32"/>
        <v>0</v>
      </c>
      <c r="L537" s="173">
        <v>15</v>
      </c>
      <c r="M537" s="173">
        <f t="shared" si="33"/>
        <v>0</v>
      </c>
      <c r="N537" s="164">
        <v>0</v>
      </c>
      <c r="O537" s="164">
        <f t="shared" si="34"/>
        <v>0</v>
      </c>
      <c r="P537" s="164">
        <v>0</v>
      </c>
      <c r="Q537" s="164">
        <f t="shared" si="35"/>
        <v>0</v>
      </c>
      <c r="R537" s="164"/>
      <c r="S537" s="164"/>
      <c r="T537" s="165">
        <v>0.35</v>
      </c>
      <c r="U537" s="164">
        <f t="shared" si="36"/>
        <v>2.4500000000000002</v>
      </c>
      <c r="V537" s="154"/>
      <c r="W537" s="154"/>
      <c r="X537" s="154"/>
      <c r="Y537" s="154"/>
      <c r="Z537" s="154"/>
      <c r="AA537" s="154"/>
      <c r="AB537" s="154"/>
      <c r="AC537" s="154"/>
      <c r="AD537" s="154"/>
      <c r="AE537" s="154" t="s">
        <v>146</v>
      </c>
      <c r="AF537" s="154"/>
      <c r="AG537" s="154"/>
      <c r="AH537" s="154"/>
      <c r="AI537" s="154"/>
      <c r="AJ537" s="154"/>
      <c r="AK537" s="154"/>
      <c r="AL537" s="154"/>
      <c r="AM537" s="154"/>
      <c r="AN537" s="154"/>
      <c r="AO537" s="154"/>
      <c r="AP537" s="154"/>
      <c r="AQ537" s="154"/>
      <c r="AR537" s="154"/>
      <c r="AS537" s="154"/>
      <c r="AT537" s="154"/>
      <c r="AU537" s="154"/>
      <c r="AV537" s="154"/>
      <c r="AW537" s="154"/>
      <c r="AX537" s="154"/>
      <c r="AY537" s="154"/>
      <c r="AZ537" s="154"/>
      <c r="BA537" s="154"/>
      <c r="BB537" s="154"/>
      <c r="BC537" s="154"/>
      <c r="BD537" s="154"/>
      <c r="BE537" s="154"/>
      <c r="BF537" s="154"/>
      <c r="BG537" s="154"/>
      <c r="BH537" s="154"/>
    </row>
    <row r="538" spans="1:60" x14ac:dyDescent="0.2">
      <c r="A538" s="156" t="s">
        <v>133</v>
      </c>
      <c r="B538" s="163" t="s">
        <v>103</v>
      </c>
      <c r="C538" s="195" t="s">
        <v>104</v>
      </c>
      <c r="D538" s="167"/>
      <c r="E538" s="171"/>
      <c r="F538" s="174"/>
      <c r="G538" s="174">
        <f>SUMIF(AE539:AE651,"&lt;&gt;NOR",G539:G651)</f>
        <v>0</v>
      </c>
      <c r="H538" s="174"/>
      <c r="I538" s="174">
        <f>SUM(I539:I651)</f>
        <v>0</v>
      </c>
      <c r="J538" s="174"/>
      <c r="K538" s="174">
        <f>SUM(K539:K651)</f>
        <v>0</v>
      </c>
      <c r="L538" s="174"/>
      <c r="M538" s="174">
        <f>SUM(M539:M651)</f>
        <v>0</v>
      </c>
      <c r="N538" s="167"/>
      <c r="O538" s="167">
        <f>SUM(O539:O651)</f>
        <v>1.9319800000000003</v>
      </c>
      <c r="P538" s="167"/>
      <c r="Q538" s="167">
        <f>SUM(Q539:Q651)</f>
        <v>0</v>
      </c>
      <c r="R538" s="167"/>
      <c r="S538" s="167"/>
      <c r="T538" s="168"/>
      <c r="U538" s="167">
        <f>SUM(U539:U651)</f>
        <v>798.20999999999981</v>
      </c>
      <c r="AE538" t="s">
        <v>134</v>
      </c>
    </row>
    <row r="539" spans="1:60" outlineLevel="1" x14ac:dyDescent="0.2">
      <c r="A539" s="155">
        <v>239</v>
      </c>
      <c r="B539" s="162" t="s">
        <v>884</v>
      </c>
      <c r="C539" s="193" t="s">
        <v>885</v>
      </c>
      <c r="D539" s="164" t="s">
        <v>157</v>
      </c>
      <c r="E539" s="169">
        <v>9</v>
      </c>
      <c r="F539" s="172"/>
      <c r="G539" s="173">
        <f>ROUND(E539*F539,2)</f>
        <v>0</v>
      </c>
      <c r="H539" s="172"/>
      <c r="I539" s="173">
        <f>ROUND(E539*H539,2)</f>
        <v>0</v>
      </c>
      <c r="J539" s="172"/>
      <c r="K539" s="173">
        <f>ROUND(E539*J539,2)</f>
        <v>0</v>
      </c>
      <c r="L539" s="173">
        <v>15</v>
      </c>
      <c r="M539" s="173">
        <f>G539*(1+L539/100)</f>
        <v>0</v>
      </c>
      <c r="N539" s="164">
        <v>0</v>
      </c>
      <c r="O539" s="164">
        <f>ROUND(E539*N539,5)</f>
        <v>0</v>
      </c>
      <c r="P539" s="164">
        <v>0</v>
      </c>
      <c r="Q539" s="164">
        <f>ROUND(E539*P539,5)</f>
        <v>0</v>
      </c>
      <c r="R539" s="164"/>
      <c r="S539" s="164"/>
      <c r="T539" s="165">
        <v>1</v>
      </c>
      <c r="U539" s="164">
        <f>ROUND(E539*T539,2)</f>
        <v>9</v>
      </c>
      <c r="V539" s="154"/>
      <c r="W539" s="154"/>
      <c r="X539" s="154"/>
      <c r="Y539" s="154"/>
      <c r="Z539" s="154"/>
      <c r="AA539" s="154"/>
      <c r="AB539" s="154"/>
      <c r="AC539" s="154"/>
      <c r="AD539" s="154"/>
      <c r="AE539" s="154" t="s">
        <v>146</v>
      </c>
      <c r="AF539" s="154"/>
      <c r="AG539" s="154"/>
      <c r="AH539" s="154"/>
      <c r="AI539" s="154"/>
      <c r="AJ539" s="154"/>
      <c r="AK539" s="154"/>
      <c r="AL539" s="154"/>
      <c r="AM539" s="154"/>
      <c r="AN539" s="154"/>
      <c r="AO539" s="154"/>
      <c r="AP539" s="154"/>
      <c r="AQ539" s="154"/>
      <c r="AR539" s="154"/>
      <c r="AS539" s="154"/>
      <c r="AT539" s="154"/>
      <c r="AU539" s="154"/>
      <c r="AV539" s="154"/>
      <c r="AW539" s="154"/>
      <c r="AX539" s="154"/>
      <c r="AY539" s="154"/>
      <c r="AZ539" s="154"/>
      <c r="BA539" s="154"/>
      <c r="BB539" s="154"/>
      <c r="BC539" s="154"/>
      <c r="BD539" s="154"/>
      <c r="BE539" s="154"/>
      <c r="BF539" s="154"/>
      <c r="BG539" s="154"/>
      <c r="BH539" s="154"/>
    </row>
    <row r="540" spans="1:60" outlineLevel="1" x14ac:dyDescent="0.2">
      <c r="A540" s="155">
        <v>240</v>
      </c>
      <c r="B540" s="162" t="s">
        <v>886</v>
      </c>
      <c r="C540" s="193" t="s">
        <v>887</v>
      </c>
      <c r="D540" s="164" t="s">
        <v>157</v>
      </c>
      <c r="E540" s="169">
        <v>8</v>
      </c>
      <c r="F540" s="172"/>
      <c r="G540" s="173">
        <f>ROUND(E540*F540,2)</f>
        <v>0</v>
      </c>
      <c r="H540" s="172"/>
      <c r="I540" s="173">
        <f>ROUND(E540*H540,2)</f>
        <v>0</v>
      </c>
      <c r="J540" s="172"/>
      <c r="K540" s="173">
        <f>ROUND(E540*J540,2)</f>
        <v>0</v>
      </c>
      <c r="L540" s="173">
        <v>15</v>
      </c>
      <c r="M540" s="173">
        <f>G540*(1+L540/100)</f>
        <v>0</v>
      </c>
      <c r="N540" s="164">
        <v>2.7499999999999998E-3</v>
      </c>
      <c r="O540" s="164">
        <f>ROUND(E540*N540,5)</f>
        <v>2.1999999999999999E-2</v>
      </c>
      <c r="P540" s="164">
        <v>0</v>
      </c>
      <c r="Q540" s="164">
        <f>ROUND(E540*P540,5)</f>
        <v>0</v>
      </c>
      <c r="R540" s="164"/>
      <c r="S540" s="164"/>
      <c r="T540" s="165">
        <v>0</v>
      </c>
      <c r="U540" s="164">
        <f>ROUND(E540*T540,2)</f>
        <v>0</v>
      </c>
      <c r="V540" s="154"/>
      <c r="W540" s="154"/>
      <c r="X540" s="154"/>
      <c r="Y540" s="154"/>
      <c r="Z540" s="154"/>
      <c r="AA540" s="154"/>
      <c r="AB540" s="154"/>
      <c r="AC540" s="154"/>
      <c r="AD540" s="154"/>
      <c r="AE540" s="154" t="s">
        <v>479</v>
      </c>
      <c r="AF540" s="154"/>
      <c r="AG540" s="154"/>
      <c r="AH540" s="154"/>
      <c r="AI540" s="154"/>
      <c r="AJ540" s="154"/>
      <c r="AK540" s="154"/>
      <c r="AL540" s="154"/>
      <c r="AM540" s="154"/>
      <c r="AN540" s="154"/>
      <c r="AO540" s="154"/>
      <c r="AP540" s="154"/>
      <c r="AQ540" s="154"/>
      <c r="AR540" s="154"/>
      <c r="AS540" s="154"/>
      <c r="AT540" s="154"/>
      <c r="AU540" s="154"/>
      <c r="AV540" s="154"/>
      <c r="AW540" s="154"/>
      <c r="AX540" s="154"/>
      <c r="AY540" s="154"/>
      <c r="AZ540" s="154"/>
      <c r="BA540" s="154"/>
      <c r="BB540" s="154"/>
      <c r="BC540" s="154"/>
      <c r="BD540" s="154"/>
      <c r="BE540" s="154"/>
      <c r="BF540" s="154"/>
      <c r="BG540" s="154"/>
      <c r="BH540" s="154"/>
    </row>
    <row r="541" spans="1:60" outlineLevel="1" x14ac:dyDescent="0.2">
      <c r="A541" s="155">
        <v>241</v>
      </c>
      <c r="B541" s="162" t="s">
        <v>888</v>
      </c>
      <c r="C541" s="193" t="s">
        <v>889</v>
      </c>
      <c r="D541" s="164" t="s">
        <v>157</v>
      </c>
      <c r="E541" s="169">
        <v>1</v>
      </c>
      <c r="F541" s="172"/>
      <c r="G541" s="173">
        <f>ROUND(E541*F541,2)</f>
        <v>0</v>
      </c>
      <c r="H541" s="172"/>
      <c r="I541" s="173">
        <f>ROUND(E541*H541,2)</f>
        <v>0</v>
      </c>
      <c r="J541" s="172"/>
      <c r="K541" s="173">
        <f>ROUND(E541*J541,2)</f>
        <v>0</v>
      </c>
      <c r="L541" s="173">
        <v>15</v>
      </c>
      <c r="M541" s="173">
        <f>G541*(1+L541/100)</f>
        <v>0</v>
      </c>
      <c r="N541" s="164">
        <v>7.5999999999999998E-2</v>
      </c>
      <c r="O541" s="164">
        <f>ROUND(E541*N541,5)</f>
        <v>7.5999999999999998E-2</v>
      </c>
      <c r="P541" s="164">
        <v>0</v>
      </c>
      <c r="Q541" s="164">
        <f>ROUND(E541*P541,5)</f>
        <v>0</v>
      </c>
      <c r="R541" s="164"/>
      <c r="S541" s="164"/>
      <c r="T541" s="165">
        <v>0</v>
      </c>
      <c r="U541" s="164">
        <f>ROUND(E541*T541,2)</f>
        <v>0</v>
      </c>
      <c r="V541" s="154"/>
      <c r="W541" s="154"/>
      <c r="X541" s="154"/>
      <c r="Y541" s="154"/>
      <c r="Z541" s="154"/>
      <c r="AA541" s="154"/>
      <c r="AB541" s="154"/>
      <c r="AC541" s="154"/>
      <c r="AD541" s="154"/>
      <c r="AE541" s="154" t="s">
        <v>479</v>
      </c>
      <c r="AF541" s="154"/>
      <c r="AG541" s="154"/>
      <c r="AH541" s="154"/>
      <c r="AI541" s="154"/>
      <c r="AJ541" s="154"/>
      <c r="AK541" s="154"/>
      <c r="AL541" s="154"/>
      <c r="AM541" s="154"/>
      <c r="AN541" s="154"/>
      <c r="AO541" s="154"/>
      <c r="AP541" s="154"/>
      <c r="AQ541" s="154"/>
      <c r="AR541" s="154"/>
      <c r="AS541" s="154"/>
      <c r="AT541" s="154"/>
      <c r="AU541" s="154"/>
      <c r="AV541" s="154"/>
      <c r="AW541" s="154"/>
      <c r="AX541" s="154"/>
      <c r="AY541" s="154"/>
      <c r="AZ541" s="154"/>
      <c r="BA541" s="154"/>
      <c r="BB541" s="154"/>
      <c r="BC541" s="154"/>
      <c r="BD541" s="154"/>
      <c r="BE541" s="154"/>
      <c r="BF541" s="154"/>
      <c r="BG541" s="154"/>
      <c r="BH541" s="154"/>
    </row>
    <row r="542" spans="1:60" ht="45" outlineLevel="1" x14ac:dyDescent="0.2">
      <c r="A542" s="155"/>
      <c r="B542" s="162"/>
      <c r="C542" s="253" t="s">
        <v>890</v>
      </c>
      <c r="D542" s="254"/>
      <c r="E542" s="255"/>
      <c r="F542" s="256"/>
      <c r="G542" s="257"/>
      <c r="H542" s="173"/>
      <c r="I542" s="173"/>
      <c r="J542" s="173"/>
      <c r="K542" s="173"/>
      <c r="L542" s="173"/>
      <c r="M542" s="173"/>
      <c r="N542" s="164"/>
      <c r="O542" s="164"/>
      <c r="P542" s="164"/>
      <c r="Q542" s="164"/>
      <c r="R542" s="164"/>
      <c r="S542" s="164"/>
      <c r="T542" s="165"/>
      <c r="U542" s="164"/>
      <c r="V542" s="154"/>
      <c r="W542" s="154"/>
      <c r="X542" s="154"/>
      <c r="Y542" s="154"/>
      <c r="Z542" s="154"/>
      <c r="AA542" s="154"/>
      <c r="AB542" s="154"/>
      <c r="AC542" s="154"/>
      <c r="AD542" s="154"/>
      <c r="AE542" s="154" t="s">
        <v>229</v>
      </c>
      <c r="AF542" s="154"/>
      <c r="AG542" s="154"/>
      <c r="AH542" s="154"/>
      <c r="AI542" s="154"/>
      <c r="AJ542" s="154"/>
      <c r="AK542" s="154"/>
      <c r="AL542" s="154"/>
      <c r="AM542" s="154"/>
      <c r="AN542" s="154"/>
      <c r="AO542" s="154"/>
      <c r="AP542" s="154"/>
      <c r="AQ542" s="154"/>
      <c r="AR542" s="154"/>
      <c r="AS542" s="154"/>
      <c r="AT542" s="154"/>
      <c r="AU542" s="154"/>
      <c r="AV542" s="154"/>
      <c r="AW542" s="154"/>
      <c r="AX542" s="154"/>
      <c r="AY542" s="154"/>
      <c r="AZ542" s="154"/>
      <c r="BA542" s="157" t="str">
        <f>C542</f>
        <v>Bude nově osazena rozvodnice pro 6 elektroměrů (zbývající 2 elektroměry budou osazeny ve stávajícím elektroměrovém rozvaděči). Navrhovaná rozvodnice bude provedena jako vestavěná plechová skříň o rozměrech:  š. cca 68 cm, výška cca 1760 mm (v místě 1 stávajícího rozvaděče v m.č. 1.01) Všechny hlavní jističe budou 3x16A – byty i společná spotřeba.</v>
      </c>
      <c r="BB542" s="154"/>
      <c r="BC542" s="154"/>
      <c r="BD542" s="154"/>
      <c r="BE542" s="154"/>
      <c r="BF542" s="154"/>
      <c r="BG542" s="154"/>
      <c r="BH542" s="154"/>
    </row>
    <row r="543" spans="1:60" outlineLevel="1" x14ac:dyDescent="0.2">
      <c r="A543" s="155">
        <v>242</v>
      </c>
      <c r="B543" s="162" t="s">
        <v>891</v>
      </c>
      <c r="C543" s="193" t="s">
        <v>892</v>
      </c>
      <c r="D543" s="164" t="s">
        <v>157</v>
      </c>
      <c r="E543" s="169">
        <v>357</v>
      </c>
      <c r="F543" s="172"/>
      <c r="G543" s="173">
        <f t="shared" ref="G543:G548" si="37">ROUND(E543*F543,2)</f>
        <v>0</v>
      </c>
      <c r="H543" s="172"/>
      <c r="I543" s="173">
        <f t="shared" ref="I543:I548" si="38">ROUND(E543*H543,2)</f>
        <v>0</v>
      </c>
      <c r="J543" s="172"/>
      <c r="K543" s="173">
        <f t="shared" ref="K543:K548" si="39">ROUND(E543*J543,2)</f>
        <v>0</v>
      </c>
      <c r="L543" s="173">
        <v>15</v>
      </c>
      <c r="M543" s="173">
        <f t="shared" ref="M543:M548" si="40">G543*(1+L543/100)</f>
        <v>0</v>
      </c>
      <c r="N543" s="164">
        <v>0</v>
      </c>
      <c r="O543" s="164">
        <f t="shared" ref="O543:O548" si="41">ROUND(E543*N543,5)</f>
        <v>0</v>
      </c>
      <c r="P543" s="164">
        <v>0</v>
      </c>
      <c r="Q543" s="164">
        <f t="shared" ref="Q543:Q548" si="42">ROUND(E543*P543,5)</f>
        <v>0</v>
      </c>
      <c r="R543" s="164"/>
      <c r="S543" s="164"/>
      <c r="T543" s="165">
        <v>0.15</v>
      </c>
      <c r="U543" s="164">
        <f t="shared" ref="U543:U548" si="43">ROUND(E543*T543,2)</f>
        <v>53.55</v>
      </c>
      <c r="V543" s="154"/>
      <c r="W543" s="154"/>
      <c r="X543" s="154"/>
      <c r="Y543" s="154"/>
      <c r="Z543" s="154"/>
      <c r="AA543" s="154"/>
      <c r="AB543" s="154"/>
      <c r="AC543" s="154"/>
      <c r="AD543" s="154"/>
      <c r="AE543" s="154" t="s">
        <v>146</v>
      </c>
      <c r="AF543" s="154"/>
      <c r="AG543" s="154"/>
      <c r="AH543" s="154"/>
      <c r="AI543" s="154"/>
      <c r="AJ543" s="154"/>
      <c r="AK543" s="154"/>
      <c r="AL543" s="154"/>
      <c r="AM543" s="154"/>
      <c r="AN543" s="154"/>
      <c r="AO543" s="154"/>
      <c r="AP543" s="154"/>
      <c r="AQ543" s="154"/>
      <c r="AR543" s="154"/>
      <c r="AS543" s="154"/>
      <c r="AT543" s="154"/>
      <c r="AU543" s="154"/>
      <c r="AV543" s="154"/>
      <c r="AW543" s="154"/>
      <c r="AX543" s="154"/>
      <c r="AY543" s="154"/>
      <c r="AZ543" s="154"/>
      <c r="BA543" s="154"/>
      <c r="BB543" s="154"/>
      <c r="BC543" s="154"/>
      <c r="BD543" s="154"/>
      <c r="BE543" s="154"/>
      <c r="BF543" s="154"/>
      <c r="BG543" s="154"/>
      <c r="BH543" s="154"/>
    </row>
    <row r="544" spans="1:60" outlineLevel="1" x14ac:dyDescent="0.2">
      <c r="A544" s="155">
        <v>243</v>
      </c>
      <c r="B544" s="162" t="s">
        <v>893</v>
      </c>
      <c r="C544" s="193" t="s">
        <v>894</v>
      </c>
      <c r="D544" s="164" t="s">
        <v>157</v>
      </c>
      <c r="E544" s="169">
        <v>357</v>
      </c>
      <c r="F544" s="172"/>
      <c r="G544" s="173">
        <f t="shared" si="37"/>
        <v>0</v>
      </c>
      <c r="H544" s="172"/>
      <c r="I544" s="173">
        <f t="shared" si="38"/>
        <v>0</v>
      </c>
      <c r="J544" s="172"/>
      <c r="K544" s="173">
        <f t="shared" si="39"/>
        <v>0</v>
      </c>
      <c r="L544" s="173">
        <v>15</v>
      </c>
      <c r="M544" s="173">
        <f t="shared" si="40"/>
        <v>0</v>
      </c>
      <c r="N544" s="164">
        <v>2.0000000000000002E-5</v>
      </c>
      <c r="O544" s="164">
        <f t="shared" si="41"/>
        <v>7.1399999999999996E-3</v>
      </c>
      <c r="P544" s="164">
        <v>0</v>
      </c>
      <c r="Q544" s="164">
        <f t="shared" si="42"/>
        <v>0</v>
      </c>
      <c r="R544" s="164"/>
      <c r="S544" s="164"/>
      <c r="T544" s="165">
        <v>0</v>
      </c>
      <c r="U544" s="164">
        <f t="shared" si="43"/>
        <v>0</v>
      </c>
      <c r="V544" s="154"/>
      <c r="W544" s="154"/>
      <c r="X544" s="154"/>
      <c r="Y544" s="154"/>
      <c r="Z544" s="154"/>
      <c r="AA544" s="154"/>
      <c r="AB544" s="154"/>
      <c r="AC544" s="154"/>
      <c r="AD544" s="154"/>
      <c r="AE544" s="154" t="s">
        <v>479</v>
      </c>
      <c r="AF544" s="154"/>
      <c r="AG544" s="154"/>
      <c r="AH544" s="154"/>
      <c r="AI544" s="154"/>
      <c r="AJ544" s="154"/>
      <c r="AK544" s="154"/>
      <c r="AL544" s="154"/>
      <c r="AM544" s="154"/>
      <c r="AN544" s="154"/>
      <c r="AO544" s="154"/>
      <c r="AP544" s="154"/>
      <c r="AQ544" s="154"/>
      <c r="AR544" s="154"/>
      <c r="AS544" s="154"/>
      <c r="AT544" s="154"/>
      <c r="AU544" s="154"/>
      <c r="AV544" s="154"/>
      <c r="AW544" s="154"/>
      <c r="AX544" s="154"/>
      <c r="AY544" s="154"/>
      <c r="AZ544" s="154"/>
      <c r="BA544" s="154"/>
      <c r="BB544" s="154"/>
      <c r="BC544" s="154"/>
      <c r="BD544" s="154"/>
      <c r="BE544" s="154"/>
      <c r="BF544" s="154"/>
      <c r="BG544" s="154"/>
      <c r="BH544" s="154"/>
    </row>
    <row r="545" spans="1:60" outlineLevel="1" x14ac:dyDescent="0.2">
      <c r="A545" s="155">
        <v>244</v>
      </c>
      <c r="B545" s="162" t="s">
        <v>895</v>
      </c>
      <c r="C545" s="193" t="s">
        <v>896</v>
      </c>
      <c r="D545" s="164" t="s">
        <v>157</v>
      </c>
      <c r="E545" s="169">
        <v>151</v>
      </c>
      <c r="F545" s="172"/>
      <c r="G545" s="173">
        <f t="shared" si="37"/>
        <v>0</v>
      </c>
      <c r="H545" s="172"/>
      <c r="I545" s="173">
        <f t="shared" si="38"/>
        <v>0</v>
      </c>
      <c r="J545" s="172"/>
      <c r="K545" s="173">
        <f t="shared" si="39"/>
        <v>0</v>
      </c>
      <c r="L545" s="173">
        <v>15</v>
      </c>
      <c r="M545" s="173">
        <f t="shared" si="40"/>
        <v>0</v>
      </c>
      <c r="N545" s="164">
        <v>0</v>
      </c>
      <c r="O545" s="164">
        <f t="shared" si="41"/>
        <v>0</v>
      </c>
      <c r="P545" s="164">
        <v>0</v>
      </c>
      <c r="Q545" s="164">
        <f t="shared" si="42"/>
        <v>0</v>
      </c>
      <c r="R545" s="164"/>
      <c r="S545" s="164"/>
      <c r="T545" s="165">
        <v>0.125</v>
      </c>
      <c r="U545" s="164">
        <f t="shared" si="43"/>
        <v>18.88</v>
      </c>
      <c r="V545" s="154"/>
      <c r="W545" s="154"/>
      <c r="X545" s="154"/>
      <c r="Y545" s="154"/>
      <c r="Z545" s="154"/>
      <c r="AA545" s="154"/>
      <c r="AB545" s="154"/>
      <c r="AC545" s="154"/>
      <c r="AD545" s="154"/>
      <c r="AE545" s="154" t="s">
        <v>146</v>
      </c>
      <c r="AF545" s="154"/>
      <c r="AG545" s="154"/>
      <c r="AH545" s="154"/>
      <c r="AI545" s="154"/>
      <c r="AJ545" s="154"/>
      <c r="AK545" s="154"/>
      <c r="AL545" s="154"/>
      <c r="AM545" s="154"/>
      <c r="AN545" s="154"/>
      <c r="AO545" s="154"/>
      <c r="AP545" s="154"/>
      <c r="AQ545" s="154"/>
      <c r="AR545" s="154"/>
      <c r="AS545" s="154"/>
      <c r="AT545" s="154"/>
      <c r="AU545" s="154"/>
      <c r="AV545" s="154"/>
      <c r="AW545" s="154"/>
      <c r="AX545" s="154"/>
      <c r="AY545" s="154"/>
      <c r="AZ545" s="154"/>
      <c r="BA545" s="154"/>
      <c r="BB545" s="154"/>
      <c r="BC545" s="154"/>
      <c r="BD545" s="154"/>
      <c r="BE545" s="154"/>
      <c r="BF545" s="154"/>
      <c r="BG545" s="154"/>
      <c r="BH545" s="154"/>
    </row>
    <row r="546" spans="1:60" outlineLevel="1" x14ac:dyDescent="0.2">
      <c r="A546" s="155">
        <v>245</v>
      </c>
      <c r="B546" s="162" t="s">
        <v>897</v>
      </c>
      <c r="C546" s="193" t="s">
        <v>898</v>
      </c>
      <c r="D546" s="164" t="s">
        <v>157</v>
      </c>
      <c r="E546" s="169">
        <v>151</v>
      </c>
      <c r="F546" s="172"/>
      <c r="G546" s="173">
        <f t="shared" si="37"/>
        <v>0</v>
      </c>
      <c r="H546" s="172"/>
      <c r="I546" s="173">
        <f t="shared" si="38"/>
        <v>0</v>
      </c>
      <c r="J546" s="172"/>
      <c r="K546" s="173">
        <f t="shared" si="39"/>
        <v>0</v>
      </c>
      <c r="L546" s="173">
        <v>15</v>
      </c>
      <c r="M546" s="173">
        <f t="shared" si="40"/>
        <v>0</v>
      </c>
      <c r="N546" s="164">
        <v>2.0000000000000002E-5</v>
      </c>
      <c r="O546" s="164">
        <f t="shared" si="41"/>
        <v>3.0200000000000001E-3</v>
      </c>
      <c r="P546" s="164">
        <v>0</v>
      </c>
      <c r="Q546" s="164">
        <f t="shared" si="42"/>
        <v>0</v>
      </c>
      <c r="R546" s="164"/>
      <c r="S546" s="164"/>
      <c r="T546" s="165">
        <v>0</v>
      </c>
      <c r="U546" s="164">
        <f t="shared" si="43"/>
        <v>0</v>
      </c>
      <c r="V546" s="154"/>
      <c r="W546" s="154"/>
      <c r="X546" s="154"/>
      <c r="Y546" s="154"/>
      <c r="Z546" s="154"/>
      <c r="AA546" s="154"/>
      <c r="AB546" s="154"/>
      <c r="AC546" s="154"/>
      <c r="AD546" s="154"/>
      <c r="AE546" s="154" t="s">
        <v>479</v>
      </c>
      <c r="AF546" s="154"/>
      <c r="AG546" s="154"/>
      <c r="AH546" s="154"/>
      <c r="AI546" s="154"/>
      <c r="AJ546" s="154"/>
      <c r="AK546" s="154"/>
      <c r="AL546" s="154"/>
      <c r="AM546" s="154"/>
      <c r="AN546" s="154"/>
      <c r="AO546" s="154"/>
      <c r="AP546" s="154"/>
      <c r="AQ546" s="154"/>
      <c r="AR546" s="154"/>
      <c r="AS546" s="154"/>
      <c r="AT546" s="154"/>
      <c r="AU546" s="154"/>
      <c r="AV546" s="154"/>
      <c r="AW546" s="154"/>
      <c r="AX546" s="154"/>
      <c r="AY546" s="154"/>
      <c r="AZ546" s="154"/>
      <c r="BA546" s="154"/>
      <c r="BB546" s="154"/>
      <c r="BC546" s="154"/>
      <c r="BD546" s="154"/>
      <c r="BE546" s="154"/>
      <c r="BF546" s="154"/>
      <c r="BG546" s="154"/>
      <c r="BH546" s="154"/>
    </row>
    <row r="547" spans="1:60" outlineLevel="1" x14ac:dyDescent="0.2">
      <c r="A547" s="155">
        <v>246</v>
      </c>
      <c r="B547" s="162" t="s">
        <v>899</v>
      </c>
      <c r="C547" s="193" t="s">
        <v>900</v>
      </c>
      <c r="D547" s="164" t="s">
        <v>157</v>
      </c>
      <c r="E547" s="169">
        <v>34</v>
      </c>
      <c r="F547" s="172"/>
      <c r="G547" s="173">
        <f t="shared" si="37"/>
        <v>0</v>
      </c>
      <c r="H547" s="172"/>
      <c r="I547" s="173">
        <f t="shared" si="38"/>
        <v>0</v>
      </c>
      <c r="J547" s="172"/>
      <c r="K547" s="173">
        <f t="shared" si="39"/>
        <v>0</v>
      </c>
      <c r="L547" s="173">
        <v>15</v>
      </c>
      <c r="M547" s="173">
        <f t="shared" si="40"/>
        <v>0</v>
      </c>
      <c r="N547" s="164">
        <v>0</v>
      </c>
      <c r="O547" s="164">
        <f t="shared" si="41"/>
        <v>0</v>
      </c>
      <c r="P547" s="164">
        <v>0</v>
      </c>
      <c r="Q547" s="164">
        <f t="shared" si="42"/>
        <v>0</v>
      </c>
      <c r="R547" s="164"/>
      <c r="S547" s="164"/>
      <c r="T547" s="165">
        <v>0.06</v>
      </c>
      <c r="U547" s="164">
        <f t="shared" si="43"/>
        <v>2.04</v>
      </c>
      <c r="V547" s="154"/>
      <c r="W547" s="154"/>
      <c r="X547" s="154"/>
      <c r="Y547" s="154"/>
      <c r="Z547" s="154"/>
      <c r="AA547" s="154"/>
      <c r="AB547" s="154"/>
      <c r="AC547" s="154"/>
      <c r="AD547" s="154"/>
      <c r="AE547" s="154" t="s">
        <v>146</v>
      </c>
      <c r="AF547" s="154"/>
      <c r="AG547" s="154"/>
      <c r="AH547" s="154"/>
      <c r="AI547" s="154"/>
      <c r="AJ547" s="154"/>
      <c r="AK547" s="154"/>
      <c r="AL547" s="154"/>
      <c r="AM547" s="154"/>
      <c r="AN547" s="154"/>
      <c r="AO547" s="154"/>
      <c r="AP547" s="154"/>
      <c r="AQ547" s="154"/>
      <c r="AR547" s="154"/>
      <c r="AS547" s="154"/>
      <c r="AT547" s="154"/>
      <c r="AU547" s="154"/>
      <c r="AV547" s="154"/>
      <c r="AW547" s="154"/>
      <c r="AX547" s="154"/>
      <c r="AY547" s="154"/>
      <c r="AZ547" s="154"/>
      <c r="BA547" s="154"/>
      <c r="BB547" s="154"/>
      <c r="BC547" s="154"/>
      <c r="BD547" s="154"/>
      <c r="BE547" s="154"/>
      <c r="BF547" s="154"/>
      <c r="BG547" s="154"/>
      <c r="BH547" s="154"/>
    </row>
    <row r="548" spans="1:60" ht="22.5" outlineLevel="1" x14ac:dyDescent="0.2">
      <c r="A548" s="155">
        <v>247</v>
      </c>
      <c r="B548" s="162" t="s">
        <v>901</v>
      </c>
      <c r="C548" s="193" t="s">
        <v>902</v>
      </c>
      <c r="D548" s="164" t="s">
        <v>157</v>
      </c>
      <c r="E548" s="169">
        <v>1</v>
      </c>
      <c r="F548" s="172"/>
      <c r="G548" s="173">
        <f t="shared" si="37"/>
        <v>0</v>
      </c>
      <c r="H548" s="172"/>
      <c r="I548" s="173">
        <f t="shared" si="38"/>
        <v>0</v>
      </c>
      <c r="J548" s="172"/>
      <c r="K548" s="173">
        <f t="shared" si="39"/>
        <v>0</v>
      </c>
      <c r="L548" s="173">
        <v>15</v>
      </c>
      <c r="M548" s="173">
        <f t="shared" si="40"/>
        <v>0</v>
      </c>
      <c r="N548" s="164">
        <v>0</v>
      </c>
      <c r="O548" s="164">
        <f t="shared" si="41"/>
        <v>0</v>
      </c>
      <c r="P548" s="164">
        <v>0</v>
      </c>
      <c r="Q548" s="164">
        <f t="shared" si="42"/>
        <v>0</v>
      </c>
      <c r="R548" s="164"/>
      <c r="S548" s="164"/>
      <c r="T548" s="165">
        <v>0</v>
      </c>
      <c r="U548" s="164">
        <f t="shared" si="43"/>
        <v>0</v>
      </c>
      <c r="V548" s="154"/>
      <c r="W548" s="154"/>
      <c r="X548" s="154"/>
      <c r="Y548" s="154"/>
      <c r="Z548" s="154"/>
      <c r="AA548" s="154"/>
      <c r="AB548" s="154"/>
      <c r="AC548" s="154"/>
      <c r="AD548" s="154"/>
      <c r="AE548" s="154" t="s">
        <v>479</v>
      </c>
      <c r="AF548" s="154"/>
      <c r="AG548" s="154"/>
      <c r="AH548" s="154"/>
      <c r="AI548" s="154"/>
      <c r="AJ548" s="154"/>
      <c r="AK548" s="154"/>
      <c r="AL548" s="154"/>
      <c r="AM548" s="154"/>
      <c r="AN548" s="154"/>
      <c r="AO548" s="154"/>
      <c r="AP548" s="154"/>
      <c r="AQ548" s="154"/>
      <c r="AR548" s="154"/>
      <c r="AS548" s="154"/>
      <c r="AT548" s="154"/>
      <c r="AU548" s="154"/>
      <c r="AV548" s="154"/>
      <c r="AW548" s="154"/>
      <c r="AX548" s="154"/>
      <c r="AY548" s="154"/>
      <c r="AZ548" s="154"/>
      <c r="BA548" s="154"/>
      <c r="BB548" s="154"/>
      <c r="BC548" s="154"/>
      <c r="BD548" s="154"/>
      <c r="BE548" s="154"/>
      <c r="BF548" s="154"/>
      <c r="BG548" s="154"/>
      <c r="BH548" s="154"/>
    </row>
    <row r="549" spans="1:60" outlineLevel="1" x14ac:dyDescent="0.2">
      <c r="A549" s="155"/>
      <c r="B549" s="162"/>
      <c r="C549" s="253" t="s">
        <v>903</v>
      </c>
      <c r="D549" s="254"/>
      <c r="E549" s="255"/>
      <c r="F549" s="256"/>
      <c r="G549" s="257"/>
      <c r="H549" s="173"/>
      <c r="I549" s="173"/>
      <c r="J549" s="173"/>
      <c r="K549" s="173"/>
      <c r="L549" s="173"/>
      <c r="M549" s="173"/>
      <c r="N549" s="164"/>
      <c r="O549" s="164"/>
      <c r="P549" s="164"/>
      <c r="Q549" s="164"/>
      <c r="R549" s="164"/>
      <c r="S549" s="164"/>
      <c r="T549" s="165"/>
      <c r="U549" s="164"/>
      <c r="V549" s="154"/>
      <c r="W549" s="154"/>
      <c r="X549" s="154"/>
      <c r="Y549" s="154"/>
      <c r="Z549" s="154"/>
      <c r="AA549" s="154"/>
      <c r="AB549" s="154"/>
      <c r="AC549" s="154"/>
      <c r="AD549" s="154"/>
      <c r="AE549" s="154" t="s">
        <v>229</v>
      </c>
      <c r="AF549" s="154"/>
      <c r="AG549" s="154"/>
      <c r="AH549" s="154"/>
      <c r="AI549" s="154"/>
      <c r="AJ549" s="154"/>
      <c r="AK549" s="154"/>
      <c r="AL549" s="154"/>
      <c r="AM549" s="154"/>
      <c r="AN549" s="154"/>
      <c r="AO549" s="154"/>
      <c r="AP549" s="154"/>
      <c r="AQ549" s="154"/>
      <c r="AR549" s="154"/>
      <c r="AS549" s="154"/>
      <c r="AT549" s="154"/>
      <c r="AU549" s="154"/>
      <c r="AV549" s="154"/>
      <c r="AW549" s="154"/>
      <c r="AX549" s="154"/>
      <c r="AY549" s="154"/>
      <c r="AZ549" s="154"/>
      <c r="BA549" s="157" t="str">
        <f>C549</f>
        <v>Včetně nápisů "TOTAL STOP" a "VYPNI JEN V NEBEZPEČÍ"</v>
      </c>
      <c r="BB549" s="154"/>
      <c r="BC549" s="154"/>
      <c r="BD549" s="154"/>
      <c r="BE549" s="154"/>
      <c r="BF549" s="154"/>
      <c r="BG549" s="154"/>
      <c r="BH549" s="154"/>
    </row>
    <row r="550" spans="1:60" outlineLevel="1" x14ac:dyDescent="0.2">
      <c r="A550" s="155">
        <v>248</v>
      </c>
      <c r="B550" s="162" t="s">
        <v>904</v>
      </c>
      <c r="C550" s="193" t="s">
        <v>905</v>
      </c>
      <c r="D550" s="164" t="s">
        <v>157</v>
      </c>
      <c r="E550" s="169">
        <v>1</v>
      </c>
      <c r="F550" s="172"/>
      <c r="G550" s="173">
        <f t="shared" ref="G550:G557" si="44">ROUND(E550*F550,2)</f>
        <v>0</v>
      </c>
      <c r="H550" s="172"/>
      <c r="I550" s="173">
        <f t="shared" ref="I550:I557" si="45">ROUND(E550*H550,2)</f>
        <v>0</v>
      </c>
      <c r="J550" s="172"/>
      <c r="K550" s="173">
        <f t="shared" ref="K550:K557" si="46">ROUND(E550*J550,2)</f>
        <v>0</v>
      </c>
      <c r="L550" s="173">
        <v>15</v>
      </c>
      <c r="M550" s="173">
        <f t="shared" ref="M550:M557" si="47">G550*(1+L550/100)</f>
        <v>0</v>
      </c>
      <c r="N550" s="164">
        <v>0</v>
      </c>
      <c r="O550" s="164">
        <f t="shared" ref="O550:O557" si="48">ROUND(E550*N550,5)</f>
        <v>0</v>
      </c>
      <c r="P550" s="164">
        <v>0</v>
      </c>
      <c r="Q550" s="164">
        <f t="shared" ref="Q550:Q557" si="49">ROUND(E550*P550,5)</f>
        <v>0</v>
      </c>
      <c r="R550" s="164"/>
      <c r="S550" s="164"/>
      <c r="T550" s="165">
        <v>2</v>
      </c>
      <c r="U550" s="164">
        <f t="shared" ref="U550:U557" si="50">ROUND(E550*T550,2)</f>
        <v>2</v>
      </c>
      <c r="V550" s="154"/>
      <c r="W550" s="154"/>
      <c r="X550" s="154"/>
      <c r="Y550" s="154"/>
      <c r="Z550" s="154"/>
      <c r="AA550" s="154"/>
      <c r="AB550" s="154"/>
      <c r="AC550" s="154"/>
      <c r="AD550" s="154"/>
      <c r="AE550" s="154" t="s">
        <v>146</v>
      </c>
      <c r="AF550" s="154"/>
      <c r="AG550" s="154"/>
      <c r="AH550" s="154"/>
      <c r="AI550" s="154"/>
      <c r="AJ550" s="154"/>
      <c r="AK550" s="154"/>
      <c r="AL550" s="154"/>
      <c r="AM550" s="154"/>
      <c r="AN550" s="154"/>
      <c r="AO550" s="154"/>
      <c r="AP550" s="154"/>
      <c r="AQ550" s="154"/>
      <c r="AR550" s="154"/>
      <c r="AS550" s="154"/>
      <c r="AT550" s="154"/>
      <c r="AU550" s="154"/>
      <c r="AV550" s="154"/>
      <c r="AW550" s="154"/>
      <c r="AX550" s="154"/>
      <c r="AY550" s="154"/>
      <c r="AZ550" s="154"/>
      <c r="BA550" s="154"/>
      <c r="BB550" s="154"/>
      <c r="BC550" s="154"/>
      <c r="BD550" s="154"/>
      <c r="BE550" s="154"/>
      <c r="BF550" s="154"/>
      <c r="BG550" s="154"/>
      <c r="BH550" s="154"/>
    </row>
    <row r="551" spans="1:60" outlineLevel="1" x14ac:dyDescent="0.2">
      <c r="A551" s="155">
        <v>249</v>
      </c>
      <c r="B551" s="162" t="s">
        <v>906</v>
      </c>
      <c r="C551" s="193" t="s">
        <v>907</v>
      </c>
      <c r="D551" s="164" t="s">
        <v>157</v>
      </c>
      <c r="E551" s="169">
        <v>1</v>
      </c>
      <c r="F551" s="172"/>
      <c r="G551" s="173">
        <f t="shared" si="44"/>
        <v>0</v>
      </c>
      <c r="H551" s="172"/>
      <c r="I551" s="173">
        <f t="shared" si="45"/>
        <v>0</v>
      </c>
      <c r="J551" s="172"/>
      <c r="K551" s="173">
        <f t="shared" si="46"/>
        <v>0</v>
      </c>
      <c r="L551" s="173">
        <v>15</v>
      </c>
      <c r="M551" s="173">
        <f t="shared" si="47"/>
        <v>0</v>
      </c>
      <c r="N551" s="164">
        <v>3.65E-3</v>
      </c>
      <c r="O551" s="164">
        <f t="shared" si="48"/>
        <v>3.65E-3</v>
      </c>
      <c r="P551" s="164">
        <v>0</v>
      </c>
      <c r="Q551" s="164">
        <f t="shared" si="49"/>
        <v>0</v>
      </c>
      <c r="R551" s="164"/>
      <c r="S551" s="164"/>
      <c r="T551" s="165">
        <v>0</v>
      </c>
      <c r="U551" s="164">
        <f t="shared" si="50"/>
        <v>0</v>
      </c>
      <c r="V551" s="154"/>
      <c r="W551" s="154"/>
      <c r="X551" s="154"/>
      <c r="Y551" s="154"/>
      <c r="Z551" s="154"/>
      <c r="AA551" s="154"/>
      <c r="AB551" s="154"/>
      <c r="AC551" s="154"/>
      <c r="AD551" s="154"/>
      <c r="AE551" s="154" t="s">
        <v>479</v>
      </c>
      <c r="AF551" s="154"/>
      <c r="AG551" s="154"/>
      <c r="AH551" s="154"/>
      <c r="AI551" s="154"/>
      <c r="AJ551" s="154"/>
      <c r="AK551" s="154"/>
      <c r="AL551" s="154"/>
      <c r="AM551" s="154"/>
      <c r="AN551" s="154"/>
      <c r="AO551" s="154"/>
      <c r="AP551" s="154"/>
      <c r="AQ551" s="154"/>
      <c r="AR551" s="154"/>
      <c r="AS551" s="154"/>
      <c r="AT551" s="154"/>
      <c r="AU551" s="154"/>
      <c r="AV551" s="154"/>
      <c r="AW551" s="154"/>
      <c r="AX551" s="154"/>
      <c r="AY551" s="154"/>
      <c r="AZ551" s="154"/>
      <c r="BA551" s="154"/>
      <c r="BB551" s="154"/>
      <c r="BC551" s="154"/>
      <c r="BD551" s="154"/>
      <c r="BE551" s="154"/>
      <c r="BF551" s="154"/>
      <c r="BG551" s="154"/>
      <c r="BH551" s="154"/>
    </row>
    <row r="552" spans="1:60" outlineLevel="1" x14ac:dyDescent="0.2">
      <c r="A552" s="155">
        <v>250</v>
      </c>
      <c r="B552" s="162" t="s">
        <v>908</v>
      </c>
      <c r="C552" s="193" t="s">
        <v>909</v>
      </c>
      <c r="D552" s="164" t="s">
        <v>157</v>
      </c>
      <c r="E552" s="169">
        <v>7</v>
      </c>
      <c r="F552" s="172"/>
      <c r="G552" s="173">
        <f t="shared" si="44"/>
        <v>0</v>
      </c>
      <c r="H552" s="172"/>
      <c r="I552" s="173">
        <f t="shared" si="45"/>
        <v>0</v>
      </c>
      <c r="J552" s="172"/>
      <c r="K552" s="173">
        <f t="shared" si="46"/>
        <v>0</v>
      </c>
      <c r="L552" s="173">
        <v>15</v>
      </c>
      <c r="M552" s="173">
        <f t="shared" si="47"/>
        <v>0</v>
      </c>
      <c r="N552" s="164">
        <v>1.0000000000000001E-5</v>
      </c>
      <c r="O552" s="164">
        <f t="shared" si="48"/>
        <v>6.9999999999999994E-5</v>
      </c>
      <c r="P552" s="164">
        <v>0</v>
      </c>
      <c r="Q552" s="164">
        <f t="shared" si="49"/>
        <v>0</v>
      </c>
      <c r="R552" s="164"/>
      <c r="S552" s="164"/>
      <c r="T552" s="165">
        <v>0</v>
      </c>
      <c r="U552" s="164">
        <f t="shared" si="50"/>
        <v>0</v>
      </c>
      <c r="V552" s="154"/>
      <c r="W552" s="154"/>
      <c r="X552" s="154"/>
      <c r="Y552" s="154"/>
      <c r="Z552" s="154"/>
      <c r="AA552" s="154"/>
      <c r="AB552" s="154"/>
      <c r="AC552" s="154"/>
      <c r="AD552" s="154"/>
      <c r="AE552" s="154" t="s">
        <v>479</v>
      </c>
      <c r="AF552" s="154"/>
      <c r="AG552" s="154"/>
      <c r="AH552" s="154"/>
      <c r="AI552" s="154"/>
      <c r="AJ552" s="154"/>
      <c r="AK552" s="154"/>
      <c r="AL552" s="154"/>
      <c r="AM552" s="154"/>
      <c r="AN552" s="154"/>
      <c r="AO552" s="154"/>
      <c r="AP552" s="154"/>
      <c r="AQ552" s="154"/>
      <c r="AR552" s="154"/>
      <c r="AS552" s="154"/>
      <c r="AT552" s="154"/>
      <c r="AU552" s="154"/>
      <c r="AV552" s="154"/>
      <c r="AW552" s="154"/>
      <c r="AX552" s="154"/>
      <c r="AY552" s="154"/>
      <c r="AZ552" s="154"/>
      <c r="BA552" s="154"/>
      <c r="BB552" s="154"/>
      <c r="BC552" s="154"/>
      <c r="BD552" s="154"/>
      <c r="BE552" s="154"/>
      <c r="BF552" s="154"/>
      <c r="BG552" s="154"/>
      <c r="BH552" s="154"/>
    </row>
    <row r="553" spans="1:60" outlineLevel="1" x14ac:dyDescent="0.2">
      <c r="A553" s="155">
        <v>251</v>
      </c>
      <c r="B553" s="162" t="s">
        <v>910</v>
      </c>
      <c r="C553" s="193" t="s">
        <v>911</v>
      </c>
      <c r="D553" s="164" t="s">
        <v>157</v>
      </c>
      <c r="E553" s="169">
        <v>5</v>
      </c>
      <c r="F553" s="172"/>
      <c r="G553" s="173">
        <f t="shared" si="44"/>
        <v>0</v>
      </c>
      <c r="H553" s="172"/>
      <c r="I553" s="173">
        <f t="shared" si="45"/>
        <v>0</v>
      </c>
      <c r="J553" s="172"/>
      <c r="K553" s="173">
        <f t="shared" si="46"/>
        <v>0</v>
      </c>
      <c r="L553" s="173">
        <v>15</v>
      </c>
      <c r="M553" s="173">
        <f t="shared" si="47"/>
        <v>0</v>
      </c>
      <c r="N553" s="164">
        <v>0</v>
      </c>
      <c r="O553" s="164">
        <f t="shared" si="48"/>
        <v>0</v>
      </c>
      <c r="P553" s="164">
        <v>0</v>
      </c>
      <c r="Q553" s="164">
        <f t="shared" si="49"/>
        <v>0</v>
      </c>
      <c r="R553" s="164"/>
      <c r="S553" s="164"/>
      <c r="T553" s="165">
        <v>0.32500000000000001</v>
      </c>
      <c r="U553" s="164">
        <f t="shared" si="50"/>
        <v>1.63</v>
      </c>
      <c r="V553" s="154"/>
      <c r="W553" s="154"/>
      <c r="X553" s="154"/>
      <c r="Y553" s="154"/>
      <c r="Z553" s="154"/>
      <c r="AA553" s="154"/>
      <c r="AB553" s="154"/>
      <c r="AC553" s="154"/>
      <c r="AD553" s="154"/>
      <c r="AE553" s="154" t="s">
        <v>146</v>
      </c>
      <c r="AF553" s="154"/>
      <c r="AG553" s="154"/>
      <c r="AH553" s="154"/>
      <c r="AI553" s="154"/>
      <c r="AJ553" s="154"/>
      <c r="AK553" s="154"/>
      <c r="AL553" s="154"/>
      <c r="AM553" s="154"/>
      <c r="AN553" s="154"/>
      <c r="AO553" s="154"/>
      <c r="AP553" s="154"/>
      <c r="AQ553" s="154"/>
      <c r="AR553" s="154"/>
      <c r="AS553" s="154"/>
      <c r="AT553" s="154"/>
      <c r="AU553" s="154"/>
      <c r="AV553" s="154"/>
      <c r="AW553" s="154"/>
      <c r="AX553" s="154"/>
      <c r="AY553" s="154"/>
      <c r="AZ553" s="154"/>
      <c r="BA553" s="154"/>
      <c r="BB553" s="154"/>
      <c r="BC553" s="154"/>
      <c r="BD553" s="154"/>
      <c r="BE553" s="154"/>
      <c r="BF553" s="154"/>
      <c r="BG553" s="154"/>
      <c r="BH553" s="154"/>
    </row>
    <row r="554" spans="1:60" ht="22.5" outlineLevel="1" x14ac:dyDescent="0.2">
      <c r="A554" s="155">
        <v>252</v>
      </c>
      <c r="B554" s="162" t="s">
        <v>912</v>
      </c>
      <c r="C554" s="193" t="s">
        <v>913</v>
      </c>
      <c r="D554" s="164" t="s">
        <v>157</v>
      </c>
      <c r="E554" s="169">
        <v>5</v>
      </c>
      <c r="F554" s="172"/>
      <c r="G554" s="173">
        <f t="shared" si="44"/>
        <v>0</v>
      </c>
      <c r="H554" s="172"/>
      <c r="I554" s="173">
        <f t="shared" si="45"/>
        <v>0</v>
      </c>
      <c r="J554" s="172"/>
      <c r="K554" s="173">
        <f t="shared" si="46"/>
        <v>0</v>
      </c>
      <c r="L554" s="173">
        <v>15</v>
      </c>
      <c r="M554" s="173">
        <f t="shared" si="47"/>
        <v>0</v>
      </c>
      <c r="N554" s="164">
        <v>2E-3</v>
      </c>
      <c r="O554" s="164">
        <f t="shared" si="48"/>
        <v>0.01</v>
      </c>
      <c r="P554" s="164">
        <v>0</v>
      </c>
      <c r="Q554" s="164">
        <f t="shared" si="49"/>
        <v>0</v>
      </c>
      <c r="R554" s="164"/>
      <c r="S554" s="164"/>
      <c r="T554" s="165">
        <v>0</v>
      </c>
      <c r="U554" s="164">
        <f t="shared" si="50"/>
        <v>0</v>
      </c>
      <c r="V554" s="154"/>
      <c r="W554" s="154"/>
      <c r="X554" s="154"/>
      <c r="Y554" s="154"/>
      <c r="Z554" s="154"/>
      <c r="AA554" s="154"/>
      <c r="AB554" s="154"/>
      <c r="AC554" s="154"/>
      <c r="AD554" s="154"/>
      <c r="AE554" s="154" t="s">
        <v>479</v>
      </c>
      <c r="AF554" s="154"/>
      <c r="AG554" s="154"/>
      <c r="AH554" s="154"/>
      <c r="AI554" s="154"/>
      <c r="AJ554" s="154"/>
      <c r="AK554" s="154"/>
      <c r="AL554" s="154"/>
      <c r="AM554" s="154"/>
      <c r="AN554" s="154"/>
      <c r="AO554" s="154"/>
      <c r="AP554" s="154"/>
      <c r="AQ554" s="154"/>
      <c r="AR554" s="154"/>
      <c r="AS554" s="154"/>
      <c r="AT554" s="154"/>
      <c r="AU554" s="154"/>
      <c r="AV554" s="154"/>
      <c r="AW554" s="154"/>
      <c r="AX554" s="154"/>
      <c r="AY554" s="154"/>
      <c r="AZ554" s="154"/>
      <c r="BA554" s="154"/>
      <c r="BB554" s="154"/>
      <c r="BC554" s="154"/>
      <c r="BD554" s="154"/>
      <c r="BE554" s="154"/>
      <c r="BF554" s="154"/>
      <c r="BG554" s="154"/>
      <c r="BH554" s="154"/>
    </row>
    <row r="555" spans="1:60" outlineLevel="1" x14ac:dyDescent="0.2">
      <c r="A555" s="155">
        <v>253</v>
      </c>
      <c r="B555" s="162" t="s">
        <v>914</v>
      </c>
      <c r="C555" s="193" t="s">
        <v>915</v>
      </c>
      <c r="D555" s="164" t="s">
        <v>157</v>
      </c>
      <c r="E555" s="169">
        <v>99</v>
      </c>
      <c r="F555" s="172"/>
      <c r="G555" s="173">
        <f t="shared" si="44"/>
        <v>0</v>
      </c>
      <c r="H555" s="172"/>
      <c r="I555" s="173">
        <f t="shared" si="45"/>
        <v>0</v>
      </c>
      <c r="J555" s="172"/>
      <c r="K555" s="173">
        <f t="shared" si="46"/>
        <v>0</v>
      </c>
      <c r="L555" s="173">
        <v>15</v>
      </c>
      <c r="M555" s="173">
        <f t="shared" si="47"/>
        <v>0</v>
      </c>
      <c r="N555" s="164">
        <v>0</v>
      </c>
      <c r="O555" s="164">
        <f t="shared" si="48"/>
        <v>0</v>
      </c>
      <c r="P555" s="164">
        <v>0</v>
      </c>
      <c r="Q555" s="164">
        <f t="shared" si="49"/>
        <v>0</v>
      </c>
      <c r="R555" s="164"/>
      <c r="S555" s="164"/>
      <c r="T555" s="165">
        <v>0.30567</v>
      </c>
      <c r="U555" s="164">
        <f t="shared" si="50"/>
        <v>30.26</v>
      </c>
      <c r="V555" s="154"/>
      <c r="W555" s="154"/>
      <c r="X555" s="154"/>
      <c r="Y555" s="154"/>
      <c r="Z555" s="154"/>
      <c r="AA555" s="154"/>
      <c r="AB555" s="154"/>
      <c r="AC555" s="154"/>
      <c r="AD555" s="154"/>
      <c r="AE555" s="154" t="s">
        <v>146</v>
      </c>
      <c r="AF555" s="154"/>
      <c r="AG555" s="154"/>
      <c r="AH555" s="154"/>
      <c r="AI555" s="154"/>
      <c r="AJ555" s="154"/>
      <c r="AK555" s="154"/>
      <c r="AL555" s="154"/>
      <c r="AM555" s="154"/>
      <c r="AN555" s="154"/>
      <c r="AO555" s="154"/>
      <c r="AP555" s="154"/>
      <c r="AQ555" s="154"/>
      <c r="AR555" s="154"/>
      <c r="AS555" s="154"/>
      <c r="AT555" s="154"/>
      <c r="AU555" s="154"/>
      <c r="AV555" s="154"/>
      <c r="AW555" s="154"/>
      <c r="AX555" s="154"/>
      <c r="AY555" s="154"/>
      <c r="AZ555" s="154"/>
      <c r="BA555" s="154"/>
      <c r="BB555" s="154"/>
      <c r="BC555" s="154"/>
      <c r="BD555" s="154"/>
      <c r="BE555" s="154"/>
      <c r="BF555" s="154"/>
      <c r="BG555" s="154"/>
      <c r="BH555" s="154"/>
    </row>
    <row r="556" spans="1:60" ht="22.5" outlineLevel="1" x14ac:dyDescent="0.2">
      <c r="A556" s="155">
        <v>254</v>
      </c>
      <c r="B556" s="162" t="s">
        <v>916</v>
      </c>
      <c r="C556" s="193" t="s">
        <v>917</v>
      </c>
      <c r="D556" s="164" t="s">
        <v>157</v>
      </c>
      <c r="E556" s="169">
        <v>12</v>
      </c>
      <c r="F556" s="172"/>
      <c r="G556" s="173">
        <f t="shared" si="44"/>
        <v>0</v>
      </c>
      <c r="H556" s="172"/>
      <c r="I556" s="173">
        <f t="shared" si="45"/>
        <v>0</v>
      </c>
      <c r="J556" s="172"/>
      <c r="K556" s="173">
        <f t="shared" si="46"/>
        <v>0</v>
      </c>
      <c r="L556" s="173">
        <v>15</v>
      </c>
      <c r="M556" s="173">
        <f t="shared" si="47"/>
        <v>0</v>
      </c>
      <c r="N556" s="164">
        <v>4.0000000000000003E-5</v>
      </c>
      <c r="O556" s="164">
        <f t="shared" si="48"/>
        <v>4.8000000000000001E-4</v>
      </c>
      <c r="P556" s="164">
        <v>0</v>
      </c>
      <c r="Q556" s="164">
        <f t="shared" si="49"/>
        <v>0</v>
      </c>
      <c r="R556" s="164"/>
      <c r="S556" s="164"/>
      <c r="T556" s="165">
        <v>0</v>
      </c>
      <c r="U556" s="164">
        <f t="shared" si="50"/>
        <v>0</v>
      </c>
      <c r="V556" s="154"/>
      <c r="W556" s="154"/>
      <c r="X556" s="154"/>
      <c r="Y556" s="154"/>
      <c r="Z556" s="154"/>
      <c r="AA556" s="154"/>
      <c r="AB556" s="154"/>
      <c r="AC556" s="154"/>
      <c r="AD556" s="154"/>
      <c r="AE556" s="154" t="s">
        <v>479</v>
      </c>
      <c r="AF556" s="154"/>
      <c r="AG556" s="154"/>
      <c r="AH556" s="154"/>
      <c r="AI556" s="154"/>
      <c r="AJ556" s="154"/>
      <c r="AK556" s="154"/>
      <c r="AL556" s="154"/>
      <c r="AM556" s="154"/>
      <c r="AN556" s="154"/>
      <c r="AO556" s="154"/>
      <c r="AP556" s="154"/>
      <c r="AQ556" s="154"/>
      <c r="AR556" s="154"/>
      <c r="AS556" s="154"/>
      <c r="AT556" s="154"/>
      <c r="AU556" s="154"/>
      <c r="AV556" s="154"/>
      <c r="AW556" s="154"/>
      <c r="AX556" s="154"/>
      <c r="AY556" s="154"/>
      <c r="AZ556" s="154"/>
      <c r="BA556" s="154"/>
      <c r="BB556" s="154"/>
      <c r="BC556" s="154"/>
      <c r="BD556" s="154"/>
      <c r="BE556" s="154"/>
      <c r="BF556" s="154"/>
      <c r="BG556" s="154"/>
      <c r="BH556" s="154"/>
    </row>
    <row r="557" spans="1:60" outlineLevel="1" x14ac:dyDescent="0.2">
      <c r="A557" s="155">
        <v>255</v>
      </c>
      <c r="B557" s="162" t="s">
        <v>918</v>
      </c>
      <c r="C557" s="193" t="s">
        <v>919</v>
      </c>
      <c r="D557" s="164" t="s">
        <v>157</v>
      </c>
      <c r="E557" s="169">
        <v>87</v>
      </c>
      <c r="F557" s="172"/>
      <c r="G557" s="173">
        <f t="shared" si="44"/>
        <v>0</v>
      </c>
      <c r="H557" s="172"/>
      <c r="I557" s="173">
        <f t="shared" si="45"/>
        <v>0</v>
      </c>
      <c r="J557" s="172"/>
      <c r="K557" s="173">
        <f t="shared" si="46"/>
        <v>0</v>
      </c>
      <c r="L557" s="173">
        <v>15</v>
      </c>
      <c r="M557" s="173">
        <f t="shared" si="47"/>
        <v>0</v>
      </c>
      <c r="N557" s="164">
        <v>5.0000000000000002E-5</v>
      </c>
      <c r="O557" s="164">
        <f t="shared" si="48"/>
        <v>4.3499999999999997E-3</v>
      </c>
      <c r="P557" s="164">
        <v>0</v>
      </c>
      <c r="Q557" s="164">
        <f t="shared" si="49"/>
        <v>0</v>
      </c>
      <c r="R557" s="164"/>
      <c r="S557" s="164"/>
      <c r="T557" s="165">
        <v>0</v>
      </c>
      <c r="U557" s="164">
        <f t="shared" si="50"/>
        <v>0</v>
      </c>
      <c r="V557" s="154"/>
      <c r="W557" s="154"/>
      <c r="X557" s="154"/>
      <c r="Y557" s="154"/>
      <c r="Z557" s="154"/>
      <c r="AA557" s="154"/>
      <c r="AB557" s="154"/>
      <c r="AC557" s="154"/>
      <c r="AD557" s="154"/>
      <c r="AE557" s="154" t="s">
        <v>479</v>
      </c>
      <c r="AF557" s="154"/>
      <c r="AG557" s="154"/>
      <c r="AH557" s="154"/>
      <c r="AI557" s="154"/>
      <c r="AJ557" s="154"/>
      <c r="AK557" s="154"/>
      <c r="AL557" s="154"/>
      <c r="AM557" s="154"/>
      <c r="AN557" s="154"/>
      <c r="AO557" s="154"/>
      <c r="AP557" s="154"/>
      <c r="AQ557" s="154"/>
      <c r="AR557" s="154"/>
      <c r="AS557" s="154"/>
      <c r="AT557" s="154"/>
      <c r="AU557" s="154"/>
      <c r="AV557" s="154"/>
      <c r="AW557" s="154"/>
      <c r="AX557" s="154"/>
      <c r="AY557" s="154"/>
      <c r="AZ557" s="154"/>
      <c r="BA557" s="154"/>
      <c r="BB557" s="154"/>
      <c r="BC557" s="154"/>
      <c r="BD557" s="154"/>
      <c r="BE557" s="154"/>
      <c r="BF557" s="154"/>
      <c r="BG557" s="154"/>
      <c r="BH557" s="154"/>
    </row>
    <row r="558" spans="1:60" outlineLevel="1" x14ac:dyDescent="0.2">
      <c r="A558" s="155"/>
      <c r="B558" s="162"/>
      <c r="C558" s="194" t="s">
        <v>920</v>
      </c>
      <c r="D558" s="166"/>
      <c r="E558" s="170">
        <v>30</v>
      </c>
      <c r="F558" s="173"/>
      <c r="G558" s="173"/>
      <c r="H558" s="173"/>
      <c r="I558" s="173"/>
      <c r="J558" s="173"/>
      <c r="K558" s="173"/>
      <c r="L558" s="173"/>
      <c r="M558" s="173"/>
      <c r="N558" s="164"/>
      <c r="O558" s="164"/>
      <c r="P558" s="164"/>
      <c r="Q558" s="164"/>
      <c r="R558" s="164"/>
      <c r="S558" s="164"/>
      <c r="T558" s="165"/>
      <c r="U558" s="164"/>
      <c r="V558" s="154"/>
      <c r="W558" s="154"/>
      <c r="X558" s="154"/>
      <c r="Y558" s="154"/>
      <c r="Z558" s="154"/>
      <c r="AA558" s="154"/>
      <c r="AB558" s="154"/>
      <c r="AC558" s="154"/>
      <c r="AD558" s="154"/>
      <c r="AE558" s="154" t="s">
        <v>140</v>
      </c>
      <c r="AF558" s="154">
        <v>0</v>
      </c>
      <c r="AG558" s="154"/>
      <c r="AH558" s="154"/>
      <c r="AI558" s="154"/>
      <c r="AJ558" s="154"/>
      <c r="AK558" s="154"/>
      <c r="AL558" s="154"/>
      <c r="AM558" s="154"/>
      <c r="AN558" s="154"/>
      <c r="AO558" s="154"/>
      <c r="AP558" s="154"/>
      <c r="AQ558" s="154"/>
      <c r="AR558" s="154"/>
      <c r="AS558" s="154"/>
      <c r="AT558" s="154"/>
      <c r="AU558" s="154"/>
      <c r="AV558" s="154"/>
      <c r="AW558" s="154"/>
      <c r="AX558" s="154"/>
      <c r="AY558" s="154"/>
      <c r="AZ558" s="154"/>
      <c r="BA558" s="154"/>
      <c r="BB558" s="154"/>
      <c r="BC558" s="154"/>
      <c r="BD558" s="154"/>
      <c r="BE558" s="154"/>
      <c r="BF558" s="154"/>
      <c r="BG558" s="154"/>
      <c r="BH558" s="154"/>
    </row>
    <row r="559" spans="1:60" outlineLevel="1" x14ac:dyDescent="0.2">
      <c r="A559" s="155"/>
      <c r="B559" s="162"/>
      <c r="C559" s="194" t="s">
        <v>921</v>
      </c>
      <c r="D559" s="166"/>
      <c r="E559" s="170">
        <v>28</v>
      </c>
      <c r="F559" s="173"/>
      <c r="G559" s="173"/>
      <c r="H559" s="173"/>
      <c r="I559" s="173"/>
      <c r="J559" s="173"/>
      <c r="K559" s="173"/>
      <c r="L559" s="173"/>
      <c r="M559" s="173"/>
      <c r="N559" s="164"/>
      <c r="O559" s="164"/>
      <c r="P559" s="164"/>
      <c r="Q559" s="164"/>
      <c r="R559" s="164"/>
      <c r="S559" s="164"/>
      <c r="T559" s="165"/>
      <c r="U559" s="164"/>
      <c r="V559" s="154"/>
      <c r="W559" s="154"/>
      <c r="X559" s="154"/>
      <c r="Y559" s="154"/>
      <c r="Z559" s="154"/>
      <c r="AA559" s="154"/>
      <c r="AB559" s="154"/>
      <c r="AC559" s="154"/>
      <c r="AD559" s="154"/>
      <c r="AE559" s="154" t="s">
        <v>140</v>
      </c>
      <c r="AF559" s="154">
        <v>0</v>
      </c>
      <c r="AG559" s="154"/>
      <c r="AH559" s="154"/>
      <c r="AI559" s="154"/>
      <c r="AJ559" s="154"/>
      <c r="AK559" s="154"/>
      <c r="AL559" s="154"/>
      <c r="AM559" s="154"/>
      <c r="AN559" s="154"/>
      <c r="AO559" s="154"/>
      <c r="AP559" s="154"/>
      <c r="AQ559" s="154"/>
      <c r="AR559" s="154"/>
      <c r="AS559" s="154"/>
      <c r="AT559" s="154"/>
      <c r="AU559" s="154"/>
      <c r="AV559" s="154"/>
      <c r="AW559" s="154"/>
      <c r="AX559" s="154"/>
      <c r="AY559" s="154"/>
      <c r="AZ559" s="154"/>
      <c r="BA559" s="154"/>
      <c r="BB559" s="154"/>
      <c r="BC559" s="154"/>
      <c r="BD559" s="154"/>
      <c r="BE559" s="154"/>
      <c r="BF559" s="154"/>
      <c r="BG559" s="154"/>
      <c r="BH559" s="154"/>
    </row>
    <row r="560" spans="1:60" outlineLevel="1" x14ac:dyDescent="0.2">
      <c r="A560" s="155"/>
      <c r="B560" s="162"/>
      <c r="C560" s="194" t="s">
        <v>922</v>
      </c>
      <c r="D560" s="166"/>
      <c r="E560" s="170">
        <v>27</v>
      </c>
      <c r="F560" s="173"/>
      <c r="G560" s="173"/>
      <c r="H560" s="173"/>
      <c r="I560" s="173"/>
      <c r="J560" s="173"/>
      <c r="K560" s="173"/>
      <c r="L560" s="173"/>
      <c r="M560" s="173"/>
      <c r="N560" s="164"/>
      <c r="O560" s="164"/>
      <c r="P560" s="164"/>
      <c r="Q560" s="164"/>
      <c r="R560" s="164"/>
      <c r="S560" s="164"/>
      <c r="T560" s="165"/>
      <c r="U560" s="164"/>
      <c r="V560" s="154"/>
      <c r="W560" s="154"/>
      <c r="X560" s="154"/>
      <c r="Y560" s="154"/>
      <c r="Z560" s="154"/>
      <c r="AA560" s="154"/>
      <c r="AB560" s="154"/>
      <c r="AC560" s="154"/>
      <c r="AD560" s="154"/>
      <c r="AE560" s="154" t="s">
        <v>140</v>
      </c>
      <c r="AF560" s="154">
        <v>0</v>
      </c>
      <c r="AG560" s="154"/>
      <c r="AH560" s="154"/>
      <c r="AI560" s="154"/>
      <c r="AJ560" s="154"/>
      <c r="AK560" s="154"/>
      <c r="AL560" s="154"/>
      <c r="AM560" s="154"/>
      <c r="AN560" s="154"/>
      <c r="AO560" s="154"/>
      <c r="AP560" s="154"/>
      <c r="AQ560" s="154"/>
      <c r="AR560" s="154"/>
      <c r="AS560" s="154"/>
      <c r="AT560" s="154"/>
      <c r="AU560" s="154"/>
      <c r="AV560" s="154"/>
      <c r="AW560" s="154"/>
      <c r="AX560" s="154"/>
      <c r="AY560" s="154"/>
      <c r="AZ560" s="154"/>
      <c r="BA560" s="154"/>
      <c r="BB560" s="154"/>
      <c r="BC560" s="154"/>
      <c r="BD560" s="154"/>
      <c r="BE560" s="154"/>
      <c r="BF560" s="154"/>
      <c r="BG560" s="154"/>
      <c r="BH560" s="154"/>
    </row>
    <row r="561" spans="1:60" outlineLevel="1" x14ac:dyDescent="0.2">
      <c r="A561" s="155"/>
      <c r="B561" s="162"/>
      <c r="C561" s="194" t="s">
        <v>923</v>
      </c>
      <c r="D561" s="166"/>
      <c r="E561" s="170">
        <v>2</v>
      </c>
      <c r="F561" s="173"/>
      <c r="G561" s="173"/>
      <c r="H561" s="173"/>
      <c r="I561" s="173"/>
      <c r="J561" s="173"/>
      <c r="K561" s="173"/>
      <c r="L561" s="173"/>
      <c r="M561" s="173"/>
      <c r="N561" s="164"/>
      <c r="O561" s="164"/>
      <c r="P561" s="164"/>
      <c r="Q561" s="164"/>
      <c r="R561" s="164"/>
      <c r="S561" s="164"/>
      <c r="T561" s="165"/>
      <c r="U561" s="164"/>
      <c r="V561" s="154"/>
      <c r="W561" s="154"/>
      <c r="X561" s="154"/>
      <c r="Y561" s="154"/>
      <c r="Z561" s="154"/>
      <c r="AA561" s="154"/>
      <c r="AB561" s="154"/>
      <c r="AC561" s="154"/>
      <c r="AD561" s="154"/>
      <c r="AE561" s="154" t="s">
        <v>140</v>
      </c>
      <c r="AF561" s="154">
        <v>0</v>
      </c>
      <c r="AG561" s="154"/>
      <c r="AH561" s="154"/>
      <c r="AI561" s="154"/>
      <c r="AJ561" s="154"/>
      <c r="AK561" s="154"/>
      <c r="AL561" s="154"/>
      <c r="AM561" s="154"/>
      <c r="AN561" s="154"/>
      <c r="AO561" s="154"/>
      <c r="AP561" s="154"/>
      <c r="AQ561" s="154"/>
      <c r="AR561" s="154"/>
      <c r="AS561" s="154"/>
      <c r="AT561" s="154"/>
      <c r="AU561" s="154"/>
      <c r="AV561" s="154"/>
      <c r="AW561" s="154"/>
      <c r="AX561" s="154"/>
      <c r="AY561" s="154"/>
      <c r="AZ561" s="154"/>
      <c r="BA561" s="154"/>
      <c r="BB561" s="154"/>
      <c r="BC561" s="154"/>
      <c r="BD561" s="154"/>
      <c r="BE561" s="154"/>
      <c r="BF561" s="154"/>
      <c r="BG561" s="154"/>
      <c r="BH561" s="154"/>
    </row>
    <row r="562" spans="1:60" outlineLevel="1" x14ac:dyDescent="0.2">
      <c r="A562" s="155">
        <v>256</v>
      </c>
      <c r="B562" s="162" t="s">
        <v>924</v>
      </c>
      <c r="C562" s="193" t="s">
        <v>925</v>
      </c>
      <c r="D562" s="164" t="s">
        <v>157</v>
      </c>
      <c r="E562" s="169">
        <v>146</v>
      </c>
      <c r="F562" s="172"/>
      <c r="G562" s="173">
        <f>ROUND(E562*F562,2)</f>
        <v>0</v>
      </c>
      <c r="H562" s="172"/>
      <c r="I562" s="173">
        <f>ROUND(E562*H562,2)</f>
        <v>0</v>
      </c>
      <c r="J562" s="172"/>
      <c r="K562" s="173">
        <f>ROUND(E562*J562,2)</f>
        <v>0</v>
      </c>
      <c r="L562" s="173">
        <v>15</v>
      </c>
      <c r="M562" s="173">
        <f>G562*(1+L562/100)</f>
        <v>0</v>
      </c>
      <c r="N562" s="164">
        <v>0</v>
      </c>
      <c r="O562" s="164">
        <f>ROUND(E562*N562,5)</f>
        <v>0</v>
      </c>
      <c r="P562" s="164">
        <v>0</v>
      </c>
      <c r="Q562" s="164">
        <f>ROUND(E562*P562,5)</f>
        <v>0</v>
      </c>
      <c r="R562" s="164"/>
      <c r="S562" s="164"/>
      <c r="T562" s="165">
        <v>0.26</v>
      </c>
      <c r="U562" s="164">
        <f>ROUND(E562*T562,2)</f>
        <v>37.96</v>
      </c>
      <c r="V562" s="154"/>
      <c r="W562" s="154"/>
      <c r="X562" s="154"/>
      <c r="Y562" s="154"/>
      <c r="Z562" s="154"/>
      <c r="AA562" s="154"/>
      <c r="AB562" s="154"/>
      <c r="AC562" s="154"/>
      <c r="AD562" s="154"/>
      <c r="AE562" s="154" t="s">
        <v>146</v>
      </c>
      <c r="AF562" s="154"/>
      <c r="AG562" s="154"/>
      <c r="AH562" s="154"/>
      <c r="AI562" s="154"/>
      <c r="AJ562" s="154"/>
      <c r="AK562" s="154"/>
      <c r="AL562" s="154"/>
      <c r="AM562" s="154"/>
      <c r="AN562" s="154"/>
      <c r="AO562" s="154"/>
      <c r="AP562" s="154"/>
      <c r="AQ562" s="154"/>
      <c r="AR562" s="154"/>
      <c r="AS562" s="154"/>
      <c r="AT562" s="154"/>
      <c r="AU562" s="154"/>
      <c r="AV562" s="154"/>
      <c r="AW562" s="154"/>
      <c r="AX562" s="154"/>
      <c r="AY562" s="154"/>
      <c r="AZ562" s="154"/>
      <c r="BA562" s="154"/>
      <c r="BB562" s="154"/>
      <c r="BC562" s="154"/>
      <c r="BD562" s="154"/>
      <c r="BE562" s="154"/>
      <c r="BF562" s="154"/>
      <c r="BG562" s="154"/>
      <c r="BH562" s="154"/>
    </row>
    <row r="563" spans="1:60" outlineLevel="1" x14ac:dyDescent="0.2">
      <c r="A563" s="155"/>
      <c r="B563" s="162"/>
      <c r="C563" s="194" t="s">
        <v>926</v>
      </c>
      <c r="D563" s="166"/>
      <c r="E563" s="170">
        <v>146</v>
      </c>
      <c r="F563" s="173"/>
      <c r="G563" s="173"/>
      <c r="H563" s="173"/>
      <c r="I563" s="173"/>
      <c r="J563" s="173"/>
      <c r="K563" s="173"/>
      <c r="L563" s="173"/>
      <c r="M563" s="173"/>
      <c r="N563" s="164"/>
      <c r="O563" s="164"/>
      <c r="P563" s="164"/>
      <c r="Q563" s="164"/>
      <c r="R563" s="164"/>
      <c r="S563" s="164"/>
      <c r="T563" s="165"/>
      <c r="U563" s="164"/>
      <c r="V563" s="154"/>
      <c r="W563" s="154"/>
      <c r="X563" s="154"/>
      <c r="Y563" s="154"/>
      <c r="Z563" s="154"/>
      <c r="AA563" s="154"/>
      <c r="AB563" s="154"/>
      <c r="AC563" s="154"/>
      <c r="AD563" s="154"/>
      <c r="AE563" s="154" t="s">
        <v>140</v>
      </c>
      <c r="AF563" s="154">
        <v>0</v>
      </c>
      <c r="AG563" s="154"/>
      <c r="AH563" s="154"/>
      <c r="AI563" s="154"/>
      <c r="AJ563" s="154"/>
      <c r="AK563" s="154"/>
      <c r="AL563" s="154"/>
      <c r="AM563" s="154"/>
      <c r="AN563" s="154"/>
      <c r="AO563" s="154"/>
      <c r="AP563" s="154"/>
      <c r="AQ563" s="154"/>
      <c r="AR563" s="154"/>
      <c r="AS563" s="154"/>
      <c r="AT563" s="154"/>
      <c r="AU563" s="154"/>
      <c r="AV563" s="154"/>
      <c r="AW563" s="154"/>
      <c r="AX563" s="154"/>
      <c r="AY563" s="154"/>
      <c r="AZ563" s="154"/>
      <c r="BA563" s="154"/>
      <c r="BB563" s="154"/>
      <c r="BC563" s="154"/>
      <c r="BD563" s="154"/>
      <c r="BE563" s="154"/>
      <c r="BF563" s="154"/>
      <c r="BG563" s="154"/>
      <c r="BH563" s="154"/>
    </row>
    <row r="564" spans="1:60" outlineLevel="1" x14ac:dyDescent="0.2">
      <c r="A564" s="155">
        <v>257</v>
      </c>
      <c r="B564" s="162" t="s">
        <v>927</v>
      </c>
      <c r="C564" s="193" t="s">
        <v>928</v>
      </c>
      <c r="D564" s="164" t="s">
        <v>157</v>
      </c>
      <c r="E564" s="169">
        <v>32</v>
      </c>
      <c r="F564" s="172"/>
      <c r="G564" s="173">
        <f>ROUND(E564*F564,2)</f>
        <v>0</v>
      </c>
      <c r="H564" s="172"/>
      <c r="I564" s="173">
        <f>ROUND(E564*H564,2)</f>
        <v>0</v>
      </c>
      <c r="J564" s="172"/>
      <c r="K564" s="173">
        <f>ROUND(E564*J564,2)</f>
        <v>0</v>
      </c>
      <c r="L564" s="173">
        <v>15</v>
      </c>
      <c r="M564" s="173">
        <f>G564*(1+L564/100)</f>
        <v>0</v>
      </c>
      <c r="N564" s="164">
        <v>1.0000000000000001E-5</v>
      </c>
      <c r="O564" s="164">
        <f>ROUND(E564*N564,5)</f>
        <v>3.2000000000000003E-4</v>
      </c>
      <c r="P564" s="164">
        <v>0</v>
      </c>
      <c r="Q564" s="164">
        <f>ROUND(E564*P564,5)</f>
        <v>0</v>
      </c>
      <c r="R564" s="164"/>
      <c r="S564" s="164"/>
      <c r="T564" s="165">
        <v>0</v>
      </c>
      <c r="U564" s="164">
        <f>ROUND(E564*T564,2)</f>
        <v>0</v>
      </c>
      <c r="V564" s="154"/>
      <c r="W564" s="154"/>
      <c r="X564" s="154"/>
      <c r="Y564" s="154"/>
      <c r="Z564" s="154"/>
      <c r="AA564" s="154"/>
      <c r="AB564" s="154"/>
      <c r="AC564" s="154"/>
      <c r="AD564" s="154"/>
      <c r="AE564" s="154" t="s">
        <v>479</v>
      </c>
      <c r="AF564" s="154"/>
      <c r="AG564" s="154"/>
      <c r="AH564" s="154"/>
      <c r="AI564" s="154"/>
      <c r="AJ564" s="154"/>
      <c r="AK564" s="154"/>
      <c r="AL564" s="154"/>
      <c r="AM564" s="154"/>
      <c r="AN564" s="154"/>
      <c r="AO564" s="154"/>
      <c r="AP564" s="154"/>
      <c r="AQ564" s="154"/>
      <c r="AR564" s="154"/>
      <c r="AS564" s="154"/>
      <c r="AT564" s="154"/>
      <c r="AU564" s="154"/>
      <c r="AV564" s="154"/>
      <c r="AW564" s="154"/>
      <c r="AX564" s="154"/>
      <c r="AY564" s="154"/>
      <c r="AZ564" s="154"/>
      <c r="BA564" s="154"/>
      <c r="BB564" s="154"/>
      <c r="BC564" s="154"/>
      <c r="BD564" s="154"/>
      <c r="BE564" s="154"/>
      <c r="BF564" s="154"/>
      <c r="BG564" s="154"/>
      <c r="BH564" s="154"/>
    </row>
    <row r="565" spans="1:60" outlineLevel="1" x14ac:dyDescent="0.2">
      <c r="A565" s="155"/>
      <c r="B565" s="162"/>
      <c r="C565" s="194" t="s">
        <v>929</v>
      </c>
      <c r="D565" s="166"/>
      <c r="E565" s="170">
        <v>19</v>
      </c>
      <c r="F565" s="173"/>
      <c r="G565" s="173"/>
      <c r="H565" s="173"/>
      <c r="I565" s="173"/>
      <c r="J565" s="173"/>
      <c r="K565" s="173"/>
      <c r="L565" s="173"/>
      <c r="M565" s="173"/>
      <c r="N565" s="164"/>
      <c r="O565" s="164"/>
      <c r="P565" s="164"/>
      <c r="Q565" s="164"/>
      <c r="R565" s="164"/>
      <c r="S565" s="164"/>
      <c r="T565" s="165"/>
      <c r="U565" s="164"/>
      <c r="V565" s="154"/>
      <c r="W565" s="154"/>
      <c r="X565" s="154"/>
      <c r="Y565" s="154"/>
      <c r="Z565" s="154"/>
      <c r="AA565" s="154"/>
      <c r="AB565" s="154"/>
      <c r="AC565" s="154"/>
      <c r="AD565" s="154"/>
      <c r="AE565" s="154" t="s">
        <v>140</v>
      </c>
      <c r="AF565" s="154">
        <v>0</v>
      </c>
      <c r="AG565" s="154"/>
      <c r="AH565" s="154"/>
      <c r="AI565" s="154"/>
      <c r="AJ565" s="154"/>
      <c r="AK565" s="154"/>
      <c r="AL565" s="154"/>
      <c r="AM565" s="154"/>
      <c r="AN565" s="154"/>
      <c r="AO565" s="154"/>
      <c r="AP565" s="154"/>
      <c r="AQ565" s="154"/>
      <c r="AR565" s="154"/>
      <c r="AS565" s="154"/>
      <c r="AT565" s="154"/>
      <c r="AU565" s="154"/>
      <c r="AV565" s="154"/>
      <c r="AW565" s="154"/>
      <c r="AX565" s="154"/>
      <c r="AY565" s="154"/>
      <c r="AZ565" s="154"/>
      <c r="BA565" s="154"/>
      <c r="BB565" s="154"/>
      <c r="BC565" s="154"/>
      <c r="BD565" s="154"/>
      <c r="BE565" s="154"/>
      <c r="BF565" s="154"/>
      <c r="BG565" s="154"/>
      <c r="BH565" s="154"/>
    </row>
    <row r="566" spans="1:60" outlineLevel="1" x14ac:dyDescent="0.2">
      <c r="A566" s="155"/>
      <c r="B566" s="162"/>
      <c r="C566" s="194" t="s">
        <v>930</v>
      </c>
      <c r="D566" s="166"/>
      <c r="E566" s="170">
        <v>13</v>
      </c>
      <c r="F566" s="173"/>
      <c r="G566" s="173"/>
      <c r="H566" s="173"/>
      <c r="I566" s="173"/>
      <c r="J566" s="173"/>
      <c r="K566" s="173"/>
      <c r="L566" s="173"/>
      <c r="M566" s="173"/>
      <c r="N566" s="164"/>
      <c r="O566" s="164"/>
      <c r="P566" s="164"/>
      <c r="Q566" s="164"/>
      <c r="R566" s="164"/>
      <c r="S566" s="164"/>
      <c r="T566" s="165"/>
      <c r="U566" s="164"/>
      <c r="V566" s="154"/>
      <c r="W566" s="154"/>
      <c r="X566" s="154"/>
      <c r="Y566" s="154"/>
      <c r="Z566" s="154"/>
      <c r="AA566" s="154"/>
      <c r="AB566" s="154"/>
      <c r="AC566" s="154"/>
      <c r="AD566" s="154"/>
      <c r="AE566" s="154" t="s">
        <v>140</v>
      </c>
      <c r="AF566" s="154">
        <v>0</v>
      </c>
      <c r="AG566" s="154"/>
      <c r="AH566" s="154"/>
      <c r="AI566" s="154"/>
      <c r="AJ566" s="154"/>
      <c r="AK566" s="154"/>
      <c r="AL566" s="154"/>
      <c r="AM566" s="154"/>
      <c r="AN566" s="154"/>
      <c r="AO566" s="154"/>
      <c r="AP566" s="154"/>
      <c r="AQ566" s="154"/>
      <c r="AR566" s="154"/>
      <c r="AS566" s="154"/>
      <c r="AT566" s="154"/>
      <c r="AU566" s="154"/>
      <c r="AV566" s="154"/>
      <c r="AW566" s="154"/>
      <c r="AX566" s="154"/>
      <c r="AY566" s="154"/>
      <c r="AZ566" s="154"/>
      <c r="BA566" s="154"/>
      <c r="BB566" s="154"/>
      <c r="BC566" s="154"/>
      <c r="BD566" s="154"/>
      <c r="BE566" s="154"/>
      <c r="BF566" s="154"/>
      <c r="BG566" s="154"/>
      <c r="BH566" s="154"/>
    </row>
    <row r="567" spans="1:60" outlineLevel="1" x14ac:dyDescent="0.2">
      <c r="A567" s="155">
        <v>258</v>
      </c>
      <c r="B567" s="162" t="s">
        <v>931</v>
      </c>
      <c r="C567" s="193" t="s">
        <v>932</v>
      </c>
      <c r="D567" s="164" t="s">
        <v>157</v>
      </c>
      <c r="E567" s="169">
        <v>114</v>
      </c>
      <c r="F567" s="172"/>
      <c r="G567" s="173">
        <f>ROUND(E567*F567,2)</f>
        <v>0</v>
      </c>
      <c r="H567" s="172"/>
      <c r="I567" s="173">
        <f>ROUND(E567*H567,2)</f>
        <v>0</v>
      </c>
      <c r="J567" s="172"/>
      <c r="K567" s="173">
        <f>ROUND(E567*J567,2)</f>
        <v>0</v>
      </c>
      <c r="L567" s="173">
        <v>15</v>
      </c>
      <c r="M567" s="173">
        <f>G567*(1+L567/100)</f>
        <v>0</v>
      </c>
      <c r="N567" s="164">
        <v>1.0000000000000001E-5</v>
      </c>
      <c r="O567" s="164">
        <f>ROUND(E567*N567,5)</f>
        <v>1.14E-3</v>
      </c>
      <c r="P567" s="164">
        <v>0</v>
      </c>
      <c r="Q567" s="164">
        <f>ROUND(E567*P567,5)</f>
        <v>0</v>
      </c>
      <c r="R567" s="164"/>
      <c r="S567" s="164"/>
      <c r="T567" s="165">
        <v>0</v>
      </c>
      <c r="U567" s="164">
        <f>ROUND(E567*T567,2)</f>
        <v>0</v>
      </c>
      <c r="V567" s="154"/>
      <c r="W567" s="154"/>
      <c r="X567" s="154"/>
      <c r="Y567" s="154"/>
      <c r="Z567" s="154"/>
      <c r="AA567" s="154"/>
      <c r="AB567" s="154"/>
      <c r="AC567" s="154"/>
      <c r="AD567" s="154"/>
      <c r="AE567" s="154" t="s">
        <v>479</v>
      </c>
      <c r="AF567" s="154"/>
      <c r="AG567" s="154"/>
      <c r="AH567" s="154"/>
      <c r="AI567" s="154"/>
      <c r="AJ567" s="154"/>
      <c r="AK567" s="154"/>
      <c r="AL567" s="154"/>
      <c r="AM567" s="154"/>
      <c r="AN567" s="154"/>
      <c r="AO567" s="154"/>
      <c r="AP567" s="154"/>
      <c r="AQ567" s="154"/>
      <c r="AR567" s="154"/>
      <c r="AS567" s="154"/>
      <c r="AT567" s="154"/>
      <c r="AU567" s="154"/>
      <c r="AV567" s="154"/>
      <c r="AW567" s="154"/>
      <c r="AX567" s="154"/>
      <c r="AY567" s="154"/>
      <c r="AZ567" s="154"/>
      <c r="BA567" s="154"/>
      <c r="BB567" s="154"/>
      <c r="BC567" s="154"/>
      <c r="BD567" s="154"/>
      <c r="BE567" s="154"/>
      <c r="BF567" s="154"/>
      <c r="BG567" s="154"/>
      <c r="BH567" s="154"/>
    </row>
    <row r="568" spans="1:60" outlineLevel="1" x14ac:dyDescent="0.2">
      <c r="A568" s="155"/>
      <c r="B568" s="162"/>
      <c r="C568" s="194" t="s">
        <v>933</v>
      </c>
      <c r="D568" s="166"/>
      <c r="E568" s="170">
        <v>29</v>
      </c>
      <c r="F568" s="173"/>
      <c r="G568" s="173"/>
      <c r="H568" s="173"/>
      <c r="I568" s="173"/>
      <c r="J568" s="173"/>
      <c r="K568" s="173"/>
      <c r="L568" s="173"/>
      <c r="M568" s="173"/>
      <c r="N568" s="164"/>
      <c r="O568" s="164"/>
      <c r="P568" s="164"/>
      <c r="Q568" s="164"/>
      <c r="R568" s="164"/>
      <c r="S568" s="164"/>
      <c r="T568" s="165"/>
      <c r="U568" s="164"/>
      <c r="V568" s="154"/>
      <c r="W568" s="154"/>
      <c r="X568" s="154"/>
      <c r="Y568" s="154"/>
      <c r="Z568" s="154"/>
      <c r="AA568" s="154"/>
      <c r="AB568" s="154"/>
      <c r="AC568" s="154"/>
      <c r="AD568" s="154"/>
      <c r="AE568" s="154" t="s">
        <v>140</v>
      </c>
      <c r="AF568" s="154">
        <v>0</v>
      </c>
      <c r="AG568" s="154"/>
      <c r="AH568" s="154"/>
      <c r="AI568" s="154"/>
      <c r="AJ568" s="154"/>
      <c r="AK568" s="154"/>
      <c r="AL568" s="154"/>
      <c r="AM568" s="154"/>
      <c r="AN568" s="154"/>
      <c r="AO568" s="154"/>
      <c r="AP568" s="154"/>
      <c r="AQ568" s="154"/>
      <c r="AR568" s="154"/>
      <c r="AS568" s="154"/>
      <c r="AT568" s="154"/>
      <c r="AU568" s="154"/>
      <c r="AV568" s="154"/>
      <c r="AW568" s="154"/>
      <c r="AX568" s="154"/>
      <c r="AY568" s="154"/>
      <c r="AZ568" s="154"/>
      <c r="BA568" s="154"/>
      <c r="BB568" s="154"/>
      <c r="BC568" s="154"/>
      <c r="BD568" s="154"/>
      <c r="BE568" s="154"/>
      <c r="BF568" s="154"/>
      <c r="BG568" s="154"/>
      <c r="BH568" s="154"/>
    </row>
    <row r="569" spans="1:60" outlineLevel="1" x14ac:dyDescent="0.2">
      <c r="A569" s="155"/>
      <c r="B569" s="162"/>
      <c r="C569" s="194" t="s">
        <v>934</v>
      </c>
      <c r="D569" s="166"/>
      <c r="E569" s="170">
        <v>47</v>
      </c>
      <c r="F569" s="173"/>
      <c r="G569" s="173"/>
      <c r="H569" s="173"/>
      <c r="I569" s="173"/>
      <c r="J569" s="173"/>
      <c r="K569" s="173"/>
      <c r="L569" s="173"/>
      <c r="M569" s="173"/>
      <c r="N569" s="164"/>
      <c r="O569" s="164"/>
      <c r="P569" s="164"/>
      <c r="Q569" s="164"/>
      <c r="R569" s="164"/>
      <c r="S569" s="164"/>
      <c r="T569" s="165"/>
      <c r="U569" s="164"/>
      <c r="V569" s="154"/>
      <c r="W569" s="154"/>
      <c r="X569" s="154"/>
      <c r="Y569" s="154"/>
      <c r="Z569" s="154"/>
      <c r="AA569" s="154"/>
      <c r="AB569" s="154"/>
      <c r="AC569" s="154"/>
      <c r="AD569" s="154"/>
      <c r="AE569" s="154" t="s">
        <v>140</v>
      </c>
      <c r="AF569" s="154">
        <v>0</v>
      </c>
      <c r="AG569" s="154"/>
      <c r="AH569" s="154"/>
      <c r="AI569" s="154"/>
      <c r="AJ569" s="154"/>
      <c r="AK569" s="154"/>
      <c r="AL569" s="154"/>
      <c r="AM569" s="154"/>
      <c r="AN569" s="154"/>
      <c r="AO569" s="154"/>
      <c r="AP569" s="154"/>
      <c r="AQ569" s="154"/>
      <c r="AR569" s="154"/>
      <c r="AS569" s="154"/>
      <c r="AT569" s="154"/>
      <c r="AU569" s="154"/>
      <c r="AV569" s="154"/>
      <c r="AW569" s="154"/>
      <c r="AX569" s="154"/>
      <c r="AY569" s="154"/>
      <c r="AZ569" s="154"/>
      <c r="BA569" s="154"/>
      <c r="BB569" s="154"/>
      <c r="BC569" s="154"/>
      <c r="BD569" s="154"/>
      <c r="BE569" s="154"/>
      <c r="BF569" s="154"/>
      <c r="BG569" s="154"/>
      <c r="BH569" s="154"/>
    </row>
    <row r="570" spans="1:60" outlineLevel="1" x14ac:dyDescent="0.2">
      <c r="A570" s="155"/>
      <c r="B570" s="162"/>
      <c r="C570" s="194" t="s">
        <v>935</v>
      </c>
      <c r="D570" s="166"/>
      <c r="E570" s="170">
        <v>36</v>
      </c>
      <c r="F570" s="173"/>
      <c r="G570" s="173"/>
      <c r="H570" s="173"/>
      <c r="I570" s="173"/>
      <c r="J570" s="173"/>
      <c r="K570" s="173"/>
      <c r="L570" s="173"/>
      <c r="M570" s="173"/>
      <c r="N570" s="164"/>
      <c r="O570" s="164"/>
      <c r="P570" s="164"/>
      <c r="Q570" s="164"/>
      <c r="R570" s="164"/>
      <c r="S570" s="164"/>
      <c r="T570" s="165"/>
      <c r="U570" s="164"/>
      <c r="V570" s="154"/>
      <c r="W570" s="154"/>
      <c r="X570" s="154"/>
      <c r="Y570" s="154"/>
      <c r="Z570" s="154"/>
      <c r="AA570" s="154"/>
      <c r="AB570" s="154"/>
      <c r="AC570" s="154"/>
      <c r="AD570" s="154"/>
      <c r="AE570" s="154" t="s">
        <v>140</v>
      </c>
      <c r="AF570" s="154">
        <v>0</v>
      </c>
      <c r="AG570" s="154"/>
      <c r="AH570" s="154"/>
      <c r="AI570" s="154"/>
      <c r="AJ570" s="154"/>
      <c r="AK570" s="154"/>
      <c r="AL570" s="154"/>
      <c r="AM570" s="154"/>
      <c r="AN570" s="154"/>
      <c r="AO570" s="154"/>
      <c r="AP570" s="154"/>
      <c r="AQ570" s="154"/>
      <c r="AR570" s="154"/>
      <c r="AS570" s="154"/>
      <c r="AT570" s="154"/>
      <c r="AU570" s="154"/>
      <c r="AV570" s="154"/>
      <c r="AW570" s="154"/>
      <c r="AX570" s="154"/>
      <c r="AY570" s="154"/>
      <c r="AZ570" s="154"/>
      <c r="BA570" s="154"/>
      <c r="BB570" s="154"/>
      <c r="BC570" s="154"/>
      <c r="BD570" s="154"/>
      <c r="BE570" s="154"/>
      <c r="BF570" s="154"/>
      <c r="BG570" s="154"/>
      <c r="BH570" s="154"/>
    </row>
    <row r="571" spans="1:60" outlineLevel="1" x14ac:dyDescent="0.2">
      <c r="A571" s="155"/>
      <c r="B571" s="162"/>
      <c r="C571" s="194" t="s">
        <v>923</v>
      </c>
      <c r="D571" s="166"/>
      <c r="E571" s="170">
        <v>2</v>
      </c>
      <c r="F571" s="173"/>
      <c r="G571" s="173"/>
      <c r="H571" s="173"/>
      <c r="I571" s="173"/>
      <c r="J571" s="173"/>
      <c r="K571" s="173"/>
      <c r="L571" s="173"/>
      <c r="M571" s="173"/>
      <c r="N571" s="164"/>
      <c r="O571" s="164"/>
      <c r="P571" s="164"/>
      <c r="Q571" s="164"/>
      <c r="R571" s="164"/>
      <c r="S571" s="164"/>
      <c r="T571" s="165"/>
      <c r="U571" s="164"/>
      <c r="V571" s="154"/>
      <c r="W571" s="154"/>
      <c r="X571" s="154"/>
      <c r="Y571" s="154"/>
      <c r="Z571" s="154"/>
      <c r="AA571" s="154"/>
      <c r="AB571" s="154"/>
      <c r="AC571" s="154"/>
      <c r="AD571" s="154"/>
      <c r="AE571" s="154" t="s">
        <v>140</v>
      </c>
      <c r="AF571" s="154">
        <v>0</v>
      </c>
      <c r="AG571" s="154"/>
      <c r="AH571" s="154"/>
      <c r="AI571" s="154"/>
      <c r="AJ571" s="154"/>
      <c r="AK571" s="154"/>
      <c r="AL571" s="154"/>
      <c r="AM571" s="154"/>
      <c r="AN571" s="154"/>
      <c r="AO571" s="154"/>
      <c r="AP571" s="154"/>
      <c r="AQ571" s="154"/>
      <c r="AR571" s="154"/>
      <c r="AS571" s="154"/>
      <c r="AT571" s="154"/>
      <c r="AU571" s="154"/>
      <c r="AV571" s="154"/>
      <c r="AW571" s="154"/>
      <c r="AX571" s="154"/>
      <c r="AY571" s="154"/>
      <c r="AZ571" s="154"/>
      <c r="BA571" s="154"/>
      <c r="BB571" s="154"/>
      <c r="BC571" s="154"/>
      <c r="BD571" s="154"/>
      <c r="BE571" s="154"/>
      <c r="BF571" s="154"/>
      <c r="BG571" s="154"/>
      <c r="BH571" s="154"/>
    </row>
    <row r="572" spans="1:60" outlineLevel="1" x14ac:dyDescent="0.2">
      <c r="A572" s="155">
        <v>259</v>
      </c>
      <c r="B572" s="162" t="s">
        <v>936</v>
      </c>
      <c r="C572" s="193" t="s">
        <v>937</v>
      </c>
      <c r="D572" s="164" t="s">
        <v>157</v>
      </c>
      <c r="E572" s="169">
        <v>8</v>
      </c>
      <c r="F572" s="172"/>
      <c r="G572" s="173">
        <f>ROUND(E572*F572,2)</f>
        <v>0</v>
      </c>
      <c r="H572" s="172"/>
      <c r="I572" s="173">
        <f>ROUND(E572*H572,2)</f>
        <v>0</v>
      </c>
      <c r="J572" s="172"/>
      <c r="K572" s="173">
        <f>ROUND(E572*J572,2)</f>
        <v>0</v>
      </c>
      <c r="L572" s="173">
        <v>15</v>
      </c>
      <c r="M572" s="173">
        <f>G572*(1+L572/100)</f>
        <v>0</v>
      </c>
      <c r="N572" s="164">
        <v>0</v>
      </c>
      <c r="O572" s="164">
        <f>ROUND(E572*N572,5)</f>
        <v>0</v>
      </c>
      <c r="P572" s="164">
        <v>0</v>
      </c>
      <c r="Q572" s="164">
        <f>ROUND(E572*P572,5)</f>
        <v>0</v>
      </c>
      <c r="R572" s="164"/>
      <c r="S572" s="164"/>
      <c r="T572" s="165">
        <v>0.51</v>
      </c>
      <c r="U572" s="164">
        <f>ROUND(E572*T572,2)</f>
        <v>4.08</v>
      </c>
      <c r="V572" s="154"/>
      <c r="W572" s="154"/>
      <c r="X572" s="154"/>
      <c r="Y572" s="154"/>
      <c r="Z572" s="154"/>
      <c r="AA572" s="154"/>
      <c r="AB572" s="154"/>
      <c r="AC572" s="154"/>
      <c r="AD572" s="154"/>
      <c r="AE572" s="154" t="s">
        <v>146</v>
      </c>
      <c r="AF572" s="154"/>
      <c r="AG572" s="154"/>
      <c r="AH572" s="154"/>
      <c r="AI572" s="154"/>
      <c r="AJ572" s="154"/>
      <c r="AK572" s="154"/>
      <c r="AL572" s="154"/>
      <c r="AM572" s="154"/>
      <c r="AN572" s="154"/>
      <c r="AO572" s="154"/>
      <c r="AP572" s="154"/>
      <c r="AQ572" s="154"/>
      <c r="AR572" s="154"/>
      <c r="AS572" s="154"/>
      <c r="AT572" s="154"/>
      <c r="AU572" s="154"/>
      <c r="AV572" s="154"/>
      <c r="AW572" s="154"/>
      <c r="AX572" s="154"/>
      <c r="AY572" s="154"/>
      <c r="AZ572" s="154"/>
      <c r="BA572" s="154"/>
      <c r="BB572" s="154"/>
      <c r="BC572" s="154"/>
      <c r="BD572" s="154"/>
      <c r="BE572" s="154"/>
      <c r="BF572" s="154"/>
      <c r="BG572" s="154"/>
      <c r="BH572" s="154"/>
    </row>
    <row r="573" spans="1:60" outlineLevel="1" x14ac:dyDescent="0.2">
      <c r="A573" s="155">
        <v>260</v>
      </c>
      <c r="B573" s="162" t="s">
        <v>938</v>
      </c>
      <c r="C573" s="193" t="s">
        <v>939</v>
      </c>
      <c r="D573" s="164" t="s">
        <v>157</v>
      </c>
      <c r="E573" s="169">
        <v>1</v>
      </c>
      <c r="F573" s="172"/>
      <c r="G573" s="173">
        <f>ROUND(E573*F573,2)</f>
        <v>0</v>
      </c>
      <c r="H573" s="172"/>
      <c r="I573" s="173">
        <f>ROUND(E573*H573,2)</f>
        <v>0</v>
      </c>
      <c r="J573" s="172"/>
      <c r="K573" s="173">
        <f>ROUND(E573*J573,2)</f>
        <v>0</v>
      </c>
      <c r="L573" s="173">
        <v>15</v>
      </c>
      <c r="M573" s="173">
        <f>G573*(1+L573/100)</f>
        <v>0</v>
      </c>
      <c r="N573" s="164">
        <v>1.4999999999999999E-4</v>
      </c>
      <c r="O573" s="164">
        <f>ROUND(E573*N573,5)</f>
        <v>1.4999999999999999E-4</v>
      </c>
      <c r="P573" s="164">
        <v>0</v>
      </c>
      <c r="Q573" s="164">
        <f>ROUND(E573*P573,5)</f>
        <v>0</v>
      </c>
      <c r="R573" s="164"/>
      <c r="S573" s="164"/>
      <c r="T573" s="165">
        <v>0</v>
      </c>
      <c r="U573" s="164">
        <f>ROUND(E573*T573,2)</f>
        <v>0</v>
      </c>
      <c r="V573" s="154"/>
      <c r="W573" s="154"/>
      <c r="X573" s="154"/>
      <c r="Y573" s="154"/>
      <c r="Z573" s="154"/>
      <c r="AA573" s="154"/>
      <c r="AB573" s="154"/>
      <c r="AC573" s="154"/>
      <c r="AD573" s="154"/>
      <c r="AE573" s="154" t="s">
        <v>479</v>
      </c>
      <c r="AF573" s="154"/>
      <c r="AG573" s="154"/>
      <c r="AH573" s="154"/>
      <c r="AI573" s="154"/>
      <c r="AJ573" s="154"/>
      <c r="AK573" s="154"/>
      <c r="AL573" s="154"/>
      <c r="AM573" s="154"/>
      <c r="AN573" s="154"/>
      <c r="AO573" s="154"/>
      <c r="AP573" s="154"/>
      <c r="AQ573" s="154"/>
      <c r="AR573" s="154"/>
      <c r="AS573" s="154"/>
      <c r="AT573" s="154"/>
      <c r="AU573" s="154"/>
      <c r="AV573" s="154"/>
      <c r="AW573" s="154"/>
      <c r="AX573" s="154"/>
      <c r="AY573" s="154"/>
      <c r="AZ573" s="154"/>
      <c r="BA573" s="154"/>
      <c r="BB573" s="154"/>
      <c r="BC573" s="154"/>
      <c r="BD573" s="154"/>
      <c r="BE573" s="154"/>
      <c r="BF573" s="154"/>
      <c r="BG573" s="154"/>
      <c r="BH573" s="154"/>
    </row>
    <row r="574" spans="1:60" ht="22.5" outlineLevel="1" x14ac:dyDescent="0.2">
      <c r="A574" s="155">
        <v>261</v>
      </c>
      <c r="B574" s="162" t="s">
        <v>940</v>
      </c>
      <c r="C574" s="193" t="s">
        <v>941</v>
      </c>
      <c r="D574" s="164" t="s">
        <v>157</v>
      </c>
      <c r="E574" s="169">
        <v>7</v>
      </c>
      <c r="F574" s="172"/>
      <c r="G574" s="173">
        <f>ROUND(E574*F574,2)</f>
        <v>0</v>
      </c>
      <c r="H574" s="172"/>
      <c r="I574" s="173">
        <f>ROUND(E574*H574,2)</f>
        <v>0</v>
      </c>
      <c r="J574" s="172"/>
      <c r="K574" s="173">
        <f>ROUND(E574*J574,2)</f>
        <v>0</v>
      </c>
      <c r="L574" s="173">
        <v>15</v>
      </c>
      <c r="M574" s="173">
        <f>G574*(1+L574/100)</f>
        <v>0</v>
      </c>
      <c r="N574" s="164">
        <v>6.0000000000000002E-5</v>
      </c>
      <c r="O574" s="164">
        <f>ROUND(E574*N574,5)</f>
        <v>4.2000000000000002E-4</v>
      </c>
      <c r="P574" s="164">
        <v>0</v>
      </c>
      <c r="Q574" s="164">
        <f>ROUND(E574*P574,5)</f>
        <v>0</v>
      </c>
      <c r="R574" s="164"/>
      <c r="S574" s="164"/>
      <c r="T574" s="165">
        <v>0</v>
      </c>
      <c r="U574" s="164">
        <f>ROUND(E574*T574,2)</f>
        <v>0</v>
      </c>
      <c r="V574" s="154"/>
      <c r="W574" s="154"/>
      <c r="X574" s="154"/>
      <c r="Y574" s="154"/>
      <c r="Z574" s="154"/>
      <c r="AA574" s="154"/>
      <c r="AB574" s="154"/>
      <c r="AC574" s="154"/>
      <c r="AD574" s="154"/>
      <c r="AE574" s="154" t="s">
        <v>479</v>
      </c>
      <c r="AF574" s="154"/>
      <c r="AG574" s="154"/>
      <c r="AH574" s="154"/>
      <c r="AI574" s="154"/>
      <c r="AJ574" s="154"/>
      <c r="AK574" s="154"/>
      <c r="AL574" s="154"/>
      <c r="AM574" s="154"/>
      <c r="AN574" s="154"/>
      <c r="AO574" s="154"/>
      <c r="AP574" s="154"/>
      <c r="AQ574" s="154"/>
      <c r="AR574" s="154"/>
      <c r="AS574" s="154"/>
      <c r="AT574" s="154"/>
      <c r="AU574" s="154"/>
      <c r="AV574" s="154"/>
      <c r="AW574" s="154"/>
      <c r="AX574" s="154"/>
      <c r="AY574" s="154"/>
      <c r="AZ574" s="154"/>
      <c r="BA574" s="154"/>
      <c r="BB574" s="154"/>
      <c r="BC574" s="154"/>
      <c r="BD574" s="154"/>
      <c r="BE574" s="154"/>
      <c r="BF574" s="154"/>
      <c r="BG574" s="154"/>
      <c r="BH574" s="154"/>
    </row>
    <row r="575" spans="1:60" outlineLevel="1" x14ac:dyDescent="0.2">
      <c r="A575" s="155"/>
      <c r="B575" s="162"/>
      <c r="C575" s="253" t="s">
        <v>942</v>
      </c>
      <c r="D575" s="254"/>
      <c r="E575" s="255"/>
      <c r="F575" s="256"/>
      <c r="G575" s="257"/>
      <c r="H575" s="173"/>
      <c r="I575" s="173"/>
      <c r="J575" s="173"/>
      <c r="K575" s="173"/>
      <c r="L575" s="173"/>
      <c r="M575" s="173"/>
      <c r="N575" s="164"/>
      <c r="O575" s="164"/>
      <c r="P575" s="164"/>
      <c r="Q575" s="164"/>
      <c r="R575" s="164"/>
      <c r="S575" s="164"/>
      <c r="T575" s="165"/>
      <c r="U575" s="164"/>
      <c r="V575" s="154"/>
      <c r="W575" s="154"/>
      <c r="X575" s="154"/>
      <c r="Y575" s="154"/>
      <c r="Z575" s="154"/>
      <c r="AA575" s="154"/>
      <c r="AB575" s="154"/>
      <c r="AC575" s="154"/>
      <c r="AD575" s="154"/>
      <c r="AE575" s="154" t="s">
        <v>229</v>
      </c>
      <c r="AF575" s="154"/>
      <c r="AG575" s="154"/>
      <c r="AH575" s="154"/>
      <c r="AI575" s="154"/>
      <c r="AJ575" s="154"/>
      <c r="AK575" s="154"/>
      <c r="AL575" s="154"/>
      <c r="AM575" s="154"/>
      <c r="AN575" s="154"/>
      <c r="AO575" s="154"/>
      <c r="AP575" s="154"/>
      <c r="AQ575" s="154"/>
      <c r="AR575" s="154"/>
      <c r="AS575" s="154"/>
      <c r="AT575" s="154"/>
      <c r="AU575" s="154"/>
      <c r="AV575" s="154"/>
      <c r="AW575" s="154"/>
      <c r="AX575" s="154"/>
      <c r="AY575" s="154"/>
      <c r="AZ575" s="154"/>
      <c r="BA575" s="157" t="str">
        <f>C575</f>
        <v>Montáž a dodávka svorkovnice pro připojení kuchyňského sporáku 400 V včetně systémového krytu</v>
      </c>
      <c r="BB575" s="154"/>
      <c r="BC575" s="154"/>
      <c r="BD575" s="154"/>
      <c r="BE575" s="154"/>
      <c r="BF575" s="154"/>
      <c r="BG575" s="154"/>
      <c r="BH575" s="154"/>
    </row>
    <row r="576" spans="1:60" outlineLevel="1" x14ac:dyDescent="0.2">
      <c r="A576" s="155">
        <v>262</v>
      </c>
      <c r="B576" s="162" t="s">
        <v>943</v>
      </c>
      <c r="C576" s="193" t="s">
        <v>944</v>
      </c>
      <c r="D576" s="164" t="s">
        <v>157</v>
      </c>
      <c r="E576" s="169">
        <v>8</v>
      </c>
      <c r="F576" s="172"/>
      <c r="G576" s="173">
        <f t="shared" ref="G576:G582" si="51">ROUND(E576*F576,2)</f>
        <v>0</v>
      </c>
      <c r="H576" s="172"/>
      <c r="I576" s="173">
        <f t="shared" ref="I576:I582" si="52">ROUND(E576*H576,2)</f>
        <v>0</v>
      </c>
      <c r="J576" s="172"/>
      <c r="K576" s="173">
        <f t="shared" ref="K576:K582" si="53">ROUND(E576*J576,2)</f>
        <v>0</v>
      </c>
      <c r="L576" s="173">
        <v>15</v>
      </c>
      <c r="M576" s="173">
        <f t="shared" ref="M576:M582" si="54">G576*(1+L576/100)</f>
        <v>0</v>
      </c>
      <c r="N576" s="164">
        <v>2.0000000000000001E-4</v>
      </c>
      <c r="O576" s="164">
        <f t="shared" ref="O576:O582" si="55">ROUND(E576*N576,5)</f>
        <v>1.6000000000000001E-3</v>
      </c>
      <c r="P576" s="164">
        <v>0</v>
      </c>
      <c r="Q576" s="164">
        <f t="shared" ref="Q576:Q582" si="56">ROUND(E576*P576,5)</f>
        <v>0</v>
      </c>
      <c r="R576" s="164"/>
      <c r="S576" s="164"/>
      <c r="T576" s="165">
        <v>0</v>
      </c>
      <c r="U576" s="164">
        <f t="shared" ref="U576:U582" si="57">ROUND(E576*T576,2)</f>
        <v>0</v>
      </c>
      <c r="V576" s="154"/>
      <c r="W576" s="154"/>
      <c r="X576" s="154"/>
      <c r="Y576" s="154"/>
      <c r="Z576" s="154"/>
      <c r="AA576" s="154"/>
      <c r="AB576" s="154"/>
      <c r="AC576" s="154"/>
      <c r="AD576" s="154"/>
      <c r="AE576" s="154" t="s">
        <v>479</v>
      </c>
      <c r="AF576" s="154"/>
      <c r="AG576" s="154"/>
      <c r="AH576" s="154"/>
      <c r="AI576" s="154"/>
      <c r="AJ576" s="154"/>
      <c r="AK576" s="154"/>
      <c r="AL576" s="154"/>
      <c r="AM576" s="154"/>
      <c r="AN576" s="154"/>
      <c r="AO576" s="154"/>
      <c r="AP576" s="154"/>
      <c r="AQ576" s="154"/>
      <c r="AR576" s="154"/>
      <c r="AS576" s="154"/>
      <c r="AT576" s="154"/>
      <c r="AU576" s="154"/>
      <c r="AV576" s="154"/>
      <c r="AW576" s="154"/>
      <c r="AX576" s="154"/>
      <c r="AY576" s="154"/>
      <c r="AZ576" s="154"/>
      <c r="BA576" s="154"/>
      <c r="BB576" s="154"/>
      <c r="BC576" s="154"/>
      <c r="BD576" s="154"/>
      <c r="BE576" s="154"/>
      <c r="BF576" s="154"/>
      <c r="BG576" s="154"/>
      <c r="BH576" s="154"/>
    </row>
    <row r="577" spans="1:60" outlineLevel="1" x14ac:dyDescent="0.2">
      <c r="A577" s="155">
        <v>263</v>
      </c>
      <c r="B577" s="162" t="s">
        <v>945</v>
      </c>
      <c r="C577" s="193" t="s">
        <v>946</v>
      </c>
      <c r="D577" s="164" t="s">
        <v>157</v>
      </c>
      <c r="E577" s="169">
        <v>1</v>
      </c>
      <c r="F577" s="172"/>
      <c r="G577" s="173">
        <f t="shared" si="51"/>
        <v>0</v>
      </c>
      <c r="H577" s="172"/>
      <c r="I577" s="173">
        <f t="shared" si="52"/>
        <v>0</v>
      </c>
      <c r="J577" s="172"/>
      <c r="K577" s="173">
        <f t="shared" si="53"/>
        <v>0</v>
      </c>
      <c r="L577" s="173">
        <v>15</v>
      </c>
      <c r="M577" s="173">
        <f t="shared" si="54"/>
        <v>0</v>
      </c>
      <c r="N577" s="164">
        <v>2.0000000000000001E-4</v>
      </c>
      <c r="O577" s="164">
        <f t="shared" si="55"/>
        <v>2.0000000000000001E-4</v>
      </c>
      <c r="P577" s="164">
        <v>0</v>
      </c>
      <c r="Q577" s="164">
        <f t="shared" si="56"/>
        <v>0</v>
      </c>
      <c r="R577" s="164"/>
      <c r="S577" s="164"/>
      <c r="T577" s="165">
        <v>0</v>
      </c>
      <c r="U577" s="164">
        <f t="shared" si="57"/>
        <v>0</v>
      </c>
      <c r="V577" s="154"/>
      <c r="W577" s="154"/>
      <c r="X577" s="154"/>
      <c r="Y577" s="154"/>
      <c r="Z577" s="154"/>
      <c r="AA577" s="154"/>
      <c r="AB577" s="154"/>
      <c r="AC577" s="154"/>
      <c r="AD577" s="154"/>
      <c r="AE577" s="154" t="s">
        <v>479</v>
      </c>
      <c r="AF577" s="154"/>
      <c r="AG577" s="154"/>
      <c r="AH577" s="154"/>
      <c r="AI577" s="154"/>
      <c r="AJ577" s="154"/>
      <c r="AK577" s="154"/>
      <c r="AL577" s="154"/>
      <c r="AM577" s="154"/>
      <c r="AN577" s="154"/>
      <c r="AO577" s="154"/>
      <c r="AP577" s="154"/>
      <c r="AQ577" s="154"/>
      <c r="AR577" s="154"/>
      <c r="AS577" s="154"/>
      <c r="AT577" s="154"/>
      <c r="AU577" s="154"/>
      <c r="AV577" s="154"/>
      <c r="AW577" s="154"/>
      <c r="AX577" s="154"/>
      <c r="AY577" s="154"/>
      <c r="AZ577" s="154"/>
      <c r="BA577" s="154"/>
      <c r="BB577" s="154"/>
      <c r="BC577" s="154"/>
      <c r="BD577" s="154"/>
      <c r="BE577" s="154"/>
      <c r="BF577" s="154"/>
      <c r="BG577" s="154"/>
      <c r="BH577" s="154"/>
    </row>
    <row r="578" spans="1:60" outlineLevel="1" x14ac:dyDescent="0.2">
      <c r="A578" s="155">
        <v>264</v>
      </c>
      <c r="B578" s="162" t="s">
        <v>947</v>
      </c>
      <c r="C578" s="193" t="s">
        <v>948</v>
      </c>
      <c r="D578" s="164" t="s">
        <v>157</v>
      </c>
      <c r="E578" s="169">
        <v>7</v>
      </c>
      <c r="F578" s="172"/>
      <c r="G578" s="173">
        <f t="shared" si="51"/>
        <v>0</v>
      </c>
      <c r="H578" s="172"/>
      <c r="I578" s="173">
        <f t="shared" si="52"/>
        <v>0</v>
      </c>
      <c r="J578" s="172"/>
      <c r="K578" s="173">
        <f t="shared" si="53"/>
        <v>0</v>
      </c>
      <c r="L578" s="173">
        <v>15</v>
      </c>
      <c r="M578" s="173">
        <f t="shared" si="54"/>
        <v>0</v>
      </c>
      <c r="N578" s="164">
        <v>0</v>
      </c>
      <c r="O578" s="164">
        <f t="shared" si="55"/>
        <v>0</v>
      </c>
      <c r="P578" s="164">
        <v>0</v>
      </c>
      <c r="Q578" s="164">
        <f t="shared" si="56"/>
        <v>0</v>
      </c>
      <c r="R578" s="164"/>
      <c r="S578" s="164"/>
      <c r="T578" s="165">
        <v>0</v>
      </c>
      <c r="U578" s="164">
        <f t="shared" si="57"/>
        <v>0</v>
      </c>
      <c r="V578" s="154"/>
      <c r="W578" s="154"/>
      <c r="X578" s="154"/>
      <c r="Y578" s="154"/>
      <c r="Z578" s="154"/>
      <c r="AA578" s="154"/>
      <c r="AB578" s="154"/>
      <c r="AC578" s="154"/>
      <c r="AD578" s="154"/>
      <c r="AE578" s="154" t="s">
        <v>479</v>
      </c>
      <c r="AF578" s="154"/>
      <c r="AG578" s="154"/>
      <c r="AH578" s="154"/>
      <c r="AI578" s="154"/>
      <c r="AJ578" s="154"/>
      <c r="AK578" s="154"/>
      <c r="AL578" s="154"/>
      <c r="AM578" s="154"/>
      <c r="AN578" s="154"/>
      <c r="AO578" s="154"/>
      <c r="AP578" s="154"/>
      <c r="AQ578" s="154"/>
      <c r="AR578" s="154"/>
      <c r="AS578" s="154"/>
      <c r="AT578" s="154"/>
      <c r="AU578" s="154"/>
      <c r="AV578" s="154"/>
      <c r="AW578" s="154"/>
      <c r="AX578" s="154"/>
      <c r="AY578" s="154"/>
      <c r="AZ578" s="154"/>
      <c r="BA578" s="154"/>
      <c r="BB578" s="154"/>
      <c r="BC578" s="154"/>
      <c r="BD578" s="154"/>
      <c r="BE578" s="154"/>
      <c r="BF578" s="154"/>
      <c r="BG578" s="154"/>
      <c r="BH578" s="154"/>
    </row>
    <row r="579" spans="1:60" outlineLevel="1" x14ac:dyDescent="0.2">
      <c r="A579" s="155">
        <v>265</v>
      </c>
      <c r="B579" s="162" t="s">
        <v>949</v>
      </c>
      <c r="C579" s="193" t="s">
        <v>950</v>
      </c>
      <c r="D579" s="164" t="s">
        <v>157</v>
      </c>
      <c r="E579" s="169">
        <v>1</v>
      </c>
      <c r="F579" s="172"/>
      <c r="G579" s="173">
        <f t="shared" si="51"/>
        <v>0</v>
      </c>
      <c r="H579" s="172"/>
      <c r="I579" s="173">
        <f t="shared" si="52"/>
        <v>0</v>
      </c>
      <c r="J579" s="172"/>
      <c r="K579" s="173">
        <f t="shared" si="53"/>
        <v>0</v>
      </c>
      <c r="L579" s="173">
        <v>15</v>
      </c>
      <c r="M579" s="173">
        <f t="shared" si="54"/>
        <v>0</v>
      </c>
      <c r="N579" s="164">
        <v>1.25E-3</v>
      </c>
      <c r="O579" s="164">
        <f t="shared" si="55"/>
        <v>1.25E-3</v>
      </c>
      <c r="P579" s="164">
        <v>0</v>
      </c>
      <c r="Q579" s="164">
        <f t="shared" si="56"/>
        <v>0</v>
      </c>
      <c r="R579" s="164"/>
      <c r="S579" s="164"/>
      <c r="T579" s="165">
        <v>0</v>
      </c>
      <c r="U579" s="164">
        <f t="shared" si="57"/>
        <v>0</v>
      </c>
      <c r="V579" s="154"/>
      <c r="W579" s="154"/>
      <c r="X579" s="154"/>
      <c r="Y579" s="154"/>
      <c r="Z579" s="154"/>
      <c r="AA579" s="154"/>
      <c r="AB579" s="154"/>
      <c r="AC579" s="154"/>
      <c r="AD579" s="154"/>
      <c r="AE579" s="154" t="s">
        <v>479</v>
      </c>
      <c r="AF579" s="154"/>
      <c r="AG579" s="154"/>
      <c r="AH579" s="154"/>
      <c r="AI579" s="154"/>
      <c r="AJ579" s="154"/>
      <c r="AK579" s="154"/>
      <c r="AL579" s="154"/>
      <c r="AM579" s="154"/>
      <c r="AN579" s="154"/>
      <c r="AO579" s="154"/>
      <c r="AP579" s="154"/>
      <c r="AQ579" s="154"/>
      <c r="AR579" s="154"/>
      <c r="AS579" s="154"/>
      <c r="AT579" s="154"/>
      <c r="AU579" s="154"/>
      <c r="AV579" s="154"/>
      <c r="AW579" s="154"/>
      <c r="AX579" s="154"/>
      <c r="AY579" s="154"/>
      <c r="AZ579" s="154"/>
      <c r="BA579" s="154"/>
      <c r="BB579" s="154"/>
      <c r="BC579" s="154"/>
      <c r="BD579" s="154"/>
      <c r="BE579" s="154"/>
      <c r="BF579" s="154"/>
      <c r="BG579" s="154"/>
      <c r="BH579" s="154"/>
    </row>
    <row r="580" spans="1:60" outlineLevel="1" x14ac:dyDescent="0.2">
      <c r="A580" s="155">
        <v>266</v>
      </c>
      <c r="B580" s="162" t="s">
        <v>951</v>
      </c>
      <c r="C580" s="193" t="s">
        <v>952</v>
      </c>
      <c r="D580" s="164" t="s">
        <v>235</v>
      </c>
      <c r="E580" s="169">
        <v>150</v>
      </c>
      <c r="F580" s="172"/>
      <c r="G580" s="173">
        <f t="shared" si="51"/>
        <v>0</v>
      </c>
      <c r="H580" s="172"/>
      <c r="I580" s="173">
        <f t="shared" si="52"/>
        <v>0</v>
      </c>
      <c r="J580" s="172"/>
      <c r="K580" s="173">
        <f t="shared" si="53"/>
        <v>0</v>
      </c>
      <c r="L580" s="173">
        <v>15</v>
      </c>
      <c r="M580" s="173">
        <f t="shared" si="54"/>
        <v>0</v>
      </c>
      <c r="N580" s="164">
        <v>1.1E-4</v>
      </c>
      <c r="O580" s="164">
        <f t="shared" si="55"/>
        <v>1.6500000000000001E-2</v>
      </c>
      <c r="P580" s="164">
        <v>0</v>
      </c>
      <c r="Q580" s="164">
        <f t="shared" si="56"/>
        <v>0</v>
      </c>
      <c r="R580" s="164"/>
      <c r="S580" s="164"/>
      <c r="T580" s="165">
        <v>0</v>
      </c>
      <c r="U580" s="164">
        <f t="shared" si="57"/>
        <v>0</v>
      </c>
      <c r="V580" s="154"/>
      <c r="W580" s="154"/>
      <c r="X580" s="154"/>
      <c r="Y580" s="154"/>
      <c r="Z580" s="154"/>
      <c r="AA580" s="154"/>
      <c r="AB580" s="154"/>
      <c r="AC580" s="154"/>
      <c r="AD580" s="154"/>
      <c r="AE580" s="154" t="s">
        <v>479</v>
      </c>
      <c r="AF580" s="154"/>
      <c r="AG580" s="154"/>
      <c r="AH580" s="154"/>
      <c r="AI580" s="154"/>
      <c r="AJ580" s="154"/>
      <c r="AK580" s="154"/>
      <c r="AL580" s="154"/>
      <c r="AM580" s="154"/>
      <c r="AN580" s="154"/>
      <c r="AO580" s="154"/>
      <c r="AP580" s="154"/>
      <c r="AQ580" s="154"/>
      <c r="AR580" s="154"/>
      <c r="AS580" s="154"/>
      <c r="AT580" s="154"/>
      <c r="AU580" s="154"/>
      <c r="AV580" s="154"/>
      <c r="AW580" s="154"/>
      <c r="AX580" s="154"/>
      <c r="AY580" s="154"/>
      <c r="AZ580" s="154"/>
      <c r="BA580" s="154"/>
      <c r="BB580" s="154"/>
      <c r="BC580" s="154"/>
      <c r="BD580" s="154"/>
      <c r="BE580" s="154"/>
      <c r="BF580" s="154"/>
      <c r="BG580" s="154"/>
      <c r="BH580" s="154"/>
    </row>
    <row r="581" spans="1:60" outlineLevel="1" x14ac:dyDescent="0.2">
      <c r="A581" s="155">
        <v>267</v>
      </c>
      <c r="B581" s="162" t="s">
        <v>953</v>
      </c>
      <c r="C581" s="193" t="s">
        <v>954</v>
      </c>
      <c r="D581" s="164" t="s">
        <v>235</v>
      </c>
      <c r="E581" s="169">
        <v>25</v>
      </c>
      <c r="F581" s="172"/>
      <c r="G581" s="173">
        <f t="shared" si="51"/>
        <v>0</v>
      </c>
      <c r="H581" s="172"/>
      <c r="I581" s="173">
        <f t="shared" si="52"/>
        <v>0</v>
      </c>
      <c r="J581" s="172"/>
      <c r="K581" s="173">
        <f t="shared" si="53"/>
        <v>0</v>
      </c>
      <c r="L581" s="173">
        <v>15</v>
      </c>
      <c r="M581" s="173">
        <f t="shared" si="54"/>
        <v>0</v>
      </c>
      <c r="N581" s="164">
        <v>1.3999999999999999E-4</v>
      </c>
      <c r="O581" s="164">
        <f t="shared" si="55"/>
        <v>3.5000000000000001E-3</v>
      </c>
      <c r="P581" s="164">
        <v>0</v>
      </c>
      <c r="Q581" s="164">
        <f t="shared" si="56"/>
        <v>0</v>
      </c>
      <c r="R581" s="164"/>
      <c r="S581" s="164"/>
      <c r="T581" s="165">
        <v>0</v>
      </c>
      <c r="U581" s="164">
        <f t="shared" si="57"/>
        <v>0</v>
      </c>
      <c r="V581" s="154"/>
      <c r="W581" s="154"/>
      <c r="X581" s="154"/>
      <c r="Y581" s="154"/>
      <c r="Z581" s="154"/>
      <c r="AA581" s="154"/>
      <c r="AB581" s="154"/>
      <c r="AC581" s="154"/>
      <c r="AD581" s="154"/>
      <c r="AE581" s="154" t="s">
        <v>479</v>
      </c>
      <c r="AF581" s="154"/>
      <c r="AG581" s="154"/>
      <c r="AH581" s="154"/>
      <c r="AI581" s="154"/>
      <c r="AJ581" s="154"/>
      <c r="AK581" s="154"/>
      <c r="AL581" s="154"/>
      <c r="AM581" s="154"/>
      <c r="AN581" s="154"/>
      <c r="AO581" s="154"/>
      <c r="AP581" s="154"/>
      <c r="AQ581" s="154"/>
      <c r="AR581" s="154"/>
      <c r="AS581" s="154"/>
      <c r="AT581" s="154"/>
      <c r="AU581" s="154"/>
      <c r="AV581" s="154"/>
      <c r="AW581" s="154"/>
      <c r="AX581" s="154"/>
      <c r="AY581" s="154"/>
      <c r="AZ581" s="154"/>
      <c r="BA581" s="154"/>
      <c r="BB581" s="154"/>
      <c r="BC581" s="154"/>
      <c r="BD581" s="154"/>
      <c r="BE581" s="154"/>
      <c r="BF581" s="154"/>
      <c r="BG581" s="154"/>
      <c r="BH581" s="154"/>
    </row>
    <row r="582" spans="1:60" ht="22.5" outlineLevel="1" x14ac:dyDescent="0.2">
      <c r="A582" s="155">
        <v>268</v>
      </c>
      <c r="B582" s="162" t="s">
        <v>955</v>
      </c>
      <c r="C582" s="193" t="s">
        <v>956</v>
      </c>
      <c r="D582" s="164" t="s">
        <v>157</v>
      </c>
      <c r="E582" s="169">
        <v>59</v>
      </c>
      <c r="F582" s="172"/>
      <c r="G582" s="173">
        <f t="shared" si="51"/>
        <v>0</v>
      </c>
      <c r="H582" s="172"/>
      <c r="I582" s="173">
        <f t="shared" si="52"/>
        <v>0</v>
      </c>
      <c r="J582" s="172"/>
      <c r="K582" s="173">
        <f t="shared" si="53"/>
        <v>0</v>
      </c>
      <c r="L582" s="173">
        <v>15</v>
      </c>
      <c r="M582" s="173">
        <f t="shared" si="54"/>
        <v>0</v>
      </c>
      <c r="N582" s="164">
        <v>0</v>
      </c>
      <c r="O582" s="164">
        <f t="shared" si="55"/>
        <v>0</v>
      </c>
      <c r="P582" s="164">
        <v>0</v>
      </c>
      <c r="Q582" s="164">
        <f t="shared" si="56"/>
        <v>0</v>
      </c>
      <c r="R582" s="164"/>
      <c r="S582" s="164"/>
      <c r="T582" s="165">
        <v>0.34</v>
      </c>
      <c r="U582" s="164">
        <f t="shared" si="57"/>
        <v>20.059999999999999</v>
      </c>
      <c r="V582" s="154"/>
      <c r="W582" s="154"/>
      <c r="X582" s="154"/>
      <c r="Y582" s="154"/>
      <c r="Z582" s="154"/>
      <c r="AA582" s="154"/>
      <c r="AB582" s="154"/>
      <c r="AC582" s="154"/>
      <c r="AD582" s="154"/>
      <c r="AE582" s="154" t="s">
        <v>146</v>
      </c>
      <c r="AF582" s="154"/>
      <c r="AG582" s="154"/>
      <c r="AH582" s="154"/>
      <c r="AI582" s="154"/>
      <c r="AJ582" s="154"/>
      <c r="AK582" s="154"/>
      <c r="AL582" s="154"/>
      <c r="AM582" s="154"/>
      <c r="AN582" s="154"/>
      <c r="AO582" s="154"/>
      <c r="AP582" s="154"/>
      <c r="AQ582" s="154"/>
      <c r="AR582" s="154"/>
      <c r="AS582" s="154"/>
      <c r="AT582" s="154"/>
      <c r="AU582" s="154"/>
      <c r="AV582" s="154"/>
      <c r="AW582" s="154"/>
      <c r="AX582" s="154"/>
      <c r="AY582" s="154"/>
      <c r="AZ582" s="154"/>
      <c r="BA582" s="154"/>
      <c r="BB582" s="154"/>
      <c r="BC582" s="154"/>
      <c r="BD582" s="154"/>
      <c r="BE582" s="154"/>
      <c r="BF582" s="154"/>
      <c r="BG582" s="154"/>
      <c r="BH582" s="154"/>
    </row>
    <row r="583" spans="1:60" outlineLevel="1" x14ac:dyDescent="0.2">
      <c r="A583" s="155"/>
      <c r="B583" s="162"/>
      <c r="C583" s="194" t="s">
        <v>957</v>
      </c>
      <c r="D583" s="166"/>
      <c r="E583" s="170">
        <v>14</v>
      </c>
      <c r="F583" s="173"/>
      <c r="G583" s="173"/>
      <c r="H583" s="173"/>
      <c r="I583" s="173"/>
      <c r="J583" s="173"/>
      <c r="K583" s="173"/>
      <c r="L583" s="173"/>
      <c r="M583" s="173"/>
      <c r="N583" s="164"/>
      <c r="O583" s="164"/>
      <c r="P583" s="164"/>
      <c r="Q583" s="164"/>
      <c r="R583" s="164"/>
      <c r="S583" s="164"/>
      <c r="T583" s="165"/>
      <c r="U583" s="164"/>
      <c r="V583" s="154"/>
      <c r="W583" s="154"/>
      <c r="X583" s="154"/>
      <c r="Y583" s="154"/>
      <c r="Z583" s="154"/>
      <c r="AA583" s="154"/>
      <c r="AB583" s="154"/>
      <c r="AC583" s="154"/>
      <c r="AD583" s="154"/>
      <c r="AE583" s="154" t="s">
        <v>140</v>
      </c>
      <c r="AF583" s="154">
        <v>0</v>
      </c>
      <c r="AG583" s="154"/>
      <c r="AH583" s="154"/>
      <c r="AI583" s="154"/>
      <c r="AJ583" s="154"/>
      <c r="AK583" s="154"/>
      <c r="AL583" s="154"/>
      <c r="AM583" s="154"/>
      <c r="AN583" s="154"/>
      <c r="AO583" s="154"/>
      <c r="AP583" s="154"/>
      <c r="AQ583" s="154"/>
      <c r="AR583" s="154"/>
      <c r="AS583" s="154"/>
      <c r="AT583" s="154"/>
      <c r="AU583" s="154"/>
      <c r="AV583" s="154"/>
      <c r="AW583" s="154"/>
      <c r="AX583" s="154"/>
      <c r="AY583" s="154"/>
      <c r="AZ583" s="154"/>
      <c r="BA583" s="154"/>
      <c r="BB583" s="154"/>
      <c r="BC583" s="154"/>
      <c r="BD583" s="154"/>
      <c r="BE583" s="154"/>
      <c r="BF583" s="154"/>
      <c r="BG583" s="154"/>
      <c r="BH583" s="154"/>
    </row>
    <row r="584" spans="1:60" outlineLevel="1" x14ac:dyDescent="0.2">
      <c r="A584" s="155"/>
      <c r="B584" s="162"/>
      <c r="C584" s="194" t="s">
        <v>958</v>
      </c>
      <c r="D584" s="166"/>
      <c r="E584" s="170">
        <v>25</v>
      </c>
      <c r="F584" s="173"/>
      <c r="G584" s="173"/>
      <c r="H584" s="173"/>
      <c r="I584" s="173"/>
      <c r="J584" s="173"/>
      <c r="K584" s="173"/>
      <c r="L584" s="173"/>
      <c r="M584" s="173"/>
      <c r="N584" s="164"/>
      <c r="O584" s="164"/>
      <c r="P584" s="164"/>
      <c r="Q584" s="164"/>
      <c r="R584" s="164"/>
      <c r="S584" s="164"/>
      <c r="T584" s="165"/>
      <c r="U584" s="164"/>
      <c r="V584" s="154"/>
      <c r="W584" s="154"/>
      <c r="X584" s="154"/>
      <c r="Y584" s="154"/>
      <c r="Z584" s="154"/>
      <c r="AA584" s="154"/>
      <c r="AB584" s="154"/>
      <c r="AC584" s="154"/>
      <c r="AD584" s="154"/>
      <c r="AE584" s="154" t="s">
        <v>140</v>
      </c>
      <c r="AF584" s="154">
        <v>0</v>
      </c>
      <c r="AG584" s="154"/>
      <c r="AH584" s="154"/>
      <c r="AI584" s="154"/>
      <c r="AJ584" s="154"/>
      <c r="AK584" s="154"/>
      <c r="AL584" s="154"/>
      <c r="AM584" s="154"/>
      <c r="AN584" s="154"/>
      <c r="AO584" s="154"/>
      <c r="AP584" s="154"/>
      <c r="AQ584" s="154"/>
      <c r="AR584" s="154"/>
      <c r="AS584" s="154"/>
      <c r="AT584" s="154"/>
      <c r="AU584" s="154"/>
      <c r="AV584" s="154"/>
      <c r="AW584" s="154"/>
      <c r="AX584" s="154"/>
      <c r="AY584" s="154"/>
      <c r="AZ584" s="154"/>
      <c r="BA584" s="154"/>
      <c r="BB584" s="154"/>
      <c r="BC584" s="154"/>
      <c r="BD584" s="154"/>
      <c r="BE584" s="154"/>
      <c r="BF584" s="154"/>
      <c r="BG584" s="154"/>
      <c r="BH584" s="154"/>
    </row>
    <row r="585" spans="1:60" outlineLevel="1" x14ac:dyDescent="0.2">
      <c r="A585" s="155"/>
      <c r="B585" s="162"/>
      <c r="C585" s="194" t="s">
        <v>959</v>
      </c>
      <c r="D585" s="166"/>
      <c r="E585" s="170">
        <v>37</v>
      </c>
      <c r="F585" s="173"/>
      <c r="G585" s="173"/>
      <c r="H585" s="173"/>
      <c r="I585" s="173"/>
      <c r="J585" s="173"/>
      <c r="K585" s="173"/>
      <c r="L585" s="173"/>
      <c r="M585" s="173"/>
      <c r="N585" s="164"/>
      <c r="O585" s="164"/>
      <c r="P585" s="164"/>
      <c r="Q585" s="164"/>
      <c r="R585" s="164"/>
      <c r="S585" s="164"/>
      <c r="T585" s="165"/>
      <c r="U585" s="164"/>
      <c r="V585" s="154"/>
      <c r="W585" s="154"/>
      <c r="X585" s="154"/>
      <c r="Y585" s="154"/>
      <c r="Z585" s="154"/>
      <c r="AA585" s="154"/>
      <c r="AB585" s="154"/>
      <c r="AC585" s="154"/>
      <c r="AD585" s="154"/>
      <c r="AE585" s="154" t="s">
        <v>140</v>
      </c>
      <c r="AF585" s="154">
        <v>0</v>
      </c>
      <c r="AG585" s="154"/>
      <c r="AH585" s="154"/>
      <c r="AI585" s="154"/>
      <c r="AJ585" s="154"/>
      <c r="AK585" s="154"/>
      <c r="AL585" s="154"/>
      <c r="AM585" s="154"/>
      <c r="AN585" s="154"/>
      <c r="AO585" s="154"/>
      <c r="AP585" s="154"/>
      <c r="AQ585" s="154"/>
      <c r="AR585" s="154"/>
      <c r="AS585" s="154"/>
      <c r="AT585" s="154"/>
      <c r="AU585" s="154"/>
      <c r="AV585" s="154"/>
      <c r="AW585" s="154"/>
      <c r="AX585" s="154"/>
      <c r="AY585" s="154"/>
      <c r="AZ585" s="154"/>
      <c r="BA585" s="154"/>
      <c r="BB585" s="154"/>
      <c r="BC585" s="154"/>
      <c r="BD585" s="154"/>
      <c r="BE585" s="154"/>
      <c r="BF585" s="154"/>
      <c r="BG585" s="154"/>
      <c r="BH585" s="154"/>
    </row>
    <row r="586" spans="1:60" outlineLevel="1" x14ac:dyDescent="0.2">
      <c r="A586" s="155"/>
      <c r="B586" s="162"/>
      <c r="C586" s="194" t="s">
        <v>960</v>
      </c>
      <c r="D586" s="166"/>
      <c r="E586" s="170">
        <v>-17</v>
      </c>
      <c r="F586" s="173"/>
      <c r="G586" s="173"/>
      <c r="H586" s="173"/>
      <c r="I586" s="173"/>
      <c r="J586" s="173"/>
      <c r="K586" s="173"/>
      <c r="L586" s="173"/>
      <c r="M586" s="173"/>
      <c r="N586" s="164"/>
      <c r="O586" s="164"/>
      <c r="P586" s="164"/>
      <c r="Q586" s="164"/>
      <c r="R586" s="164"/>
      <c r="S586" s="164"/>
      <c r="T586" s="165"/>
      <c r="U586" s="164"/>
      <c r="V586" s="154"/>
      <c r="W586" s="154"/>
      <c r="X586" s="154"/>
      <c r="Y586" s="154"/>
      <c r="Z586" s="154"/>
      <c r="AA586" s="154"/>
      <c r="AB586" s="154"/>
      <c r="AC586" s="154"/>
      <c r="AD586" s="154"/>
      <c r="AE586" s="154" t="s">
        <v>140</v>
      </c>
      <c r="AF586" s="154">
        <v>0</v>
      </c>
      <c r="AG586" s="154"/>
      <c r="AH586" s="154"/>
      <c r="AI586" s="154"/>
      <c r="AJ586" s="154"/>
      <c r="AK586" s="154"/>
      <c r="AL586" s="154"/>
      <c r="AM586" s="154"/>
      <c r="AN586" s="154"/>
      <c r="AO586" s="154"/>
      <c r="AP586" s="154"/>
      <c r="AQ586" s="154"/>
      <c r="AR586" s="154"/>
      <c r="AS586" s="154"/>
      <c r="AT586" s="154"/>
      <c r="AU586" s="154"/>
      <c r="AV586" s="154"/>
      <c r="AW586" s="154"/>
      <c r="AX586" s="154"/>
      <c r="AY586" s="154"/>
      <c r="AZ586" s="154"/>
      <c r="BA586" s="154"/>
      <c r="BB586" s="154"/>
      <c r="BC586" s="154"/>
      <c r="BD586" s="154"/>
      <c r="BE586" s="154"/>
      <c r="BF586" s="154"/>
      <c r="BG586" s="154"/>
      <c r="BH586" s="154"/>
    </row>
    <row r="587" spans="1:60" ht="22.5" outlineLevel="1" x14ac:dyDescent="0.2">
      <c r="A587" s="155">
        <v>269</v>
      </c>
      <c r="B587" s="162" t="s">
        <v>961</v>
      </c>
      <c r="C587" s="193" t="s">
        <v>962</v>
      </c>
      <c r="D587" s="164" t="s">
        <v>157</v>
      </c>
      <c r="E587" s="169">
        <v>16</v>
      </c>
      <c r="F587" s="172"/>
      <c r="G587" s="173">
        <f>ROUND(E587*F587,2)</f>
        <v>0</v>
      </c>
      <c r="H587" s="172"/>
      <c r="I587" s="173">
        <f>ROUND(E587*H587,2)</f>
        <v>0</v>
      </c>
      <c r="J587" s="172"/>
      <c r="K587" s="173">
        <f>ROUND(E587*J587,2)</f>
        <v>0</v>
      </c>
      <c r="L587" s="173">
        <v>15</v>
      </c>
      <c r="M587" s="173">
        <f>G587*(1+L587/100)</f>
        <v>0</v>
      </c>
      <c r="N587" s="164">
        <v>0</v>
      </c>
      <c r="O587" s="164">
        <f>ROUND(E587*N587,5)</f>
        <v>0</v>
      </c>
      <c r="P587" s="164">
        <v>0</v>
      </c>
      <c r="Q587" s="164">
        <f>ROUND(E587*P587,5)</f>
        <v>0</v>
      </c>
      <c r="R587" s="164"/>
      <c r="S587" s="164"/>
      <c r="T587" s="165">
        <v>0.76</v>
      </c>
      <c r="U587" s="164">
        <f>ROUND(E587*T587,2)</f>
        <v>12.16</v>
      </c>
      <c r="V587" s="154"/>
      <c r="W587" s="154"/>
      <c r="X587" s="154"/>
      <c r="Y587" s="154"/>
      <c r="Z587" s="154"/>
      <c r="AA587" s="154"/>
      <c r="AB587" s="154"/>
      <c r="AC587" s="154"/>
      <c r="AD587" s="154"/>
      <c r="AE587" s="154" t="s">
        <v>146</v>
      </c>
      <c r="AF587" s="154"/>
      <c r="AG587" s="154"/>
      <c r="AH587" s="154"/>
      <c r="AI587" s="154"/>
      <c r="AJ587" s="154"/>
      <c r="AK587" s="154"/>
      <c r="AL587" s="154"/>
      <c r="AM587" s="154"/>
      <c r="AN587" s="154"/>
      <c r="AO587" s="154"/>
      <c r="AP587" s="154"/>
      <c r="AQ587" s="154"/>
      <c r="AR587" s="154"/>
      <c r="AS587" s="154"/>
      <c r="AT587" s="154"/>
      <c r="AU587" s="154"/>
      <c r="AV587" s="154"/>
      <c r="AW587" s="154"/>
      <c r="AX587" s="154"/>
      <c r="AY587" s="154"/>
      <c r="AZ587" s="154"/>
      <c r="BA587" s="154"/>
      <c r="BB587" s="154"/>
      <c r="BC587" s="154"/>
      <c r="BD587" s="154"/>
      <c r="BE587" s="154"/>
      <c r="BF587" s="154"/>
      <c r="BG587" s="154"/>
      <c r="BH587" s="154"/>
    </row>
    <row r="588" spans="1:60" outlineLevel="1" x14ac:dyDescent="0.2">
      <c r="A588" s="155"/>
      <c r="B588" s="162"/>
      <c r="C588" s="194" t="s">
        <v>963</v>
      </c>
      <c r="D588" s="166"/>
      <c r="E588" s="170">
        <v>8</v>
      </c>
      <c r="F588" s="173"/>
      <c r="G588" s="173"/>
      <c r="H588" s="173"/>
      <c r="I588" s="173"/>
      <c r="J588" s="173"/>
      <c r="K588" s="173"/>
      <c r="L588" s="173"/>
      <c r="M588" s="173"/>
      <c r="N588" s="164"/>
      <c r="O588" s="164"/>
      <c r="P588" s="164"/>
      <c r="Q588" s="164"/>
      <c r="R588" s="164"/>
      <c r="S588" s="164"/>
      <c r="T588" s="165"/>
      <c r="U588" s="164"/>
      <c r="V588" s="154"/>
      <c r="W588" s="154"/>
      <c r="X588" s="154"/>
      <c r="Y588" s="154"/>
      <c r="Z588" s="154"/>
      <c r="AA588" s="154"/>
      <c r="AB588" s="154"/>
      <c r="AC588" s="154"/>
      <c r="AD588" s="154"/>
      <c r="AE588" s="154" t="s">
        <v>140</v>
      </c>
      <c r="AF588" s="154">
        <v>0</v>
      </c>
      <c r="AG588" s="154"/>
      <c r="AH588" s="154"/>
      <c r="AI588" s="154"/>
      <c r="AJ588" s="154"/>
      <c r="AK588" s="154"/>
      <c r="AL588" s="154"/>
      <c r="AM588" s="154"/>
      <c r="AN588" s="154"/>
      <c r="AO588" s="154"/>
      <c r="AP588" s="154"/>
      <c r="AQ588" s="154"/>
      <c r="AR588" s="154"/>
      <c r="AS588" s="154"/>
      <c r="AT588" s="154"/>
      <c r="AU588" s="154"/>
      <c r="AV588" s="154"/>
      <c r="AW588" s="154"/>
      <c r="AX588" s="154"/>
      <c r="AY588" s="154"/>
      <c r="AZ588" s="154"/>
      <c r="BA588" s="154"/>
      <c r="BB588" s="154"/>
      <c r="BC588" s="154"/>
      <c r="BD588" s="154"/>
      <c r="BE588" s="154"/>
      <c r="BF588" s="154"/>
      <c r="BG588" s="154"/>
      <c r="BH588" s="154"/>
    </row>
    <row r="589" spans="1:60" outlineLevel="1" x14ac:dyDescent="0.2">
      <c r="A589" s="155"/>
      <c r="B589" s="162"/>
      <c r="C589" s="194" t="s">
        <v>964</v>
      </c>
      <c r="D589" s="166"/>
      <c r="E589" s="170">
        <v>8</v>
      </c>
      <c r="F589" s="173"/>
      <c r="G589" s="173"/>
      <c r="H589" s="173"/>
      <c r="I589" s="173"/>
      <c r="J589" s="173"/>
      <c r="K589" s="173"/>
      <c r="L589" s="173"/>
      <c r="M589" s="173"/>
      <c r="N589" s="164"/>
      <c r="O589" s="164"/>
      <c r="P589" s="164"/>
      <c r="Q589" s="164"/>
      <c r="R589" s="164"/>
      <c r="S589" s="164"/>
      <c r="T589" s="165"/>
      <c r="U589" s="164"/>
      <c r="V589" s="154"/>
      <c r="W589" s="154"/>
      <c r="X589" s="154"/>
      <c r="Y589" s="154"/>
      <c r="Z589" s="154"/>
      <c r="AA589" s="154"/>
      <c r="AB589" s="154"/>
      <c r="AC589" s="154"/>
      <c r="AD589" s="154"/>
      <c r="AE589" s="154" t="s">
        <v>140</v>
      </c>
      <c r="AF589" s="154">
        <v>0</v>
      </c>
      <c r="AG589" s="154"/>
      <c r="AH589" s="154"/>
      <c r="AI589" s="154"/>
      <c r="AJ589" s="154"/>
      <c r="AK589" s="154"/>
      <c r="AL589" s="154"/>
      <c r="AM589" s="154"/>
      <c r="AN589" s="154"/>
      <c r="AO589" s="154"/>
      <c r="AP589" s="154"/>
      <c r="AQ589" s="154"/>
      <c r="AR589" s="154"/>
      <c r="AS589" s="154"/>
      <c r="AT589" s="154"/>
      <c r="AU589" s="154"/>
      <c r="AV589" s="154"/>
      <c r="AW589" s="154"/>
      <c r="AX589" s="154"/>
      <c r="AY589" s="154"/>
      <c r="AZ589" s="154"/>
      <c r="BA589" s="154"/>
      <c r="BB589" s="154"/>
      <c r="BC589" s="154"/>
      <c r="BD589" s="154"/>
      <c r="BE589" s="154"/>
      <c r="BF589" s="154"/>
      <c r="BG589" s="154"/>
      <c r="BH589" s="154"/>
    </row>
    <row r="590" spans="1:60" outlineLevel="1" x14ac:dyDescent="0.2">
      <c r="A590" s="155">
        <v>270</v>
      </c>
      <c r="B590" s="162" t="s">
        <v>965</v>
      </c>
      <c r="C590" s="193" t="s">
        <v>966</v>
      </c>
      <c r="D590" s="164" t="s">
        <v>157</v>
      </c>
      <c r="E590" s="169">
        <v>25</v>
      </c>
      <c r="F590" s="172"/>
      <c r="G590" s="173">
        <f>ROUND(E590*F590,2)</f>
        <v>0</v>
      </c>
      <c r="H590" s="172"/>
      <c r="I590" s="173">
        <f>ROUND(E590*H590,2)</f>
        <v>0</v>
      </c>
      <c r="J590" s="172"/>
      <c r="K590" s="173">
        <f>ROUND(E590*J590,2)</f>
        <v>0</v>
      </c>
      <c r="L590" s="173">
        <v>15</v>
      </c>
      <c r="M590" s="173">
        <f>G590*(1+L590/100)</f>
        <v>0</v>
      </c>
      <c r="N590" s="164">
        <v>0</v>
      </c>
      <c r="O590" s="164">
        <f>ROUND(E590*N590,5)</f>
        <v>0</v>
      </c>
      <c r="P590" s="164">
        <v>0</v>
      </c>
      <c r="Q590" s="164">
        <f>ROUND(E590*P590,5)</f>
        <v>0</v>
      </c>
      <c r="R590" s="164"/>
      <c r="S590" s="164"/>
      <c r="T590" s="165">
        <v>0.62</v>
      </c>
      <c r="U590" s="164">
        <f>ROUND(E590*T590,2)</f>
        <v>15.5</v>
      </c>
      <c r="V590" s="154"/>
      <c r="W590" s="154"/>
      <c r="X590" s="154"/>
      <c r="Y590" s="154"/>
      <c r="Z590" s="154"/>
      <c r="AA590" s="154"/>
      <c r="AB590" s="154"/>
      <c r="AC590" s="154"/>
      <c r="AD590" s="154"/>
      <c r="AE590" s="154" t="s">
        <v>146</v>
      </c>
      <c r="AF590" s="154"/>
      <c r="AG590" s="154"/>
      <c r="AH590" s="154"/>
      <c r="AI590" s="154"/>
      <c r="AJ590" s="154"/>
      <c r="AK590" s="154"/>
      <c r="AL590" s="154"/>
      <c r="AM590" s="154"/>
      <c r="AN590" s="154"/>
      <c r="AO590" s="154"/>
      <c r="AP590" s="154"/>
      <c r="AQ590" s="154"/>
      <c r="AR590" s="154"/>
      <c r="AS590" s="154"/>
      <c r="AT590" s="154"/>
      <c r="AU590" s="154"/>
      <c r="AV590" s="154"/>
      <c r="AW590" s="154"/>
      <c r="AX590" s="154"/>
      <c r="AY590" s="154"/>
      <c r="AZ590" s="154"/>
      <c r="BA590" s="154"/>
      <c r="BB590" s="154"/>
      <c r="BC590" s="154"/>
      <c r="BD590" s="154"/>
      <c r="BE590" s="154"/>
      <c r="BF590" s="154"/>
      <c r="BG590" s="154"/>
      <c r="BH590" s="154"/>
    </row>
    <row r="591" spans="1:60" outlineLevel="1" x14ac:dyDescent="0.2">
      <c r="A591" s="155"/>
      <c r="B591" s="162"/>
      <c r="C591" s="194" t="s">
        <v>967</v>
      </c>
      <c r="D591" s="166"/>
      <c r="E591" s="170">
        <v>8</v>
      </c>
      <c r="F591" s="173"/>
      <c r="G591" s="173"/>
      <c r="H591" s="173"/>
      <c r="I591" s="173"/>
      <c r="J591" s="173"/>
      <c r="K591" s="173"/>
      <c r="L591" s="173"/>
      <c r="M591" s="173"/>
      <c r="N591" s="164"/>
      <c r="O591" s="164"/>
      <c r="P591" s="164"/>
      <c r="Q591" s="164"/>
      <c r="R591" s="164"/>
      <c r="S591" s="164"/>
      <c r="T591" s="165"/>
      <c r="U591" s="164"/>
      <c r="V591" s="154"/>
      <c r="W591" s="154"/>
      <c r="X591" s="154"/>
      <c r="Y591" s="154"/>
      <c r="Z591" s="154"/>
      <c r="AA591" s="154"/>
      <c r="AB591" s="154"/>
      <c r="AC591" s="154"/>
      <c r="AD591" s="154"/>
      <c r="AE591" s="154" t="s">
        <v>140</v>
      </c>
      <c r="AF591" s="154">
        <v>0</v>
      </c>
      <c r="AG591" s="154"/>
      <c r="AH591" s="154"/>
      <c r="AI591" s="154"/>
      <c r="AJ591" s="154"/>
      <c r="AK591" s="154"/>
      <c r="AL591" s="154"/>
      <c r="AM591" s="154"/>
      <c r="AN591" s="154"/>
      <c r="AO591" s="154"/>
      <c r="AP591" s="154"/>
      <c r="AQ591" s="154"/>
      <c r="AR591" s="154"/>
      <c r="AS591" s="154"/>
      <c r="AT591" s="154"/>
      <c r="AU591" s="154"/>
      <c r="AV591" s="154"/>
      <c r="AW591" s="154"/>
      <c r="AX591" s="154"/>
      <c r="AY591" s="154"/>
      <c r="AZ591" s="154"/>
      <c r="BA591" s="154"/>
      <c r="BB591" s="154"/>
      <c r="BC591" s="154"/>
      <c r="BD591" s="154"/>
      <c r="BE591" s="154"/>
      <c r="BF591" s="154"/>
      <c r="BG591" s="154"/>
      <c r="BH591" s="154"/>
    </row>
    <row r="592" spans="1:60" outlineLevel="1" x14ac:dyDescent="0.2">
      <c r="A592" s="155"/>
      <c r="B592" s="162"/>
      <c r="C592" s="194" t="s">
        <v>968</v>
      </c>
      <c r="D592" s="166"/>
      <c r="E592" s="170">
        <v>3</v>
      </c>
      <c r="F592" s="173"/>
      <c r="G592" s="173"/>
      <c r="H592" s="173"/>
      <c r="I592" s="173"/>
      <c r="J592" s="173"/>
      <c r="K592" s="173"/>
      <c r="L592" s="173"/>
      <c r="M592" s="173"/>
      <c r="N592" s="164"/>
      <c r="O592" s="164"/>
      <c r="P592" s="164"/>
      <c r="Q592" s="164"/>
      <c r="R592" s="164"/>
      <c r="S592" s="164"/>
      <c r="T592" s="165"/>
      <c r="U592" s="164"/>
      <c r="V592" s="154"/>
      <c r="W592" s="154"/>
      <c r="X592" s="154"/>
      <c r="Y592" s="154"/>
      <c r="Z592" s="154"/>
      <c r="AA592" s="154"/>
      <c r="AB592" s="154"/>
      <c r="AC592" s="154"/>
      <c r="AD592" s="154"/>
      <c r="AE592" s="154" t="s">
        <v>140</v>
      </c>
      <c r="AF592" s="154">
        <v>0</v>
      </c>
      <c r="AG592" s="154"/>
      <c r="AH592" s="154"/>
      <c r="AI592" s="154"/>
      <c r="AJ592" s="154"/>
      <c r="AK592" s="154"/>
      <c r="AL592" s="154"/>
      <c r="AM592" s="154"/>
      <c r="AN592" s="154"/>
      <c r="AO592" s="154"/>
      <c r="AP592" s="154"/>
      <c r="AQ592" s="154"/>
      <c r="AR592" s="154"/>
      <c r="AS592" s="154"/>
      <c r="AT592" s="154"/>
      <c r="AU592" s="154"/>
      <c r="AV592" s="154"/>
      <c r="AW592" s="154"/>
      <c r="AX592" s="154"/>
      <c r="AY592" s="154"/>
      <c r="AZ592" s="154"/>
      <c r="BA592" s="154"/>
      <c r="BB592" s="154"/>
      <c r="BC592" s="154"/>
      <c r="BD592" s="154"/>
      <c r="BE592" s="154"/>
      <c r="BF592" s="154"/>
      <c r="BG592" s="154"/>
      <c r="BH592" s="154"/>
    </row>
    <row r="593" spans="1:60" outlineLevel="1" x14ac:dyDescent="0.2">
      <c r="A593" s="155"/>
      <c r="B593" s="162"/>
      <c r="C593" s="194" t="s">
        <v>969</v>
      </c>
      <c r="D593" s="166"/>
      <c r="E593" s="170">
        <v>14</v>
      </c>
      <c r="F593" s="173"/>
      <c r="G593" s="173"/>
      <c r="H593" s="173"/>
      <c r="I593" s="173"/>
      <c r="J593" s="173"/>
      <c r="K593" s="173"/>
      <c r="L593" s="173"/>
      <c r="M593" s="173"/>
      <c r="N593" s="164"/>
      <c r="O593" s="164"/>
      <c r="P593" s="164"/>
      <c r="Q593" s="164"/>
      <c r="R593" s="164"/>
      <c r="S593" s="164"/>
      <c r="T593" s="165"/>
      <c r="U593" s="164"/>
      <c r="V593" s="154"/>
      <c r="W593" s="154"/>
      <c r="X593" s="154"/>
      <c r="Y593" s="154"/>
      <c r="Z593" s="154"/>
      <c r="AA593" s="154"/>
      <c r="AB593" s="154"/>
      <c r="AC593" s="154"/>
      <c r="AD593" s="154"/>
      <c r="AE593" s="154" t="s">
        <v>140</v>
      </c>
      <c r="AF593" s="154">
        <v>0</v>
      </c>
      <c r="AG593" s="154"/>
      <c r="AH593" s="154"/>
      <c r="AI593" s="154"/>
      <c r="AJ593" s="154"/>
      <c r="AK593" s="154"/>
      <c r="AL593" s="154"/>
      <c r="AM593" s="154"/>
      <c r="AN593" s="154"/>
      <c r="AO593" s="154"/>
      <c r="AP593" s="154"/>
      <c r="AQ593" s="154"/>
      <c r="AR593" s="154"/>
      <c r="AS593" s="154"/>
      <c r="AT593" s="154"/>
      <c r="AU593" s="154"/>
      <c r="AV593" s="154"/>
      <c r="AW593" s="154"/>
      <c r="AX593" s="154"/>
      <c r="AY593" s="154"/>
      <c r="AZ593" s="154"/>
      <c r="BA593" s="154"/>
      <c r="BB593" s="154"/>
      <c r="BC593" s="154"/>
      <c r="BD593" s="154"/>
      <c r="BE593" s="154"/>
      <c r="BF593" s="154"/>
      <c r="BG593" s="154"/>
      <c r="BH593" s="154"/>
    </row>
    <row r="594" spans="1:60" outlineLevel="1" x14ac:dyDescent="0.2">
      <c r="A594" s="155">
        <v>271</v>
      </c>
      <c r="B594" s="162" t="s">
        <v>970</v>
      </c>
      <c r="C594" s="193" t="s">
        <v>971</v>
      </c>
      <c r="D594" s="164" t="s">
        <v>157</v>
      </c>
      <c r="E594" s="169">
        <v>8</v>
      </c>
      <c r="F594" s="172"/>
      <c r="G594" s="173">
        <f>ROUND(E594*F594,2)</f>
        <v>0</v>
      </c>
      <c r="H594" s="172"/>
      <c r="I594" s="173">
        <f>ROUND(E594*H594,2)</f>
        <v>0</v>
      </c>
      <c r="J594" s="172"/>
      <c r="K594" s="173">
        <f>ROUND(E594*J594,2)</f>
        <v>0</v>
      </c>
      <c r="L594" s="173">
        <v>15</v>
      </c>
      <c r="M594" s="173">
        <f>G594*(1+L594/100)</f>
        <v>0</v>
      </c>
      <c r="N594" s="164">
        <v>2.7E-4</v>
      </c>
      <c r="O594" s="164">
        <f>ROUND(E594*N594,5)</f>
        <v>2.16E-3</v>
      </c>
      <c r="P594" s="164">
        <v>0</v>
      </c>
      <c r="Q594" s="164">
        <f>ROUND(E594*P594,5)</f>
        <v>0</v>
      </c>
      <c r="R594" s="164"/>
      <c r="S594" s="164"/>
      <c r="T594" s="165">
        <v>0</v>
      </c>
      <c r="U594" s="164">
        <f>ROUND(E594*T594,2)</f>
        <v>0</v>
      </c>
      <c r="V594" s="154"/>
      <c r="W594" s="154"/>
      <c r="X594" s="154"/>
      <c r="Y594" s="154"/>
      <c r="Z594" s="154"/>
      <c r="AA594" s="154"/>
      <c r="AB594" s="154"/>
      <c r="AC594" s="154"/>
      <c r="AD594" s="154"/>
      <c r="AE594" s="154" t="s">
        <v>479</v>
      </c>
      <c r="AF594" s="154"/>
      <c r="AG594" s="154"/>
      <c r="AH594" s="154"/>
      <c r="AI594" s="154"/>
      <c r="AJ594" s="154"/>
      <c r="AK594" s="154"/>
      <c r="AL594" s="154"/>
      <c r="AM594" s="154"/>
      <c r="AN594" s="154"/>
      <c r="AO594" s="154"/>
      <c r="AP594" s="154"/>
      <c r="AQ594" s="154"/>
      <c r="AR594" s="154"/>
      <c r="AS594" s="154"/>
      <c r="AT594" s="154"/>
      <c r="AU594" s="154"/>
      <c r="AV594" s="154"/>
      <c r="AW594" s="154"/>
      <c r="AX594" s="154"/>
      <c r="AY594" s="154"/>
      <c r="AZ594" s="154"/>
      <c r="BA594" s="154"/>
      <c r="BB594" s="154"/>
      <c r="BC594" s="154"/>
      <c r="BD594" s="154"/>
      <c r="BE594" s="154"/>
      <c r="BF594" s="154"/>
      <c r="BG594" s="154"/>
      <c r="BH594" s="154"/>
    </row>
    <row r="595" spans="1:60" ht="22.5" outlineLevel="1" x14ac:dyDescent="0.2">
      <c r="A595" s="155">
        <v>272</v>
      </c>
      <c r="B595" s="162" t="s">
        <v>972</v>
      </c>
      <c r="C595" s="193" t="s">
        <v>973</v>
      </c>
      <c r="D595" s="164" t="s">
        <v>157</v>
      </c>
      <c r="E595" s="169">
        <v>17</v>
      </c>
      <c r="F595" s="172"/>
      <c r="G595" s="173">
        <f>ROUND(E595*F595,2)</f>
        <v>0</v>
      </c>
      <c r="H595" s="172"/>
      <c r="I595" s="173">
        <f>ROUND(E595*H595,2)</f>
        <v>0</v>
      </c>
      <c r="J595" s="172"/>
      <c r="K595" s="173">
        <f>ROUND(E595*J595,2)</f>
        <v>0</v>
      </c>
      <c r="L595" s="173">
        <v>15</v>
      </c>
      <c r="M595" s="173">
        <f>G595*(1+L595/100)</f>
        <v>0</v>
      </c>
      <c r="N595" s="164">
        <v>2.7E-4</v>
      </c>
      <c r="O595" s="164">
        <f>ROUND(E595*N595,5)</f>
        <v>4.5900000000000003E-3</v>
      </c>
      <c r="P595" s="164">
        <v>0</v>
      </c>
      <c r="Q595" s="164">
        <f>ROUND(E595*P595,5)</f>
        <v>0</v>
      </c>
      <c r="R595" s="164"/>
      <c r="S595" s="164"/>
      <c r="T595" s="165">
        <v>0</v>
      </c>
      <c r="U595" s="164">
        <f>ROUND(E595*T595,2)</f>
        <v>0</v>
      </c>
      <c r="V595" s="154"/>
      <c r="W595" s="154"/>
      <c r="X595" s="154"/>
      <c r="Y595" s="154"/>
      <c r="Z595" s="154"/>
      <c r="AA595" s="154"/>
      <c r="AB595" s="154"/>
      <c r="AC595" s="154"/>
      <c r="AD595" s="154"/>
      <c r="AE595" s="154" t="s">
        <v>479</v>
      </c>
      <c r="AF595" s="154"/>
      <c r="AG595" s="154"/>
      <c r="AH595" s="154"/>
      <c r="AI595" s="154"/>
      <c r="AJ595" s="154"/>
      <c r="AK595" s="154"/>
      <c r="AL595" s="154"/>
      <c r="AM595" s="154"/>
      <c r="AN595" s="154"/>
      <c r="AO595" s="154"/>
      <c r="AP595" s="154"/>
      <c r="AQ595" s="154"/>
      <c r="AR595" s="154"/>
      <c r="AS595" s="154"/>
      <c r="AT595" s="154"/>
      <c r="AU595" s="154"/>
      <c r="AV595" s="154"/>
      <c r="AW595" s="154"/>
      <c r="AX595" s="154"/>
      <c r="AY595" s="154"/>
      <c r="AZ595" s="154"/>
      <c r="BA595" s="154"/>
      <c r="BB595" s="154"/>
      <c r="BC595" s="154"/>
      <c r="BD595" s="154"/>
      <c r="BE595" s="154"/>
      <c r="BF595" s="154"/>
      <c r="BG595" s="154"/>
      <c r="BH595" s="154"/>
    </row>
    <row r="596" spans="1:60" outlineLevel="1" x14ac:dyDescent="0.2">
      <c r="A596" s="155"/>
      <c r="B596" s="162"/>
      <c r="C596" s="253" t="s">
        <v>974</v>
      </c>
      <c r="D596" s="254"/>
      <c r="E596" s="255"/>
      <c r="F596" s="256"/>
      <c r="G596" s="257"/>
      <c r="H596" s="173"/>
      <c r="I596" s="173"/>
      <c r="J596" s="173"/>
      <c r="K596" s="173"/>
      <c r="L596" s="173"/>
      <c r="M596" s="173"/>
      <c r="N596" s="164"/>
      <c r="O596" s="164"/>
      <c r="P596" s="164"/>
      <c r="Q596" s="164"/>
      <c r="R596" s="164"/>
      <c r="S596" s="164"/>
      <c r="T596" s="165"/>
      <c r="U596" s="164"/>
      <c r="V596" s="154"/>
      <c r="W596" s="154"/>
      <c r="X596" s="154"/>
      <c r="Y596" s="154"/>
      <c r="Z596" s="154"/>
      <c r="AA596" s="154"/>
      <c r="AB596" s="154"/>
      <c r="AC596" s="154"/>
      <c r="AD596" s="154"/>
      <c r="AE596" s="154" t="s">
        <v>229</v>
      </c>
      <c r="AF596" s="154"/>
      <c r="AG596" s="154"/>
      <c r="AH596" s="154"/>
      <c r="AI596" s="154"/>
      <c r="AJ596" s="154"/>
      <c r="AK596" s="154"/>
      <c r="AL596" s="154"/>
      <c r="AM596" s="154"/>
      <c r="AN596" s="154"/>
      <c r="AO596" s="154"/>
      <c r="AP596" s="154"/>
      <c r="AQ596" s="154"/>
      <c r="AR596" s="154"/>
      <c r="AS596" s="154"/>
      <c r="AT596" s="154"/>
      <c r="AU596" s="154"/>
      <c r="AV596" s="154"/>
      <c r="AW596" s="154"/>
      <c r="AX596" s="154"/>
      <c r="AY596" s="154"/>
      <c r="AZ596" s="154"/>
      <c r="BA596" s="157" t="str">
        <f>C596</f>
        <v>Dva moduly. Kombinovaný chránič pro světelné okruhy.</v>
      </c>
      <c r="BB596" s="154"/>
      <c r="BC596" s="154"/>
      <c r="BD596" s="154"/>
      <c r="BE596" s="154"/>
      <c r="BF596" s="154"/>
      <c r="BG596" s="154"/>
      <c r="BH596" s="154"/>
    </row>
    <row r="597" spans="1:60" outlineLevel="1" x14ac:dyDescent="0.2">
      <c r="A597" s="155"/>
      <c r="B597" s="162"/>
      <c r="C597" s="194" t="s">
        <v>975</v>
      </c>
      <c r="D597" s="166"/>
      <c r="E597" s="170">
        <v>17</v>
      </c>
      <c r="F597" s="173"/>
      <c r="G597" s="173"/>
      <c r="H597" s="173"/>
      <c r="I597" s="173"/>
      <c r="J597" s="173"/>
      <c r="K597" s="173"/>
      <c r="L597" s="173"/>
      <c r="M597" s="173"/>
      <c r="N597" s="164"/>
      <c r="O597" s="164"/>
      <c r="P597" s="164"/>
      <c r="Q597" s="164"/>
      <c r="R597" s="164"/>
      <c r="S597" s="164"/>
      <c r="T597" s="165"/>
      <c r="U597" s="164"/>
      <c r="V597" s="154"/>
      <c r="W597" s="154"/>
      <c r="X597" s="154"/>
      <c r="Y597" s="154"/>
      <c r="Z597" s="154"/>
      <c r="AA597" s="154"/>
      <c r="AB597" s="154"/>
      <c r="AC597" s="154"/>
      <c r="AD597" s="154"/>
      <c r="AE597" s="154" t="s">
        <v>140</v>
      </c>
      <c r="AF597" s="154">
        <v>0</v>
      </c>
      <c r="AG597" s="154"/>
      <c r="AH597" s="154"/>
      <c r="AI597" s="154"/>
      <c r="AJ597" s="154"/>
      <c r="AK597" s="154"/>
      <c r="AL597" s="154"/>
      <c r="AM597" s="154"/>
      <c r="AN597" s="154"/>
      <c r="AO597" s="154"/>
      <c r="AP597" s="154"/>
      <c r="AQ597" s="154"/>
      <c r="AR597" s="154"/>
      <c r="AS597" s="154"/>
      <c r="AT597" s="154"/>
      <c r="AU597" s="154"/>
      <c r="AV597" s="154"/>
      <c r="AW597" s="154"/>
      <c r="AX597" s="154"/>
      <c r="AY597" s="154"/>
      <c r="AZ597" s="154"/>
      <c r="BA597" s="154"/>
      <c r="BB597" s="154"/>
      <c r="BC597" s="154"/>
      <c r="BD597" s="154"/>
      <c r="BE597" s="154"/>
      <c r="BF597" s="154"/>
      <c r="BG597" s="154"/>
      <c r="BH597" s="154"/>
    </row>
    <row r="598" spans="1:60" outlineLevel="1" x14ac:dyDescent="0.2">
      <c r="A598" s="155">
        <v>273</v>
      </c>
      <c r="B598" s="162" t="s">
        <v>976</v>
      </c>
      <c r="C598" s="193" t="s">
        <v>977</v>
      </c>
      <c r="D598" s="164" t="s">
        <v>157</v>
      </c>
      <c r="E598" s="169">
        <v>93</v>
      </c>
      <c r="F598" s="172"/>
      <c r="G598" s="173">
        <f>ROUND(E598*F598,2)</f>
        <v>0</v>
      </c>
      <c r="H598" s="172"/>
      <c r="I598" s="173">
        <f>ROUND(E598*H598,2)</f>
        <v>0</v>
      </c>
      <c r="J598" s="172"/>
      <c r="K598" s="173">
        <f>ROUND(E598*J598,2)</f>
        <v>0</v>
      </c>
      <c r="L598" s="173">
        <v>15</v>
      </c>
      <c r="M598" s="173">
        <f>G598*(1+L598/100)</f>
        <v>0</v>
      </c>
      <c r="N598" s="164">
        <v>0</v>
      </c>
      <c r="O598" s="164">
        <f>ROUND(E598*N598,5)</f>
        <v>0</v>
      </c>
      <c r="P598" s="164">
        <v>0</v>
      </c>
      <c r="Q598" s="164">
        <f>ROUND(E598*P598,5)</f>
        <v>0</v>
      </c>
      <c r="R598" s="164"/>
      <c r="S598" s="164"/>
      <c r="T598" s="165">
        <v>0.54749999999999999</v>
      </c>
      <c r="U598" s="164">
        <f>ROUND(E598*T598,2)</f>
        <v>50.92</v>
      </c>
      <c r="V598" s="154"/>
      <c r="W598" s="154"/>
      <c r="X598" s="154"/>
      <c r="Y598" s="154"/>
      <c r="Z598" s="154"/>
      <c r="AA598" s="154"/>
      <c r="AB598" s="154"/>
      <c r="AC598" s="154"/>
      <c r="AD598" s="154"/>
      <c r="AE598" s="154" t="s">
        <v>146</v>
      </c>
      <c r="AF598" s="154"/>
      <c r="AG598" s="154"/>
      <c r="AH598" s="154"/>
      <c r="AI598" s="154"/>
      <c r="AJ598" s="154"/>
      <c r="AK598" s="154"/>
      <c r="AL598" s="154"/>
      <c r="AM598" s="154"/>
      <c r="AN598" s="154"/>
      <c r="AO598" s="154"/>
      <c r="AP598" s="154"/>
      <c r="AQ598" s="154"/>
      <c r="AR598" s="154"/>
      <c r="AS598" s="154"/>
      <c r="AT598" s="154"/>
      <c r="AU598" s="154"/>
      <c r="AV598" s="154"/>
      <c r="AW598" s="154"/>
      <c r="AX598" s="154"/>
      <c r="AY598" s="154"/>
      <c r="AZ598" s="154"/>
      <c r="BA598" s="154"/>
      <c r="BB598" s="154"/>
      <c r="BC598" s="154"/>
      <c r="BD598" s="154"/>
      <c r="BE598" s="154"/>
      <c r="BF598" s="154"/>
      <c r="BG598" s="154"/>
      <c r="BH598" s="154"/>
    </row>
    <row r="599" spans="1:60" outlineLevel="1" x14ac:dyDescent="0.2">
      <c r="A599" s="155">
        <v>274</v>
      </c>
      <c r="B599" s="162" t="s">
        <v>978</v>
      </c>
      <c r="C599" s="193" t="s">
        <v>979</v>
      </c>
      <c r="D599" s="164" t="s">
        <v>157</v>
      </c>
      <c r="E599" s="169">
        <v>75</v>
      </c>
      <c r="F599" s="172"/>
      <c r="G599" s="173">
        <f>ROUND(E599*F599,2)</f>
        <v>0</v>
      </c>
      <c r="H599" s="172"/>
      <c r="I599" s="173">
        <f>ROUND(E599*H599,2)</f>
        <v>0</v>
      </c>
      <c r="J599" s="172"/>
      <c r="K599" s="173">
        <f>ROUND(E599*J599,2)</f>
        <v>0</v>
      </c>
      <c r="L599" s="173">
        <v>15</v>
      </c>
      <c r="M599" s="173">
        <f>G599*(1+L599/100)</f>
        <v>0</v>
      </c>
      <c r="N599" s="164">
        <v>5.0000000000000001E-3</v>
      </c>
      <c r="O599" s="164">
        <f>ROUND(E599*N599,5)</f>
        <v>0.375</v>
      </c>
      <c r="P599" s="164">
        <v>0</v>
      </c>
      <c r="Q599" s="164">
        <f>ROUND(E599*P599,5)</f>
        <v>0</v>
      </c>
      <c r="R599" s="164"/>
      <c r="S599" s="164"/>
      <c r="T599" s="165">
        <v>0</v>
      </c>
      <c r="U599" s="164">
        <f>ROUND(E599*T599,2)</f>
        <v>0</v>
      </c>
      <c r="V599" s="154"/>
      <c r="W599" s="154"/>
      <c r="X599" s="154"/>
      <c r="Y599" s="154"/>
      <c r="Z599" s="154"/>
      <c r="AA599" s="154"/>
      <c r="AB599" s="154"/>
      <c r="AC599" s="154"/>
      <c r="AD599" s="154"/>
      <c r="AE599" s="154" t="s">
        <v>479</v>
      </c>
      <c r="AF599" s="154"/>
      <c r="AG599" s="154"/>
      <c r="AH599" s="154"/>
      <c r="AI599" s="154"/>
      <c r="AJ599" s="154"/>
      <c r="AK599" s="154"/>
      <c r="AL599" s="154"/>
      <c r="AM599" s="154"/>
      <c r="AN599" s="154"/>
      <c r="AO599" s="154"/>
      <c r="AP599" s="154"/>
      <c r="AQ599" s="154"/>
      <c r="AR599" s="154"/>
      <c r="AS599" s="154"/>
      <c r="AT599" s="154"/>
      <c r="AU599" s="154"/>
      <c r="AV599" s="154"/>
      <c r="AW599" s="154"/>
      <c r="AX599" s="154"/>
      <c r="AY599" s="154"/>
      <c r="AZ599" s="154"/>
      <c r="BA599" s="154"/>
      <c r="BB599" s="154"/>
      <c r="BC599" s="154"/>
      <c r="BD599" s="154"/>
      <c r="BE599" s="154"/>
      <c r="BF599" s="154"/>
      <c r="BG599" s="154"/>
      <c r="BH599" s="154"/>
    </row>
    <row r="600" spans="1:60" outlineLevel="1" x14ac:dyDescent="0.2">
      <c r="A600" s="155">
        <v>275</v>
      </c>
      <c r="B600" s="162" t="s">
        <v>980</v>
      </c>
      <c r="C600" s="193" t="s">
        <v>981</v>
      </c>
      <c r="D600" s="164" t="s">
        <v>157</v>
      </c>
      <c r="E600" s="169">
        <v>13</v>
      </c>
      <c r="F600" s="172"/>
      <c r="G600" s="173">
        <f>ROUND(E600*F600,2)</f>
        <v>0</v>
      </c>
      <c r="H600" s="172"/>
      <c r="I600" s="173">
        <f>ROUND(E600*H600,2)</f>
        <v>0</v>
      </c>
      <c r="J600" s="172"/>
      <c r="K600" s="173">
        <f>ROUND(E600*J600,2)</f>
        <v>0</v>
      </c>
      <c r="L600" s="173">
        <v>15</v>
      </c>
      <c r="M600" s="173">
        <f>G600*(1+L600/100)</f>
        <v>0</v>
      </c>
      <c r="N600" s="164">
        <v>1.1000000000000001E-3</v>
      </c>
      <c r="O600" s="164">
        <f>ROUND(E600*N600,5)</f>
        <v>1.43E-2</v>
      </c>
      <c r="P600" s="164">
        <v>0</v>
      </c>
      <c r="Q600" s="164">
        <f>ROUND(E600*P600,5)</f>
        <v>0</v>
      </c>
      <c r="R600" s="164"/>
      <c r="S600" s="164"/>
      <c r="T600" s="165">
        <v>0</v>
      </c>
      <c r="U600" s="164">
        <f>ROUND(E600*T600,2)</f>
        <v>0</v>
      </c>
      <c r="V600" s="154"/>
      <c r="W600" s="154"/>
      <c r="X600" s="154"/>
      <c r="Y600" s="154"/>
      <c r="Z600" s="154"/>
      <c r="AA600" s="154"/>
      <c r="AB600" s="154"/>
      <c r="AC600" s="154"/>
      <c r="AD600" s="154"/>
      <c r="AE600" s="154" t="s">
        <v>479</v>
      </c>
      <c r="AF600" s="154"/>
      <c r="AG600" s="154"/>
      <c r="AH600" s="154"/>
      <c r="AI600" s="154"/>
      <c r="AJ600" s="154"/>
      <c r="AK600" s="154"/>
      <c r="AL600" s="154"/>
      <c r="AM600" s="154"/>
      <c r="AN600" s="154"/>
      <c r="AO600" s="154"/>
      <c r="AP600" s="154"/>
      <c r="AQ600" s="154"/>
      <c r="AR600" s="154"/>
      <c r="AS600" s="154"/>
      <c r="AT600" s="154"/>
      <c r="AU600" s="154"/>
      <c r="AV600" s="154"/>
      <c r="AW600" s="154"/>
      <c r="AX600" s="154"/>
      <c r="AY600" s="154"/>
      <c r="AZ600" s="154"/>
      <c r="BA600" s="154"/>
      <c r="BB600" s="154"/>
      <c r="BC600" s="154"/>
      <c r="BD600" s="154"/>
      <c r="BE600" s="154"/>
      <c r="BF600" s="154"/>
      <c r="BG600" s="154"/>
      <c r="BH600" s="154"/>
    </row>
    <row r="601" spans="1:60" ht="22.5" outlineLevel="1" x14ac:dyDescent="0.2">
      <c r="A601" s="155"/>
      <c r="B601" s="162"/>
      <c r="C601" s="253" t="s">
        <v>982</v>
      </c>
      <c r="D601" s="254"/>
      <c r="E601" s="255"/>
      <c r="F601" s="256"/>
      <c r="G601" s="257"/>
      <c r="H601" s="173"/>
      <c r="I601" s="173"/>
      <c r="J601" s="173"/>
      <c r="K601" s="173"/>
      <c r="L601" s="173"/>
      <c r="M601" s="173"/>
      <c r="N601" s="164"/>
      <c r="O601" s="164"/>
      <c r="P601" s="164"/>
      <c r="Q601" s="164"/>
      <c r="R601" s="164"/>
      <c r="S601" s="164"/>
      <c r="T601" s="165"/>
      <c r="U601" s="164"/>
      <c r="V601" s="154"/>
      <c r="W601" s="154"/>
      <c r="X601" s="154"/>
      <c r="Y601" s="154"/>
      <c r="Z601" s="154"/>
      <c r="AA601" s="154"/>
      <c r="AB601" s="154"/>
      <c r="AC601" s="154"/>
      <c r="AD601" s="154"/>
      <c r="AE601" s="154" t="s">
        <v>229</v>
      </c>
      <c r="AF601" s="154"/>
      <c r="AG601" s="154"/>
      <c r="AH601" s="154"/>
      <c r="AI601" s="154"/>
      <c r="AJ601" s="154"/>
      <c r="AK601" s="154"/>
      <c r="AL601" s="154"/>
      <c r="AM601" s="154"/>
      <c r="AN601" s="154"/>
      <c r="AO601" s="154"/>
      <c r="AP601" s="154"/>
      <c r="AQ601" s="154"/>
      <c r="AR601" s="154"/>
      <c r="AS601" s="154"/>
      <c r="AT601" s="154"/>
      <c r="AU601" s="154"/>
      <c r="AV601" s="154"/>
      <c r="AW601" s="154"/>
      <c r="AX601" s="154"/>
      <c r="AY601" s="154"/>
      <c r="AZ601" s="154"/>
      <c r="BA601" s="157" t="str">
        <f>C601</f>
        <v>Nouzové osvětlení únikových cest se zdrojem v osvětlovacím tělese. Doba činnosti nouzového osvětlení minimálně 60 minut.</v>
      </c>
      <c r="BB601" s="154"/>
      <c r="BC601" s="154"/>
      <c r="BD601" s="154"/>
      <c r="BE601" s="154"/>
      <c r="BF601" s="154"/>
      <c r="BG601" s="154"/>
      <c r="BH601" s="154"/>
    </row>
    <row r="602" spans="1:60" outlineLevel="1" x14ac:dyDescent="0.2">
      <c r="A602" s="155">
        <v>276</v>
      </c>
      <c r="B602" s="162" t="s">
        <v>983</v>
      </c>
      <c r="C602" s="193" t="s">
        <v>984</v>
      </c>
      <c r="D602" s="164" t="s">
        <v>157</v>
      </c>
      <c r="E602" s="169">
        <v>5</v>
      </c>
      <c r="F602" s="172"/>
      <c r="G602" s="173">
        <f>ROUND(E602*F602,2)</f>
        <v>0</v>
      </c>
      <c r="H602" s="172"/>
      <c r="I602" s="173">
        <f>ROUND(E602*H602,2)</f>
        <v>0</v>
      </c>
      <c r="J602" s="172"/>
      <c r="K602" s="173">
        <f>ROUND(E602*J602,2)</f>
        <v>0</v>
      </c>
      <c r="L602" s="173">
        <v>15</v>
      </c>
      <c r="M602" s="173">
        <f>G602*(1+L602/100)</f>
        <v>0</v>
      </c>
      <c r="N602" s="164">
        <v>1.5E-3</v>
      </c>
      <c r="O602" s="164">
        <f>ROUND(E602*N602,5)</f>
        <v>7.4999999999999997E-3</v>
      </c>
      <c r="P602" s="164">
        <v>0</v>
      </c>
      <c r="Q602" s="164">
        <f>ROUND(E602*P602,5)</f>
        <v>0</v>
      </c>
      <c r="R602" s="164"/>
      <c r="S602" s="164"/>
      <c r="T602" s="165">
        <v>0</v>
      </c>
      <c r="U602" s="164">
        <f>ROUND(E602*T602,2)</f>
        <v>0</v>
      </c>
      <c r="V602" s="154"/>
      <c r="W602" s="154"/>
      <c r="X602" s="154"/>
      <c r="Y602" s="154"/>
      <c r="Z602" s="154"/>
      <c r="AA602" s="154"/>
      <c r="AB602" s="154"/>
      <c r="AC602" s="154"/>
      <c r="AD602" s="154"/>
      <c r="AE602" s="154" t="s">
        <v>479</v>
      </c>
      <c r="AF602" s="154"/>
      <c r="AG602" s="154"/>
      <c r="AH602" s="154"/>
      <c r="AI602" s="154"/>
      <c r="AJ602" s="154"/>
      <c r="AK602" s="154"/>
      <c r="AL602" s="154"/>
      <c r="AM602" s="154"/>
      <c r="AN602" s="154"/>
      <c r="AO602" s="154"/>
      <c r="AP602" s="154"/>
      <c r="AQ602" s="154"/>
      <c r="AR602" s="154"/>
      <c r="AS602" s="154"/>
      <c r="AT602" s="154"/>
      <c r="AU602" s="154"/>
      <c r="AV602" s="154"/>
      <c r="AW602" s="154"/>
      <c r="AX602" s="154"/>
      <c r="AY602" s="154"/>
      <c r="AZ602" s="154"/>
      <c r="BA602" s="154"/>
      <c r="BB602" s="154"/>
      <c r="BC602" s="154"/>
      <c r="BD602" s="154"/>
      <c r="BE602" s="154"/>
      <c r="BF602" s="154"/>
      <c r="BG602" s="154"/>
      <c r="BH602" s="154"/>
    </row>
    <row r="603" spans="1:60" outlineLevel="1" x14ac:dyDescent="0.2">
      <c r="A603" s="155">
        <v>277</v>
      </c>
      <c r="B603" s="162" t="s">
        <v>985</v>
      </c>
      <c r="C603" s="193" t="s">
        <v>986</v>
      </c>
      <c r="D603" s="164" t="s">
        <v>157</v>
      </c>
      <c r="E603" s="169">
        <v>12</v>
      </c>
      <c r="F603" s="172"/>
      <c r="G603" s="173">
        <f>ROUND(E603*F603,2)</f>
        <v>0</v>
      </c>
      <c r="H603" s="172"/>
      <c r="I603" s="173">
        <f>ROUND(E603*H603,2)</f>
        <v>0</v>
      </c>
      <c r="J603" s="172"/>
      <c r="K603" s="173">
        <f>ROUND(E603*J603,2)</f>
        <v>0</v>
      </c>
      <c r="L603" s="173">
        <v>15</v>
      </c>
      <c r="M603" s="173">
        <f>G603*(1+L603/100)</f>
        <v>0</v>
      </c>
      <c r="N603" s="164">
        <v>0</v>
      </c>
      <c r="O603" s="164">
        <f>ROUND(E603*N603,5)</f>
        <v>0</v>
      </c>
      <c r="P603" s="164">
        <v>0</v>
      </c>
      <c r="Q603" s="164">
        <f>ROUND(E603*P603,5)</f>
        <v>0</v>
      </c>
      <c r="R603" s="164"/>
      <c r="S603" s="164"/>
      <c r="T603" s="165">
        <v>0.9</v>
      </c>
      <c r="U603" s="164">
        <f>ROUND(E603*T603,2)</f>
        <v>10.8</v>
      </c>
      <c r="V603" s="154"/>
      <c r="W603" s="154"/>
      <c r="X603" s="154"/>
      <c r="Y603" s="154"/>
      <c r="Z603" s="154"/>
      <c r="AA603" s="154"/>
      <c r="AB603" s="154"/>
      <c r="AC603" s="154"/>
      <c r="AD603" s="154"/>
      <c r="AE603" s="154" t="s">
        <v>146</v>
      </c>
      <c r="AF603" s="154"/>
      <c r="AG603" s="154"/>
      <c r="AH603" s="154"/>
      <c r="AI603" s="154"/>
      <c r="AJ603" s="154"/>
      <c r="AK603" s="154"/>
      <c r="AL603" s="154"/>
      <c r="AM603" s="154"/>
      <c r="AN603" s="154"/>
      <c r="AO603" s="154"/>
      <c r="AP603" s="154"/>
      <c r="AQ603" s="154"/>
      <c r="AR603" s="154"/>
      <c r="AS603" s="154"/>
      <c r="AT603" s="154"/>
      <c r="AU603" s="154"/>
      <c r="AV603" s="154"/>
      <c r="AW603" s="154"/>
      <c r="AX603" s="154"/>
      <c r="AY603" s="154"/>
      <c r="AZ603" s="154"/>
      <c r="BA603" s="154"/>
      <c r="BB603" s="154"/>
      <c r="BC603" s="154"/>
      <c r="BD603" s="154"/>
      <c r="BE603" s="154"/>
      <c r="BF603" s="154"/>
      <c r="BG603" s="154"/>
      <c r="BH603" s="154"/>
    </row>
    <row r="604" spans="1:60" outlineLevel="1" x14ac:dyDescent="0.2">
      <c r="A604" s="155">
        <v>278</v>
      </c>
      <c r="B604" s="162" t="s">
        <v>987</v>
      </c>
      <c r="C604" s="193" t="s">
        <v>988</v>
      </c>
      <c r="D604" s="164" t="s">
        <v>157</v>
      </c>
      <c r="E604" s="169">
        <v>12</v>
      </c>
      <c r="F604" s="172"/>
      <c r="G604" s="173">
        <f>ROUND(E604*F604,2)</f>
        <v>0</v>
      </c>
      <c r="H604" s="172"/>
      <c r="I604" s="173">
        <f>ROUND(E604*H604,2)</f>
        <v>0</v>
      </c>
      <c r="J604" s="172"/>
      <c r="K604" s="173">
        <f>ROUND(E604*J604,2)</f>
        <v>0</v>
      </c>
      <c r="L604" s="173">
        <v>15</v>
      </c>
      <c r="M604" s="173">
        <f>G604*(1+L604/100)</f>
        <v>0</v>
      </c>
      <c r="N604" s="164">
        <v>1.0000000000000001E-5</v>
      </c>
      <c r="O604" s="164">
        <f>ROUND(E604*N604,5)</f>
        <v>1.2E-4</v>
      </c>
      <c r="P604" s="164">
        <v>0</v>
      </c>
      <c r="Q604" s="164">
        <f>ROUND(E604*P604,5)</f>
        <v>0</v>
      </c>
      <c r="R604" s="164"/>
      <c r="S604" s="164"/>
      <c r="T604" s="165">
        <v>0</v>
      </c>
      <c r="U604" s="164">
        <f>ROUND(E604*T604,2)</f>
        <v>0</v>
      </c>
      <c r="V604" s="154"/>
      <c r="W604" s="154"/>
      <c r="X604" s="154"/>
      <c r="Y604" s="154"/>
      <c r="Z604" s="154"/>
      <c r="AA604" s="154"/>
      <c r="AB604" s="154"/>
      <c r="AC604" s="154"/>
      <c r="AD604" s="154"/>
      <c r="AE604" s="154" t="s">
        <v>479</v>
      </c>
      <c r="AF604" s="154"/>
      <c r="AG604" s="154"/>
      <c r="AH604" s="154"/>
      <c r="AI604" s="154"/>
      <c r="AJ604" s="154"/>
      <c r="AK604" s="154"/>
      <c r="AL604" s="154"/>
      <c r="AM604" s="154"/>
      <c r="AN604" s="154"/>
      <c r="AO604" s="154"/>
      <c r="AP604" s="154"/>
      <c r="AQ604" s="154"/>
      <c r="AR604" s="154"/>
      <c r="AS604" s="154"/>
      <c r="AT604" s="154"/>
      <c r="AU604" s="154"/>
      <c r="AV604" s="154"/>
      <c r="AW604" s="154"/>
      <c r="AX604" s="154"/>
      <c r="AY604" s="154"/>
      <c r="AZ604" s="154"/>
      <c r="BA604" s="154"/>
      <c r="BB604" s="154"/>
      <c r="BC604" s="154"/>
      <c r="BD604" s="154"/>
      <c r="BE604" s="154"/>
      <c r="BF604" s="154"/>
      <c r="BG604" s="154"/>
      <c r="BH604" s="154"/>
    </row>
    <row r="605" spans="1:60" outlineLevel="1" x14ac:dyDescent="0.2">
      <c r="A605" s="155">
        <v>279</v>
      </c>
      <c r="B605" s="162" t="s">
        <v>989</v>
      </c>
      <c r="C605" s="193" t="s">
        <v>990</v>
      </c>
      <c r="D605" s="164" t="s">
        <v>235</v>
      </c>
      <c r="E605" s="169">
        <v>95</v>
      </c>
      <c r="F605" s="172"/>
      <c r="G605" s="173">
        <f>ROUND(E605*F605,2)</f>
        <v>0</v>
      </c>
      <c r="H605" s="172"/>
      <c r="I605" s="173">
        <f>ROUND(E605*H605,2)</f>
        <v>0</v>
      </c>
      <c r="J605" s="172"/>
      <c r="K605" s="173">
        <f>ROUND(E605*J605,2)</f>
        <v>0</v>
      </c>
      <c r="L605" s="173">
        <v>15</v>
      </c>
      <c r="M605" s="173">
        <f>G605*(1+L605/100)</f>
        <v>0</v>
      </c>
      <c r="N605" s="164">
        <v>0</v>
      </c>
      <c r="O605" s="164">
        <f>ROUND(E605*N605,5)</f>
        <v>0</v>
      </c>
      <c r="P605" s="164">
        <v>0</v>
      </c>
      <c r="Q605" s="164">
        <f>ROUND(E605*P605,5)</f>
        <v>0</v>
      </c>
      <c r="R605" s="164"/>
      <c r="S605" s="164"/>
      <c r="T605" s="165">
        <v>0.12</v>
      </c>
      <c r="U605" s="164">
        <f>ROUND(E605*T605,2)</f>
        <v>11.4</v>
      </c>
      <c r="V605" s="154"/>
      <c r="W605" s="154"/>
      <c r="X605" s="154"/>
      <c r="Y605" s="154"/>
      <c r="Z605" s="154"/>
      <c r="AA605" s="154"/>
      <c r="AB605" s="154"/>
      <c r="AC605" s="154"/>
      <c r="AD605" s="154"/>
      <c r="AE605" s="154" t="s">
        <v>146</v>
      </c>
      <c r="AF605" s="154"/>
      <c r="AG605" s="154"/>
      <c r="AH605" s="154"/>
      <c r="AI605" s="154"/>
      <c r="AJ605" s="154"/>
      <c r="AK605" s="154"/>
      <c r="AL605" s="154"/>
      <c r="AM605" s="154"/>
      <c r="AN605" s="154"/>
      <c r="AO605" s="154"/>
      <c r="AP605" s="154"/>
      <c r="AQ605" s="154"/>
      <c r="AR605" s="154"/>
      <c r="AS605" s="154"/>
      <c r="AT605" s="154"/>
      <c r="AU605" s="154"/>
      <c r="AV605" s="154"/>
      <c r="AW605" s="154"/>
      <c r="AX605" s="154"/>
      <c r="AY605" s="154"/>
      <c r="AZ605" s="154"/>
      <c r="BA605" s="154"/>
      <c r="BB605" s="154"/>
      <c r="BC605" s="154"/>
      <c r="BD605" s="154"/>
      <c r="BE605" s="154"/>
      <c r="BF605" s="154"/>
      <c r="BG605" s="154"/>
      <c r="BH605" s="154"/>
    </row>
    <row r="606" spans="1:60" outlineLevel="1" x14ac:dyDescent="0.2">
      <c r="A606" s="155">
        <v>280</v>
      </c>
      <c r="B606" s="162" t="s">
        <v>991</v>
      </c>
      <c r="C606" s="193" t="s">
        <v>992</v>
      </c>
      <c r="D606" s="164" t="s">
        <v>993</v>
      </c>
      <c r="E606" s="169">
        <v>92.055000000000007</v>
      </c>
      <c r="F606" s="172"/>
      <c r="G606" s="173">
        <f>ROUND(E606*F606,2)</f>
        <v>0</v>
      </c>
      <c r="H606" s="172"/>
      <c r="I606" s="173">
        <f>ROUND(E606*H606,2)</f>
        <v>0</v>
      </c>
      <c r="J606" s="172"/>
      <c r="K606" s="173">
        <f>ROUND(E606*J606,2)</f>
        <v>0</v>
      </c>
      <c r="L606" s="173">
        <v>15</v>
      </c>
      <c r="M606" s="173">
        <f>G606*(1+L606/100)</f>
        <v>0</v>
      </c>
      <c r="N606" s="164">
        <v>1E-3</v>
      </c>
      <c r="O606" s="164">
        <f>ROUND(E606*N606,5)</f>
        <v>9.2060000000000003E-2</v>
      </c>
      <c r="P606" s="164">
        <v>0</v>
      </c>
      <c r="Q606" s="164">
        <f>ROUND(E606*P606,5)</f>
        <v>0</v>
      </c>
      <c r="R606" s="164"/>
      <c r="S606" s="164"/>
      <c r="T606" s="165">
        <v>0</v>
      </c>
      <c r="U606" s="164">
        <f>ROUND(E606*T606,2)</f>
        <v>0</v>
      </c>
      <c r="V606" s="154"/>
      <c r="W606" s="154"/>
      <c r="X606" s="154"/>
      <c r="Y606" s="154"/>
      <c r="Z606" s="154"/>
      <c r="AA606" s="154"/>
      <c r="AB606" s="154"/>
      <c r="AC606" s="154"/>
      <c r="AD606" s="154"/>
      <c r="AE606" s="154" t="s">
        <v>479</v>
      </c>
      <c r="AF606" s="154"/>
      <c r="AG606" s="154"/>
      <c r="AH606" s="154"/>
      <c r="AI606" s="154"/>
      <c r="AJ606" s="154"/>
      <c r="AK606" s="154"/>
      <c r="AL606" s="154"/>
      <c r="AM606" s="154"/>
      <c r="AN606" s="154"/>
      <c r="AO606" s="154"/>
      <c r="AP606" s="154"/>
      <c r="AQ606" s="154"/>
      <c r="AR606" s="154"/>
      <c r="AS606" s="154"/>
      <c r="AT606" s="154"/>
      <c r="AU606" s="154"/>
      <c r="AV606" s="154"/>
      <c r="AW606" s="154"/>
      <c r="AX606" s="154"/>
      <c r="AY606" s="154"/>
      <c r="AZ606" s="154"/>
      <c r="BA606" s="154"/>
      <c r="BB606" s="154"/>
      <c r="BC606" s="154"/>
      <c r="BD606" s="154"/>
      <c r="BE606" s="154"/>
      <c r="BF606" s="154"/>
      <c r="BG606" s="154"/>
      <c r="BH606" s="154"/>
    </row>
    <row r="607" spans="1:60" outlineLevel="1" x14ac:dyDescent="0.2">
      <c r="A607" s="155"/>
      <c r="B607" s="162"/>
      <c r="C607" s="194" t="s">
        <v>994</v>
      </c>
      <c r="D607" s="166"/>
      <c r="E607" s="170">
        <v>92.055000000000007</v>
      </c>
      <c r="F607" s="173"/>
      <c r="G607" s="173"/>
      <c r="H607" s="173"/>
      <c r="I607" s="173"/>
      <c r="J607" s="173"/>
      <c r="K607" s="173"/>
      <c r="L607" s="173"/>
      <c r="M607" s="173"/>
      <c r="N607" s="164"/>
      <c r="O607" s="164"/>
      <c r="P607" s="164"/>
      <c r="Q607" s="164"/>
      <c r="R607" s="164"/>
      <c r="S607" s="164"/>
      <c r="T607" s="165"/>
      <c r="U607" s="164"/>
      <c r="V607" s="154"/>
      <c r="W607" s="154"/>
      <c r="X607" s="154"/>
      <c r="Y607" s="154"/>
      <c r="Z607" s="154"/>
      <c r="AA607" s="154"/>
      <c r="AB607" s="154"/>
      <c r="AC607" s="154"/>
      <c r="AD607" s="154"/>
      <c r="AE607" s="154" t="s">
        <v>140</v>
      </c>
      <c r="AF607" s="154">
        <v>0</v>
      </c>
      <c r="AG607" s="154"/>
      <c r="AH607" s="154"/>
      <c r="AI607" s="154"/>
      <c r="AJ607" s="154"/>
      <c r="AK607" s="154"/>
      <c r="AL607" s="154"/>
      <c r="AM607" s="154"/>
      <c r="AN607" s="154"/>
      <c r="AO607" s="154"/>
      <c r="AP607" s="154"/>
      <c r="AQ607" s="154"/>
      <c r="AR607" s="154"/>
      <c r="AS607" s="154"/>
      <c r="AT607" s="154"/>
      <c r="AU607" s="154"/>
      <c r="AV607" s="154"/>
      <c r="AW607" s="154"/>
      <c r="AX607" s="154"/>
      <c r="AY607" s="154"/>
      <c r="AZ607" s="154"/>
      <c r="BA607" s="154"/>
      <c r="BB607" s="154"/>
      <c r="BC607" s="154"/>
      <c r="BD607" s="154"/>
      <c r="BE607" s="154"/>
      <c r="BF607" s="154"/>
      <c r="BG607" s="154"/>
      <c r="BH607" s="154"/>
    </row>
    <row r="608" spans="1:60" outlineLevel="1" x14ac:dyDescent="0.2">
      <c r="A608" s="155">
        <v>281</v>
      </c>
      <c r="B608" s="162" t="s">
        <v>995</v>
      </c>
      <c r="C608" s="193" t="s">
        <v>996</v>
      </c>
      <c r="D608" s="164" t="s">
        <v>235</v>
      </c>
      <c r="E608" s="169">
        <v>32</v>
      </c>
      <c r="F608" s="172"/>
      <c r="G608" s="173">
        <f>ROUND(E608*F608,2)</f>
        <v>0</v>
      </c>
      <c r="H608" s="172"/>
      <c r="I608" s="173">
        <f>ROUND(E608*H608,2)</f>
        <v>0</v>
      </c>
      <c r="J608" s="172"/>
      <c r="K608" s="173">
        <f>ROUND(E608*J608,2)</f>
        <v>0</v>
      </c>
      <c r="L608" s="173">
        <v>15</v>
      </c>
      <c r="M608" s="173">
        <f>G608*(1+L608/100)</f>
        <v>0</v>
      </c>
      <c r="N608" s="164">
        <v>0</v>
      </c>
      <c r="O608" s="164">
        <f>ROUND(E608*N608,5)</f>
        <v>0</v>
      </c>
      <c r="P608" s="164">
        <v>0</v>
      </c>
      <c r="Q608" s="164">
        <f>ROUND(E608*P608,5)</f>
        <v>0</v>
      </c>
      <c r="R608" s="164"/>
      <c r="S608" s="164"/>
      <c r="T608" s="165">
        <v>0.16</v>
      </c>
      <c r="U608" s="164">
        <f>ROUND(E608*T608,2)</f>
        <v>5.12</v>
      </c>
      <c r="V608" s="154"/>
      <c r="W608" s="154"/>
      <c r="X608" s="154"/>
      <c r="Y608" s="154"/>
      <c r="Z608" s="154"/>
      <c r="AA608" s="154"/>
      <c r="AB608" s="154"/>
      <c r="AC608" s="154"/>
      <c r="AD608" s="154"/>
      <c r="AE608" s="154" t="s">
        <v>146</v>
      </c>
      <c r="AF608" s="154"/>
      <c r="AG608" s="154"/>
      <c r="AH608" s="154"/>
      <c r="AI608" s="154"/>
      <c r="AJ608" s="154"/>
      <c r="AK608" s="154"/>
      <c r="AL608" s="154"/>
      <c r="AM608" s="154"/>
      <c r="AN608" s="154"/>
      <c r="AO608" s="154"/>
      <c r="AP608" s="154"/>
      <c r="AQ608" s="154"/>
      <c r="AR608" s="154"/>
      <c r="AS608" s="154"/>
      <c r="AT608" s="154"/>
      <c r="AU608" s="154"/>
      <c r="AV608" s="154"/>
      <c r="AW608" s="154"/>
      <c r="AX608" s="154"/>
      <c r="AY608" s="154"/>
      <c r="AZ608" s="154"/>
      <c r="BA608" s="154"/>
      <c r="BB608" s="154"/>
      <c r="BC608" s="154"/>
      <c r="BD608" s="154"/>
      <c r="BE608" s="154"/>
      <c r="BF608" s="154"/>
      <c r="BG608" s="154"/>
      <c r="BH608" s="154"/>
    </row>
    <row r="609" spans="1:60" outlineLevel="1" x14ac:dyDescent="0.2">
      <c r="A609" s="155">
        <v>282</v>
      </c>
      <c r="B609" s="162" t="s">
        <v>997</v>
      </c>
      <c r="C609" s="193" t="s">
        <v>998</v>
      </c>
      <c r="D609" s="164" t="s">
        <v>993</v>
      </c>
      <c r="E609" s="169">
        <v>20.236799999999999</v>
      </c>
      <c r="F609" s="172"/>
      <c r="G609" s="173">
        <f>ROUND(E609*F609,2)</f>
        <v>0</v>
      </c>
      <c r="H609" s="172"/>
      <c r="I609" s="173">
        <f>ROUND(E609*H609,2)</f>
        <v>0</v>
      </c>
      <c r="J609" s="172"/>
      <c r="K609" s="173">
        <f>ROUND(E609*J609,2)</f>
        <v>0</v>
      </c>
      <c r="L609" s="173">
        <v>15</v>
      </c>
      <c r="M609" s="173">
        <f>G609*(1+L609/100)</f>
        <v>0</v>
      </c>
      <c r="N609" s="164">
        <v>1E-3</v>
      </c>
      <c r="O609" s="164">
        <f>ROUND(E609*N609,5)</f>
        <v>2.0240000000000001E-2</v>
      </c>
      <c r="P609" s="164">
        <v>0</v>
      </c>
      <c r="Q609" s="164">
        <f>ROUND(E609*P609,5)</f>
        <v>0</v>
      </c>
      <c r="R609" s="164"/>
      <c r="S609" s="164"/>
      <c r="T609" s="165">
        <v>0</v>
      </c>
      <c r="U609" s="164">
        <f>ROUND(E609*T609,2)</f>
        <v>0</v>
      </c>
      <c r="V609" s="154"/>
      <c r="W609" s="154"/>
      <c r="X609" s="154"/>
      <c r="Y609" s="154"/>
      <c r="Z609" s="154"/>
      <c r="AA609" s="154"/>
      <c r="AB609" s="154"/>
      <c r="AC609" s="154"/>
      <c r="AD609" s="154"/>
      <c r="AE609" s="154" t="s">
        <v>479</v>
      </c>
      <c r="AF609" s="154"/>
      <c r="AG609" s="154"/>
      <c r="AH609" s="154"/>
      <c r="AI609" s="154"/>
      <c r="AJ609" s="154"/>
      <c r="AK609" s="154"/>
      <c r="AL609" s="154"/>
      <c r="AM609" s="154"/>
      <c r="AN609" s="154"/>
      <c r="AO609" s="154"/>
      <c r="AP609" s="154"/>
      <c r="AQ609" s="154"/>
      <c r="AR609" s="154"/>
      <c r="AS609" s="154"/>
      <c r="AT609" s="154"/>
      <c r="AU609" s="154"/>
      <c r="AV609" s="154"/>
      <c r="AW609" s="154"/>
      <c r="AX609" s="154"/>
      <c r="AY609" s="154"/>
      <c r="AZ609" s="154"/>
      <c r="BA609" s="154"/>
      <c r="BB609" s="154"/>
      <c r="BC609" s="154"/>
      <c r="BD609" s="154"/>
      <c r="BE609" s="154"/>
      <c r="BF609" s="154"/>
      <c r="BG609" s="154"/>
      <c r="BH609" s="154"/>
    </row>
    <row r="610" spans="1:60" outlineLevel="1" x14ac:dyDescent="0.2">
      <c r="A610" s="155"/>
      <c r="B610" s="162"/>
      <c r="C610" s="194" t="s">
        <v>999</v>
      </c>
      <c r="D610" s="166"/>
      <c r="E610" s="170">
        <v>20.236799999999999</v>
      </c>
      <c r="F610" s="173"/>
      <c r="G610" s="173"/>
      <c r="H610" s="173"/>
      <c r="I610" s="173"/>
      <c r="J610" s="173"/>
      <c r="K610" s="173"/>
      <c r="L610" s="173"/>
      <c r="M610" s="173"/>
      <c r="N610" s="164"/>
      <c r="O610" s="164"/>
      <c r="P610" s="164"/>
      <c r="Q610" s="164"/>
      <c r="R610" s="164"/>
      <c r="S610" s="164"/>
      <c r="T610" s="165"/>
      <c r="U610" s="164"/>
      <c r="V610" s="154"/>
      <c r="W610" s="154"/>
      <c r="X610" s="154"/>
      <c r="Y610" s="154"/>
      <c r="Z610" s="154"/>
      <c r="AA610" s="154"/>
      <c r="AB610" s="154"/>
      <c r="AC610" s="154"/>
      <c r="AD610" s="154"/>
      <c r="AE610" s="154" t="s">
        <v>140</v>
      </c>
      <c r="AF610" s="154">
        <v>0</v>
      </c>
      <c r="AG610" s="154"/>
      <c r="AH610" s="154"/>
      <c r="AI610" s="154"/>
      <c r="AJ610" s="154"/>
      <c r="AK610" s="154"/>
      <c r="AL610" s="154"/>
      <c r="AM610" s="154"/>
      <c r="AN610" s="154"/>
      <c r="AO610" s="154"/>
      <c r="AP610" s="154"/>
      <c r="AQ610" s="154"/>
      <c r="AR610" s="154"/>
      <c r="AS610" s="154"/>
      <c r="AT610" s="154"/>
      <c r="AU610" s="154"/>
      <c r="AV610" s="154"/>
      <c r="AW610" s="154"/>
      <c r="AX610" s="154"/>
      <c r="AY610" s="154"/>
      <c r="AZ610" s="154"/>
      <c r="BA610" s="154"/>
      <c r="BB610" s="154"/>
      <c r="BC610" s="154"/>
      <c r="BD610" s="154"/>
      <c r="BE610" s="154"/>
      <c r="BF610" s="154"/>
      <c r="BG610" s="154"/>
      <c r="BH610" s="154"/>
    </row>
    <row r="611" spans="1:60" ht="22.5" outlineLevel="1" x14ac:dyDescent="0.2">
      <c r="A611" s="155">
        <v>283</v>
      </c>
      <c r="B611" s="162" t="s">
        <v>1000</v>
      </c>
      <c r="C611" s="193" t="s">
        <v>1001</v>
      </c>
      <c r="D611" s="164" t="s">
        <v>235</v>
      </c>
      <c r="E611" s="169">
        <v>126</v>
      </c>
      <c r="F611" s="172"/>
      <c r="G611" s="173">
        <f>ROUND(E611*F611,2)</f>
        <v>0</v>
      </c>
      <c r="H611" s="172"/>
      <c r="I611" s="173">
        <f>ROUND(E611*H611,2)</f>
        <v>0</v>
      </c>
      <c r="J611" s="172"/>
      <c r="K611" s="173">
        <f>ROUND(E611*J611,2)</f>
        <v>0</v>
      </c>
      <c r="L611" s="173">
        <v>15</v>
      </c>
      <c r="M611" s="173">
        <f>G611*(1+L611/100)</f>
        <v>0</v>
      </c>
      <c r="N611" s="164">
        <v>0</v>
      </c>
      <c r="O611" s="164">
        <f>ROUND(E611*N611,5)</f>
        <v>0</v>
      </c>
      <c r="P611" s="164">
        <v>0</v>
      </c>
      <c r="Q611" s="164">
        <f>ROUND(E611*P611,5)</f>
        <v>0</v>
      </c>
      <c r="R611" s="164"/>
      <c r="S611" s="164"/>
      <c r="T611" s="165">
        <v>0.49717</v>
      </c>
      <c r="U611" s="164">
        <f>ROUND(E611*T611,2)</f>
        <v>62.64</v>
      </c>
      <c r="V611" s="154"/>
      <c r="W611" s="154"/>
      <c r="X611" s="154"/>
      <c r="Y611" s="154"/>
      <c r="Z611" s="154"/>
      <c r="AA611" s="154"/>
      <c r="AB611" s="154"/>
      <c r="AC611" s="154"/>
      <c r="AD611" s="154"/>
      <c r="AE611" s="154" t="s">
        <v>146</v>
      </c>
      <c r="AF611" s="154"/>
      <c r="AG611" s="154"/>
      <c r="AH611" s="154"/>
      <c r="AI611" s="154"/>
      <c r="AJ611" s="154"/>
      <c r="AK611" s="154"/>
      <c r="AL611" s="154"/>
      <c r="AM611" s="154"/>
      <c r="AN611" s="154"/>
      <c r="AO611" s="154"/>
      <c r="AP611" s="154"/>
      <c r="AQ611" s="154"/>
      <c r="AR611" s="154"/>
      <c r="AS611" s="154"/>
      <c r="AT611" s="154"/>
      <c r="AU611" s="154"/>
      <c r="AV611" s="154"/>
      <c r="AW611" s="154"/>
      <c r="AX611" s="154"/>
      <c r="AY611" s="154"/>
      <c r="AZ611" s="154"/>
      <c r="BA611" s="154"/>
      <c r="BB611" s="154"/>
      <c r="BC611" s="154"/>
      <c r="BD611" s="154"/>
      <c r="BE611" s="154"/>
      <c r="BF611" s="154"/>
      <c r="BG611" s="154"/>
      <c r="BH611" s="154"/>
    </row>
    <row r="612" spans="1:60" outlineLevel="1" x14ac:dyDescent="0.2">
      <c r="A612" s="155">
        <v>284</v>
      </c>
      <c r="B612" s="162" t="s">
        <v>1002</v>
      </c>
      <c r="C612" s="193" t="s">
        <v>1003</v>
      </c>
      <c r="D612" s="164" t="s">
        <v>235</v>
      </c>
      <c r="E612" s="169">
        <v>144.9</v>
      </c>
      <c r="F612" s="172"/>
      <c r="G612" s="173">
        <f>ROUND(E612*F612,2)</f>
        <v>0</v>
      </c>
      <c r="H612" s="172"/>
      <c r="I612" s="173">
        <f>ROUND(E612*H612,2)</f>
        <v>0</v>
      </c>
      <c r="J612" s="172"/>
      <c r="K612" s="173">
        <f>ROUND(E612*J612,2)</f>
        <v>0</v>
      </c>
      <c r="L612" s="173">
        <v>15</v>
      </c>
      <c r="M612" s="173">
        <f>G612*(1+L612/100)</f>
        <v>0</v>
      </c>
      <c r="N612" s="164">
        <v>1.2999999999999999E-4</v>
      </c>
      <c r="O612" s="164">
        <f>ROUND(E612*N612,5)</f>
        <v>1.8839999999999999E-2</v>
      </c>
      <c r="P612" s="164">
        <v>0</v>
      </c>
      <c r="Q612" s="164">
        <f>ROUND(E612*P612,5)</f>
        <v>0</v>
      </c>
      <c r="R612" s="164"/>
      <c r="S612" s="164"/>
      <c r="T612" s="165">
        <v>0</v>
      </c>
      <c r="U612" s="164">
        <f>ROUND(E612*T612,2)</f>
        <v>0</v>
      </c>
      <c r="V612" s="154"/>
      <c r="W612" s="154"/>
      <c r="X612" s="154"/>
      <c r="Y612" s="154"/>
      <c r="Z612" s="154"/>
      <c r="AA612" s="154"/>
      <c r="AB612" s="154"/>
      <c r="AC612" s="154"/>
      <c r="AD612" s="154"/>
      <c r="AE612" s="154" t="s">
        <v>479</v>
      </c>
      <c r="AF612" s="154"/>
      <c r="AG612" s="154"/>
      <c r="AH612" s="154"/>
      <c r="AI612" s="154"/>
      <c r="AJ612" s="154"/>
      <c r="AK612" s="154"/>
      <c r="AL612" s="154"/>
      <c r="AM612" s="154"/>
      <c r="AN612" s="154"/>
      <c r="AO612" s="154"/>
      <c r="AP612" s="154"/>
      <c r="AQ612" s="154"/>
      <c r="AR612" s="154"/>
      <c r="AS612" s="154"/>
      <c r="AT612" s="154"/>
      <c r="AU612" s="154"/>
      <c r="AV612" s="154"/>
      <c r="AW612" s="154"/>
      <c r="AX612" s="154"/>
      <c r="AY612" s="154"/>
      <c r="AZ612" s="154"/>
      <c r="BA612" s="154"/>
      <c r="BB612" s="154"/>
      <c r="BC612" s="154"/>
      <c r="BD612" s="154"/>
      <c r="BE612" s="154"/>
      <c r="BF612" s="154"/>
      <c r="BG612" s="154"/>
      <c r="BH612" s="154"/>
    </row>
    <row r="613" spans="1:60" outlineLevel="1" x14ac:dyDescent="0.2">
      <c r="A613" s="155"/>
      <c r="B613" s="162"/>
      <c r="C613" s="194" t="s">
        <v>1004</v>
      </c>
      <c r="D613" s="166"/>
      <c r="E613" s="170">
        <v>144.9</v>
      </c>
      <c r="F613" s="173"/>
      <c r="G613" s="173"/>
      <c r="H613" s="173"/>
      <c r="I613" s="173"/>
      <c r="J613" s="173"/>
      <c r="K613" s="173"/>
      <c r="L613" s="173"/>
      <c r="M613" s="173"/>
      <c r="N613" s="164"/>
      <c r="O613" s="164"/>
      <c r="P613" s="164"/>
      <c r="Q613" s="164"/>
      <c r="R613" s="164"/>
      <c r="S613" s="164"/>
      <c r="T613" s="165"/>
      <c r="U613" s="164"/>
      <c r="V613" s="154"/>
      <c r="W613" s="154"/>
      <c r="X613" s="154"/>
      <c r="Y613" s="154"/>
      <c r="Z613" s="154"/>
      <c r="AA613" s="154"/>
      <c r="AB613" s="154"/>
      <c r="AC613" s="154"/>
      <c r="AD613" s="154"/>
      <c r="AE613" s="154" t="s">
        <v>140</v>
      </c>
      <c r="AF613" s="154">
        <v>0</v>
      </c>
      <c r="AG613" s="154"/>
      <c r="AH613" s="154"/>
      <c r="AI613" s="154"/>
      <c r="AJ613" s="154"/>
      <c r="AK613" s="154"/>
      <c r="AL613" s="154"/>
      <c r="AM613" s="154"/>
      <c r="AN613" s="154"/>
      <c r="AO613" s="154"/>
      <c r="AP613" s="154"/>
      <c r="AQ613" s="154"/>
      <c r="AR613" s="154"/>
      <c r="AS613" s="154"/>
      <c r="AT613" s="154"/>
      <c r="AU613" s="154"/>
      <c r="AV613" s="154"/>
      <c r="AW613" s="154"/>
      <c r="AX613" s="154"/>
      <c r="AY613" s="154"/>
      <c r="AZ613" s="154"/>
      <c r="BA613" s="154"/>
      <c r="BB613" s="154"/>
      <c r="BC613" s="154"/>
      <c r="BD613" s="154"/>
      <c r="BE613" s="154"/>
      <c r="BF613" s="154"/>
      <c r="BG613" s="154"/>
      <c r="BH613" s="154"/>
    </row>
    <row r="614" spans="1:60" outlineLevel="1" x14ac:dyDescent="0.2">
      <c r="A614" s="155">
        <v>285</v>
      </c>
      <c r="B614" s="162" t="s">
        <v>1005</v>
      </c>
      <c r="C614" s="193" t="s">
        <v>1006</v>
      </c>
      <c r="D614" s="164" t="s">
        <v>157</v>
      </c>
      <c r="E614" s="169">
        <v>32</v>
      </c>
      <c r="F614" s="172"/>
      <c r="G614" s="173">
        <f t="shared" ref="G614:G643" si="58">ROUND(E614*F614,2)</f>
        <v>0</v>
      </c>
      <c r="H614" s="172"/>
      <c r="I614" s="173">
        <f t="shared" ref="I614:I643" si="59">ROUND(E614*H614,2)</f>
        <v>0</v>
      </c>
      <c r="J614" s="172"/>
      <c r="K614" s="173">
        <f t="shared" ref="K614:K643" si="60">ROUND(E614*J614,2)</f>
        <v>0</v>
      </c>
      <c r="L614" s="173">
        <v>15</v>
      </c>
      <c r="M614" s="173">
        <f t="shared" ref="M614:M643" si="61">G614*(1+L614/100)</f>
        <v>0</v>
      </c>
      <c r="N614" s="164">
        <v>2.4000000000000001E-4</v>
      </c>
      <c r="O614" s="164">
        <f t="shared" ref="O614:O643" si="62">ROUND(E614*N614,5)</f>
        <v>7.6800000000000002E-3</v>
      </c>
      <c r="P614" s="164">
        <v>0</v>
      </c>
      <c r="Q614" s="164">
        <f t="shared" ref="Q614:Q643" si="63">ROUND(E614*P614,5)</f>
        <v>0</v>
      </c>
      <c r="R614" s="164"/>
      <c r="S614" s="164"/>
      <c r="T614" s="165">
        <v>0</v>
      </c>
      <c r="U614" s="164">
        <f t="shared" ref="U614:U643" si="64">ROUND(E614*T614,2)</f>
        <v>0</v>
      </c>
      <c r="V614" s="154"/>
      <c r="W614" s="154"/>
      <c r="X614" s="154"/>
      <c r="Y614" s="154"/>
      <c r="Z614" s="154"/>
      <c r="AA614" s="154"/>
      <c r="AB614" s="154"/>
      <c r="AC614" s="154"/>
      <c r="AD614" s="154"/>
      <c r="AE614" s="154" t="s">
        <v>479</v>
      </c>
      <c r="AF614" s="154"/>
      <c r="AG614" s="154"/>
      <c r="AH614" s="154"/>
      <c r="AI614" s="154"/>
      <c r="AJ614" s="154"/>
      <c r="AK614" s="154"/>
      <c r="AL614" s="154"/>
      <c r="AM614" s="154"/>
      <c r="AN614" s="154"/>
      <c r="AO614" s="154"/>
      <c r="AP614" s="154"/>
      <c r="AQ614" s="154"/>
      <c r="AR614" s="154"/>
      <c r="AS614" s="154"/>
      <c r="AT614" s="154"/>
      <c r="AU614" s="154"/>
      <c r="AV614" s="154"/>
      <c r="AW614" s="154"/>
      <c r="AX614" s="154"/>
      <c r="AY614" s="154"/>
      <c r="AZ614" s="154"/>
      <c r="BA614" s="154"/>
      <c r="BB614" s="154"/>
      <c r="BC614" s="154"/>
      <c r="BD614" s="154"/>
      <c r="BE614" s="154"/>
      <c r="BF614" s="154"/>
      <c r="BG614" s="154"/>
      <c r="BH614" s="154"/>
    </row>
    <row r="615" spans="1:60" outlineLevel="1" x14ac:dyDescent="0.2">
      <c r="A615" s="155">
        <v>286</v>
      </c>
      <c r="B615" s="162" t="s">
        <v>1007</v>
      </c>
      <c r="C615" s="193" t="s">
        <v>1008</v>
      </c>
      <c r="D615" s="164" t="s">
        <v>157</v>
      </c>
      <c r="E615" s="169">
        <v>48</v>
      </c>
      <c r="F615" s="172"/>
      <c r="G615" s="173">
        <f t="shared" si="58"/>
        <v>0</v>
      </c>
      <c r="H615" s="172"/>
      <c r="I615" s="173">
        <f t="shared" si="59"/>
        <v>0</v>
      </c>
      <c r="J615" s="172"/>
      <c r="K615" s="173">
        <f t="shared" si="60"/>
        <v>0</v>
      </c>
      <c r="L615" s="173">
        <v>15</v>
      </c>
      <c r="M615" s="173">
        <f t="shared" si="61"/>
        <v>0</v>
      </c>
      <c r="N615" s="164">
        <v>2.7E-4</v>
      </c>
      <c r="O615" s="164">
        <f t="shared" si="62"/>
        <v>1.2959999999999999E-2</v>
      </c>
      <c r="P615" s="164">
        <v>0</v>
      </c>
      <c r="Q615" s="164">
        <f t="shared" si="63"/>
        <v>0</v>
      </c>
      <c r="R615" s="164"/>
      <c r="S615" s="164"/>
      <c r="T615" s="165">
        <v>0</v>
      </c>
      <c r="U615" s="164">
        <f t="shared" si="64"/>
        <v>0</v>
      </c>
      <c r="V615" s="154"/>
      <c r="W615" s="154"/>
      <c r="X615" s="154"/>
      <c r="Y615" s="154"/>
      <c r="Z615" s="154"/>
      <c r="AA615" s="154"/>
      <c r="AB615" s="154"/>
      <c r="AC615" s="154"/>
      <c r="AD615" s="154"/>
      <c r="AE615" s="154" t="s">
        <v>479</v>
      </c>
      <c r="AF615" s="154"/>
      <c r="AG615" s="154"/>
      <c r="AH615" s="154"/>
      <c r="AI615" s="154"/>
      <c r="AJ615" s="154"/>
      <c r="AK615" s="154"/>
      <c r="AL615" s="154"/>
      <c r="AM615" s="154"/>
      <c r="AN615" s="154"/>
      <c r="AO615" s="154"/>
      <c r="AP615" s="154"/>
      <c r="AQ615" s="154"/>
      <c r="AR615" s="154"/>
      <c r="AS615" s="154"/>
      <c r="AT615" s="154"/>
      <c r="AU615" s="154"/>
      <c r="AV615" s="154"/>
      <c r="AW615" s="154"/>
      <c r="AX615" s="154"/>
      <c r="AY615" s="154"/>
      <c r="AZ615" s="154"/>
      <c r="BA615" s="154"/>
      <c r="BB615" s="154"/>
      <c r="BC615" s="154"/>
      <c r="BD615" s="154"/>
      <c r="BE615" s="154"/>
      <c r="BF615" s="154"/>
      <c r="BG615" s="154"/>
      <c r="BH615" s="154"/>
    </row>
    <row r="616" spans="1:60" outlineLevel="1" x14ac:dyDescent="0.2">
      <c r="A616" s="155">
        <v>287</v>
      </c>
      <c r="B616" s="162" t="s">
        <v>1009</v>
      </c>
      <c r="C616" s="193" t="s">
        <v>1010</v>
      </c>
      <c r="D616" s="164" t="s">
        <v>157</v>
      </c>
      <c r="E616" s="169">
        <v>32</v>
      </c>
      <c r="F616" s="172"/>
      <c r="G616" s="173">
        <f t="shared" si="58"/>
        <v>0</v>
      </c>
      <c r="H616" s="172"/>
      <c r="I616" s="173">
        <f t="shared" si="59"/>
        <v>0</v>
      </c>
      <c r="J616" s="172"/>
      <c r="K616" s="173">
        <f t="shared" si="60"/>
        <v>0</v>
      </c>
      <c r="L616" s="173">
        <v>15</v>
      </c>
      <c r="M616" s="173">
        <f t="shared" si="61"/>
        <v>0</v>
      </c>
      <c r="N616" s="164">
        <v>2.7E-4</v>
      </c>
      <c r="O616" s="164">
        <f t="shared" si="62"/>
        <v>8.6400000000000001E-3</v>
      </c>
      <c r="P616" s="164">
        <v>0</v>
      </c>
      <c r="Q616" s="164">
        <f t="shared" si="63"/>
        <v>0</v>
      </c>
      <c r="R616" s="164"/>
      <c r="S616" s="164"/>
      <c r="T616" s="165">
        <v>0</v>
      </c>
      <c r="U616" s="164">
        <f t="shared" si="64"/>
        <v>0</v>
      </c>
      <c r="V616" s="154"/>
      <c r="W616" s="154"/>
      <c r="X616" s="154"/>
      <c r="Y616" s="154"/>
      <c r="Z616" s="154"/>
      <c r="AA616" s="154"/>
      <c r="AB616" s="154"/>
      <c r="AC616" s="154"/>
      <c r="AD616" s="154"/>
      <c r="AE616" s="154" t="s">
        <v>479</v>
      </c>
      <c r="AF616" s="154"/>
      <c r="AG616" s="154"/>
      <c r="AH616" s="154"/>
      <c r="AI616" s="154"/>
      <c r="AJ616" s="154"/>
      <c r="AK616" s="154"/>
      <c r="AL616" s="154"/>
      <c r="AM616" s="154"/>
      <c r="AN616" s="154"/>
      <c r="AO616" s="154"/>
      <c r="AP616" s="154"/>
      <c r="AQ616" s="154"/>
      <c r="AR616" s="154"/>
      <c r="AS616" s="154"/>
      <c r="AT616" s="154"/>
      <c r="AU616" s="154"/>
      <c r="AV616" s="154"/>
      <c r="AW616" s="154"/>
      <c r="AX616" s="154"/>
      <c r="AY616" s="154"/>
      <c r="AZ616" s="154"/>
      <c r="BA616" s="154"/>
      <c r="BB616" s="154"/>
      <c r="BC616" s="154"/>
      <c r="BD616" s="154"/>
      <c r="BE616" s="154"/>
      <c r="BF616" s="154"/>
      <c r="BG616" s="154"/>
      <c r="BH616" s="154"/>
    </row>
    <row r="617" spans="1:60" outlineLevel="1" x14ac:dyDescent="0.2">
      <c r="A617" s="155">
        <v>288</v>
      </c>
      <c r="B617" s="162" t="s">
        <v>1011</v>
      </c>
      <c r="C617" s="193" t="s">
        <v>1012</v>
      </c>
      <c r="D617" s="164" t="s">
        <v>157</v>
      </c>
      <c r="E617" s="169">
        <v>64</v>
      </c>
      <c r="F617" s="172"/>
      <c r="G617" s="173">
        <f t="shared" si="58"/>
        <v>0</v>
      </c>
      <c r="H617" s="172"/>
      <c r="I617" s="173">
        <f t="shared" si="59"/>
        <v>0</v>
      </c>
      <c r="J617" s="172"/>
      <c r="K617" s="173">
        <f t="shared" si="60"/>
        <v>0</v>
      </c>
      <c r="L617" s="173">
        <v>15</v>
      </c>
      <c r="M617" s="173">
        <f t="shared" si="61"/>
        <v>0</v>
      </c>
      <c r="N617" s="164">
        <v>0</v>
      </c>
      <c r="O617" s="164">
        <f t="shared" si="62"/>
        <v>0</v>
      </c>
      <c r="P617" s="164">
        <v>0</v>
      </c>
      <c r="Q617" s="164">
        <f t="shared" si="63"/>
        <v>0</v>
      </c>
      <c r="R617" s="164"/>
      <c r="S617" s="164"/>
      <c r="T617" s="165">
        <v>0.24399999999999999</v>
      </c>
      <c r="U617" s="164">
        <f t="shared" si="64"/>
        <v>15.62</v>
      </c>
      <c r="V617" s="154"/>
      <c r="W617" s="154"/>
      <c r="X617" s="154"/>
      <c r="Y617" s="154"/>
      <c r="Z617" s="154"/>
      <c r="AA617" s="154"/>
      <c r="AB617" s="154"/>
      <c r="AC617" s="154"/>
      <c r="AD617" s="154"/>
      <c r="AE617" s="154" t="s">
        <v>146</v>
      </c>
      <c r="AF617" s="154"/>
      <c r="AG617" s="154"/>
      <c r="AH617" s="154"/>
      <c r="AI617" s="154"/>
      <c r="AJ617" s="154"/>
      <c r="AK617" s="154"/>
      <c r="AL617" s="154"/>
      <c r="AM617" s="154"/>
      <c r="AN617" s="154"/>
      <c r="AO617" s="154"/>
      <c r="AP617" s="154"/>
      <c r="AQ617" s="154"/>
      <c r="AR617" s="154"/>
      <c r="AS617" s="154"/>
      <c r="AT617" s="154"/>
      <c r="AU617" s="154"/>
      <c r="AV617" s="154"/>
      <c r="AW617" s="154"/>
      <c r="AX617" s="154"/>
      <c r="AY617" s="154"/>
      <c r="AZ617" s="154"/>
      <c r="BA617" s="154"/>
      <c r="BB617" s="154"/>
      <c r="BC617" s="154"/>
      <c r="BD617" s="154"/>
      <c r="BE617" s="154"/>
      <c r="BF617" s="154"/>
      <c r="BG617" s="154"/>
      <c r="BH617" s="154"/>
    </row>
    <row r="618" spans="1:60" outlineLevel="1" x14ac:dyDescent="0.2">
      <c r="A618" s="155">
        <v>289</v>
      </c>
      <c r="B618" s="162" t="s">
        <v>1013</v>
      </c>
      <c r="C618" s="193" t="s">
        <v>1014</v>
      </c>
      <c r="D618" s="164" t="s">
        <v>157</v>
      </c>
      <c r="E618" s="169">
        <v>24</v>
      </c>
      <c r="F618" s="172"/>
      <c r="G618" s="173">
        <f t="shared" si="58"/>
        <v>0</v>
      </c>
      <c r="H618" s="172"/>
      <c r="I618" s="173">
        <f t="shared" si="59"/>
        <v>0</v>
      </c>
      <c r="J618" s="172"/>
      <c r="K618" s="173">
        <f t="shared" si="60"/>
        <v>0</v>
      </c>
      <c r="L618" s="173">
        <v>15</v>
      </c>
      <c r="M618" s="173">
        <f t="shared" si="61"/>
        <v>0</v>
      </c>
      <c r="N618" s="164">
        <v>1.2999999999999999E-4</v>
      </c>
      <c r="O618" s="164">
        <f t="shared" si="62"/>
        <v>3.1199999999999999E-3</v>
      </c>
      <c r="P618" s="164">
        <v>0</v>
      </c>
      <c r="Q618" s="164">
        <f t="shared" si="63"/>
        <v>0</v>
      </c>
      <c r="R618" s="164"/>
      <c r="S618" s="164"/>
      <c r="T618" s="165">
        <v>0</v>
      </c>
      <c r="U618" s="164">
        <f t="shared" si="64"/>
        <v>0</v>
      </c>
      <c r="V618" s="154"/>
      <c r="W618" s="154"/>
      <c r="X618" s="154"/>
      <c r="Y618" s="154"/>
      <c r="Z618" s="154"/>
      <c r="AA618" s="154"/>
      <c r="AB618" s="154"/>
      <c r="AC618" s="154"/>
      <c r="AD618" s="154"/>
      <c r="AE618" s="154" t="s">
        <v>479</v>
      </c>
      <c r="AF618" s="154"/>
      <c r="AG618" s="154"/>
      <c r="AH618" s="154"/>
      <c r="AI618" s="154"/>
      <c r="AJ618" s="154"/>
      <c r="AK618" s="154"/>
      <c r="AL618" s="154"/>
      <c r="AM618" s="154"/>
      <c r="AN618" s="154"/>
      <c r="AO618" s="154"/>
      <c r="AP618" s="154"/>
      <c r="AQ618" s="154"/>
      <c r="AR618" s="154"/>
      <c r="AS618" s="154"/>
      <c r="AT618" s="154"/>
      <c r="AU618" s="154"/>
      <c r="AV618" s="154"/>
      <c r="AW618" s="154"/>
      <c r="AX618" s="154"/>
      <c r="AY618" s="154"/>
      <c r="AZ618" s="154"/>
      <c r="BA618" s="154"/>
      <c r="BB618" s="154"/>
      <c r="BC618" s="154"/>
      <c r="BD618" s="154"/>
      <c r="BE618" s="154"/>
      <c r="BF618" s="154"/>
      <c r="BG618" s="154"/>
      <c r="BH618" s="154"/>
    </row>
    <row r="619" spans="1:60" outlineLevel="1" x14ac:dyDescent="0.2">
      <c r="A619" s="155">
        <v>290</v>
      </c>
      <c r="B619" s="162" t="s">
        <v>1015</v>
      </c>
      <c r="C619" s="193" t="s">
        <v>1016</v>
      </c>
      <c r="D619" s="164" t="s">
        <v>157</v>
      </c>
      <c r="E619" s="169">
        <v>24</v>
      </c>
      <c r="F619" s="172"/>
      <c r="G619" s="173">
        <f t="shared" si="58"/>
        <v>0</v>
      </c>
      <c r="H619" s="172"/>
      <c r="I619" s="173">
        <f t="shared" si="59"/>
        <v>0</v>
      </c>
      <c r="J619" s="172"/>
      <c r="K619" s="173">
        <f t="shared" si="60"/>
        <v>0</v>
      </c>
      <c r="L619" s="173">
        <v>15</v>
      </c>
      <c r="M619" s="173">
        <f t="shared" si="61"/>
        <v>0</v>
      </c>
      <c r="N619" s="164">
        <v>1.1E-4</v>
      </c>
      <c r="O619" s="164">
        <f t="shared" si="62"/>
        <v>2.64E-3</v>
      </c>
      <c r="P619" s="164">
        <v>0</v>
      </c>
      <c r="Q619" s="164">
        <f t="shared" si="63"/>
        <v>0</v>
      </c>
      <c r="R619" s="164"/>
      <c r="S619" s="164"/>
      <c r="T619" s="165">
        <v>0</v>
      </c>
      <c r="U619" s="164">
        <f t="shared" si="64"/>
        <v>0</v>
      </c>
      <c r="V619" s="154"/>
      <c r="W619" s="154"/>
      <c r="X619" s="154"/>
      <c r="Y619" s="154"/>
      <c r="Z619" s="154"/>
      <c r="AA619" s="154"/>
      <c r="AB619" s="154"/>
      <c r="AC619" s="154"/>
      <c r="AD619" s="154"/>
      <c r="AE619" s="154" t="s">
        <v>479</v>
      </c>
      <c r="AF619" s="154"/>
      <c r="AG619" s="154"/>
      <c r="AH619" s="154"/>
      <c r="AI619" s="154"/>
      <c r="AJ619" s="154"/>
      <c r="AK619" s="154"/>
      <c r="AL619" s="154"/>
      <c r="AM619" s="154"/>
      <c r="AN619" s="154"/>
      <c r="AO619" s="154"/>
      <c r="AP619" s="154"/>
      <c r="AQ619" s="154"/>
      <c r="AR619" s="154"/>
      <c r="AS619" s="154"/>
      <c r="AT619" s="154"/>
      <c r="AU619" s="154"/>
      <c r="AV619" s="154"/>
      <c r="AW619" s="154"/>
      <c r="AX619" s="154"/>
      <c r="AY619" s="154"/>
      <c r="AZ619" s="154"/>
      <c r="BA619" s="154"/>
      <c r="BB619" s="154"/>
      <c r="BC619" s="154"/>
      <c r="BD619" s="154"/>
      <c r="BE619" s="154"/>
      <c r="BF619" s="154"/>
      <c r="BG619" s="154"/>
      <c r="BH619" s="154"/>
    </row>
    <row r="620" spans="1:60" outlineLevel="1" x14ac:dyDescent="0.2">
      <c r="A620" s="155">
        <v>291</v>
      </c>
      <c r="B620" s="162" t="s">
        <v>1017</v>
      </c>
      <c r="C620" s="193" t="s">
        <v>1018</v>
      </c>
      <c r="D620" s="164" t="s">
        <v>157</v>
      </c>
      <c r="E620" s="169">
        <v>8</v>
      </c>
      <c r="F620" s="172"/>
      <c r="G620" s="173">
        <f t="shared" si="58"/>
        <v>0</v>
      </c>
      <c r="H620" s="172"/>
      <c r="I620" s="173">
        <f t="shared" si="59"/>
        <v>0</v>
      </c>
      <c r="J620" s="172"/>
      <c r="K620" s="173">
        <f t="shared" si="60"/>
        <v>0</v>
      </c>
      <c r="L620" s="173">
        <v>15</v>
      </c>
      <c r="M620" s="173">
        <f t="shared" si="61"/>
        <v>0</v>
      </c>
      <c r="N620" s="164">
        <v>2.7999999999999998E-4</v>
      </c>
      <c r="O620" s="164">
        <f t="shared" si="62"/>
        <v>2.2399999999999998E-3</v>
      </c>
      <c r="P620" s="164">
        <v>0</v>
      </c>
      <c r="Q620" s="164">
        <f t="shared" si="63"/>
        <v>0</v>
      </c>
      <c r="R620" s="164"/>
      <c r="S620" s="164"/>
      <c r="T620" s="165">
        <v>0</v>
      </c>
      <c r="U620" s="164">
        <f t="shared" si="64"/>
        <v>0</v>
      </c>
      <c r="V620" s="154"/>
      <c r="W620" s="154"/>
      <c r="X620" s="154"/>
      <c r="Y620" s="154"/>
      <c r="Z620" s="154"/>
      <c r="AA620" s="154"/>
      <c r="AB620" s="154"/>
      <c r="AC620" s="154"/>
      <c r="AD620" s="154"/>
      <c r="AE620" s="154" t="s">
        <v>479</v>
      </c>
      <c r="AF620" s="154"/>
      <c r="AG620" s="154"/>
      <c r="AH620" s="154"/>
      <c r="AI620" s="154"/>
      <c r="AJ620" s="154"/>
      <c r="AK620" s="154"/>
      <c r="AL620" s="154"/>
      <c r="AM620" s="154"/>
      <c r="AN620" s="154"/>
      <c r="AO620" s="154"/>
      <c r="AP620" s="154"/>
      <c r="AQ620" s="154"/>
      <c r="AR620" s="154"/>
      <c r="AS620" s="154"/>
      <c r="AT620" s="154"/>
      <c r="AU620" s="154"/>
      <c r="AV620" s="154"/>
      <c r="AW620" s="154"/>
      <c r="AX620" s="154"/>
      <c r="AY620" s="154"/>
      <c r="AZ620" s="154"/>
      <c r="BA620" s="154"/>
      <c r="BB620" s="154"/>
      <c r="BC620" s="154"/>
      <c r="BD620" s="154"/>
      <c r="BE620" s="154"/>
      <c r="BF620" s="154"/>
      <c r="BG620" s="154"/>
      <c r="BH620" s="154"/>
    </row>
    <row r="621" spans="1:60" outlineLevel="1" x14ac:dyDescent="0.2">
      <c r="A621" s="155">
        <v>292</v>
      </c>
      <c r="B621" s="162" t="s">
        <v>1019</v>
      </c>
      <c r="C621" s="193" t="s">
        <v>1020</v>
      </c>
      <c r="D621" s="164" t="s">
        <v>157</v>
      </c>
      <c r="E621" s="169">
        <v>8</v>
      </c>
      <c r="F621" s="172"/>
      <c r="G621" s="173">
        <f t="shared" si="58"/>
        <v>0</v>
      </c>
      <c r="H621" s="172"/>
      <c r="I621" s="173">
        <f t="shared" si="59"/>
        <v>0</v>
      </c>
      <c r="J621" s="172"/>
      <c r="K621" s="173">
        <f t="shared" si="60"/>
        <v>0</v>
      </c>
      <c r="L621" s="173">
        <v>15</v>
      </c>
      <c r="M621" s="173">
        <f t="shared" si="61"/>
        <v>0</v>
      </c>
      <c r="N621" s="164">
        <v>2.0000000000000001E-4</v>
      </c>
      <c r="O621" s="164">
        <f t="shared" si="62"/>
        <v>1.6000000000000001E-3</v>
      </c>
      <c r="P621" s="164">
        <v>0</v>
      </c>
      <c r="Q621" s="164">
        <f t="shared" si="63"/>
        <v>0</v>
      </c>
      <c r="R621" s="164"/>
      <c r="S621" s="164"/>
      <c r="T621" s="165">
        <v>0</v>
      </c>
      <c r="U621" s="164">
        <f t="shared" si="64"/>
        <v>0</v>
      </c>
      <c r="V621" s="154"/>
      <c r="W621" s="154"/>
      <c r="X621" s="154"/>
      <c r="Y621" s="154"/>
      <c r="Z621" s="154"/>
      <c r="AA621" s="154"/>
      <c r="AB621" s="154"/>
      <c r="AC621" s="154"/>
      <c r="AD621" s="154"/>
      <c r="AE621" s="154" t="s">
        <v>479</v>
      </c>
      <c r="AF621" s="154"/>
      <c r="AG621" s="154"/>
      <c r="AH621" s="154"/>
      <c r="AI621" s="154"/>
      <c r="AJ621" s="154"/>
      <c r="AK621" s="154"/>
      <c r="AL621" s="154"/>
      <c r="AM621" s="154"/>
      <c r="AN621" s="154"/>
      <c r="AO621" s="154"/>
      <c r="AP621" s="154"/>
      <c r="AQ621" s="154"/>
      <c r="AR621" s="154"/>
      <c r="AS621" s="154"/>
      <c r="AT621" s="154"/>
      <c r="AU621" s="154"/>
      <c r="AV621" s="154"/>
      <c r="AW621" s="154"/>
      <c r="AX621" s="154"/>
      <c r="AY621" s="154"/>
      <c r="AZ621" s="154"/>
      <c r="BA621" s="154"/>
      <c r="BB621" s="154"/>
      <c r="BC621" s="154"/>
      <c r="BD621" s="154"/>
      <c r="BE621" s="154"/>
      <c r="BF621" s="154"/>
      <c r="BG621" s="154"/>
      <c r="BH621" s="154"/>
    </row>
    <row r="622" spans="1:60" outlineLevel="1" x14ac:dyDescent="0.2">
      <c r="A622" s="155">
        <v>293</v>
      </c>
      <c r="B622" s="162" t="s">
        <v>1021</v>
      </c>
      <c r="C622" s="193" t="s">
        <v>1022</v>
      </c>
      <c r="D622" s="164" t="s">
        <v>157</v>
      </c>
      <c r="E622" s="169">
        <v>8</v>
      </c>
      <c r="F622" s="172"/>
      <c r="G622" s="173">
        <f t="shared" si="58"/>
        <v>0</v>
      </c>
      <c r="H622" s="172"/>
      <c r="I622" s="173">
        <f t="shared" si="59"/>
        <v>0</v>
      </c>
      <c r="J622" s="172"/>
      <c r="K622" s="173">
        <f t="shared" si="60"/>
        <v>0</v>
      </c>
      <c r="L622" s="173">
        <v>15</v>
      </c>
      <c r="M622" s="173">
        <f t="shared" si="61"/>
        <v>0</v>
      </c>
      <c r="N622" s="164">
        <v>0</v>
      </c>
      <c r="O622" s="164">
        <f t="shared" si="62"/>
        <v>0</v>
      </c>
      <c r="P622" s="164">
        <v>0</v>
      </c>
      <c r="Q622" s="164">
        <f t="shared" si="63"/>
        <v>0</v>
      </c>
      <c r="R622" s="164"/>
      <c r="S622" s="164"/>
      <c r="T622" s="165">
        <v>0.871</v>
      </c>
      <c r="U622" s="164">
        <f t="shared" si="64"/>
        <v>6.97</v>
      </c>
      <c r="V622" s="154"/>
      <c r="W622" s="154"/>
      <c r="X622" s="154"/>
      <c r="Y622" s="154"/>
      <c r="Z622" s="154"/>
      <c r="AA622" s="154"/>
      <c r="AB622" s="154"/>
      <c r="AC622" s="154"/>
      <c r="AD622" s="154"/>
      <c r="AE622" s="154" t="s">
        <v>146</v>
      </c>
      <c r="AF622" s="154"/>
      <c r="AG622" s="154"/>
      <c r="AH622" s="154"/>
      <c r="AI622" s="154"/>
      <c r="AJ622" s="154"/>
      <c r="AK622" s="154"/>
      <c r="AL622" s="154"/>
      <c r="AM622" s="154"/>
      <c r="AN622" s="154"/>
      <c r="AO622" s="154"/>
      <c r="AP622" s="154"/>
      <c r="AQ622" s="154"/>
      <c r="AR622" s="154"/>
      <c r="AS622" s="154"/>
      <c r="AT622" s="154"/>
      <c r="AU622" s="154"/>
      <c r="AV622" s="154"/>
      <c r="AW622" s="154"/>
      <c r="AX622" s="154"/>
      <c r="AY622" s="154"/>
      <c r="AZ622" s="154"/>
      <c r="BA622" s="154"/>
      <c r="BB622" s="154"/>
      <c r="BC622" s="154"/>
      <c r="BD622" s="154"/>
      <c r="BE622" s="154"/>
      <c r="BF622" s="154"/>
      <c r="BG622" s="154"/>
      <c r="BH622" s="154"/>
    </row>
    <row r="623" spans="1:60" outlineLevel="1" x14ac:dyDescent="0.2">
      <c r="A623" s="155">
        <v>294</v>
      </c>
      <c r="B623" s="162" t="s">
        <v>1023</v>
      </c>
      <c r="C623" s="193" t="s">
        <v>1024</v>
      </c>
      <c r="D623" s="164" t="s">
        <v>157</v>
      </c>
      <c r="E623" s="169">
        <v>8</v>
      </c>
      <c r="F623" s="172"/>
      <c r="G623" s="173">
        <f t="shared" si="58"/>
        <v>0</v>
      </c>
      <c r="H623" s="172"/>
      <c r="I623" s="173">
        <f t="shared" si="59"/>
        <v>0</v>
      </c>
      <c r="J623" s="172"/>
      <c r="K623" s="173">
        <f t="shared" si="60"/>
        <v>0</v>
      </c>
      <c r="L623" s="173">
        <v>15</v>
      </c>
      <c r="M623" s="173">
        <f t="shared" si="61"/>
        <v>0</v>
      </c>
      <c r="N623" s="164">
        <v>3.0000000000000001E-3</v>
      </c>
      <c r="O623" s="164">
        <f t="shared" si="62"/>
        <v>2.4E-2</v>
      </c>
      <c r="P623" s="164">
        <v>0</v>
      </c>
      <c r="Q623" s="164">
        <f t="shared" si="63"/>
        <v>0</v>
      </c>
      <c r="R623" s="164"/>
      <c r="S623" s="164"/>
      <c r="T623" s="165">
        <v>0</v>
      </c>
      <c r="U623" s="164">
        <f t="shared" si="64"/>
        <v>0</v>
      </c>
      <c r="V623" s="154"/>
      <c r="W623" s="154"/>
      <c r="X623" s="154"/>
      <c r="Y623" s="154"/>
      <c r="Z623" s="154"/>
      <c r="AA623" s="154"/>
      <c r="AB623" s="154"/>
      <c r="AC623" s="154"/>
      <c r="AD623" s="154"/>
      <c r="AE623" s="154" t="s">
        <v>479</v>
      </c>
      <c r="AF623" s="154"/>
      <c r="AG623" s="154"/>
      <c r="AH623" s="154"/>
      <c r="AI623" s="154"/>
      <c r="AJ623" s="154"/>
      <c r="AK623" s="154"/>
      <c r="AL623" s="154"/>
      <c r="AM623" s="154"/>
      <c r="AN623" s="154"/>
      <c r="AO623" s="154"/>
      <c r="AP623" s="154"/>
      <c r="AQ623" s="154"/>
      <c r="AR623" s="154"/>
      <c r="AS623" s="154"/>
      <c r="AT623" s="154"/>
      <c r="AU623" s="154"/>
      <c r="AV623" s="154"/>
      <c r="AW623" s="154"/>
      <c r="AX623" s="154"/>
      <c r="AY623" s="154"/>
      <c r="AZ623" s="154"/>
      <c r="BA623" s="154"/>
      <c r="BB623" s="154"/>
      <c r="BC623" s="154"/>
      <c r="BD623" s="154"/>
      <c r="BE623" s="154"/>
      <c r="BF623" s="154"/>
      <c r="BG623" s="154"/>
      <c r="BH623" s="154"/>
    </row>
    <row r="624" spans="1:60" outlineLevel="1" x14ac:dyDescent="0.2">
      <c r="A624" s="155">
        <v>295</v>
      </c>
      <c r="B624" s="162" t="s">
        <v>1025</v>
      </c>
      <c r="C624" s="193" t="s">
        <v>1026</v>
      </c>
      <c r="D624" s="164" t="s">
        <v>157</v>
      </c>
      <c r="E624" s="169">
        <v>16</v>
      </c>
      <c r="F624" s="172"/>
      <c r="G624" s="173">
        <f t="shared" si="58"/>
        <v>0</v>
      </c>
      <c r="H624" s="172"/>
      <c r="I624" s="173">
        <f t="shared" si="59"/>
        <v>0</v>
      </c>
      <c r="J624" s="172"/>
      <c r="K624" s="173">
        <f t="shared" si="60"/>
        <v>0</v>
      </c>
      <c r="L624" s="173">
        <v>15</v>
      </c>
      <c r="M624" s="173">
        <f t="shared" si="61"/>
        <v>0</v>
      </c>
      <c r="N624" s="164">
        <v>3.2000000000000003E-4</v>
      </c>
      <c r="O624" s="164">
        <f t="shared" si="62"/>
        <v>5.1200000000000004E-3</v>
      </c>
      <c r="P624" s="164">
        <v>0</v>
      </c>
      <c r="Q624" s="164">
        <f t="shared" si="63"/>
        <v>0</v>
      </c>
      <c r="R624" s="164"/>
      <c r="S624" s="164"/>
      <c r="T624" s="165">
        <v>0</v>
      </c>
      <c r="U624" s="164">
        <f t="shared" si="64"/>
        <v>0</v>
      </c>
      <c r="V624" s="154"/>
      <c r="W624" s="154"/>
      <c r="X624" s="154"/>
      <c r="Y624" s="154"/>
      <c r="Z624" s="154"/>
      <c r="AA624" s="154"/>
      <c r="AB624" s="154"/>
      <c r="AC624" s="154"/>
      <c r="AD624" s="154"/>
      <c r="AE624" s="154" t="s">
        <v>479</v>
      </c>
      <c r="AF624" s="154"/>
      <c r="AG624" s="154"/>
      <c r="AH624" s="154"/>
      <c r="AI624" s="154"/>
      <c r="AJ624" s="154"/>
      <c r="AK624" s="154"/>
      <c r="AL624" s="154"/>
      <c r="AM624" s="154"/>
      <c r="AN624" s="154"/>
      <c r="AO624" s="154"/>
      <c r="AP624" s="154"/>
      <c r="AQ624" s="154"/>
      <c r="AR624" s="154"/>
      <c r="AS624" s="154"/>
      <c r="AT624" s="154"/>
      <c r="AU624" s="154"/>
      <c r="AV624" s="154"/>
      <c r="AW624" s="154"/>
      <c r="AX624" s="154"/>
      <c r="AY624" s="154"/>
      <c r="AZ624" s="154"/>
      <c r="BA624" s="154"/>
      <c r="BB624" s="154"/>
      <c r="BC624" s="154"/>
      <c r="BD624" s="154"/>
      <c r="BE624" s="154"/>
      <c r="BF624" s="154"/>
      <c r="BG624" s="154"/>
      <c r="BH624" s="154"/>
    </row>
    <row r="625" spans="1:60" outlineLevel="1" x14ac:dyDescent="0.2">
      <c r="A625" s="155">
        <v>296</v>
      </c>
      <c r="B625" s="162" t="s">
        <v>1027</v>
      </c>
      <c r="C625" s="193" t="s">
        <v>1028</v>
      </c>
      <c r="D625" s="164" t="s">
        <v>157</v>
      </c>
      <c r="E625" s="169">
        <v>8</v>
      </c>
      <c r="F625" s="172"/>
      <c r="G625" s="173">
        <f t="shared" si="58"/>
        <v>0</v>
      </c>
      <c r="H625" s="172"/>
      <c r="I625" s="173">
        <f t="shared" si="59"/>
        <v>0</v>
      </c>
      <c r="J625" s="172"/>
      <c r="K625" s="173">
        <f t="shared" si="60"/>
        <v>0</v>
      </c>
      <c r="L625" s="173">
        <v>15</v>
      </c>
      <c r="M625" s="173">
        <f t="shared" si="61"/>
        <v>0</v>
      </c>
      <c r="N625" s="164">
        <v>0</v>
      </c>
      <c r="O625" s="164">
        <f t="shared" si="62"/>
        <v>0</v>
      </c>
      <c r="P625" s="164">
        <v>0</v>
      </c>
      <c r="Q625" s="164">
        <f t="shared" si="63"/>
        <v>0</v>
      </c>
      <c r="R625" s="164"/>
      <c r="S625" s="164"/>
      <c r="T625" s="165">
        <v>0.11</v>
      </c>
      <c r="U625" s="164">
        <f t="shared" si="64"/>
        <v>0.88</v>
      </c>
      <c r="V625" s="154"/>
      <c r="W625" s="154"/>
      <c r="X625" s="154"/>
      <c r="Y625" s="154"/>
      <c r="Z625" s="154"/>
      <c r="AA625" s="154"/>
      <c r="AB625" s="154"/>
      <c r="AC625" s="154"/>
      <c r="AD625" s="154"/>
      <c r="AE625" s="154" t="s">
        <v>146</v>
      </c>
      <c r="AF625" s="154"/>
      <c r="AG625" s="154"/>
      <c r="AH625" s="154"/>
      <c r="AI625" s="154"/>
      <c r="AJ625" s="154"/>
      <c r="AK625" s="154"/>
      <c r="AL625" s="154"/>
      <c r="AM625" s="154"/>
      <c r="AN625" s="154"/>
      <c r="AO625" s="154"/>
      <c r="AP625" s="154"/>
      <c r="AQ625" s="154"/>
      <c r="AR625" s="154"/>
      <c r="AS625" s="154"/>
      <c r="AT625" s="154"/>
      <c r="AU625" s="154"/>
      <c r="AV625" s="154"/>
      <c r="AW625" s="154"/>
      <c r="AX625" s="154"/>
      <c r="AY625" s="154"/>
      <c r="AZ625" s="154"/>
      <c r="BA625" s="154"/>
      <c r="BB625" s="154"/>
      <c r="BC625" s="154"/>
      <c r="BD625" s="154"/>
      <c r="BE625" s="154"/>
      <c r="BF625" s="154"/>
      <c r="BG625" s="154"/>
      <c r="BH625" s="154"/>
    </row>
    <row r="626" spans="1:60" outlineLevel="1" x14ac:dyDescent="0.2">
      <c r="A626" s="155">
        <v>297</v>
      </c>
      <c r="B626" s="162" t="s">
        <v>1029</v>
      </c>
      <c r="C626" s="193" t="s">
        <v>1030</v>
      </c>
      <c r="D626" s="164" t="s">
        <v>157</v>
      </c>
      <c r="E626" s="169">
        <v>4</v>
      </c>
      <c r="F626" s="172"/>
      <c r="G626" s="173">
        <f t="shared" si="58"/>
        <v>0</v>
      </c>
      <c r="H626" s="172"/>
      <c r="I626" s="173">
        <f t="shared" si="59"/>
        <v>0</v>
      </c>
      <c r="J626" s="172"/>
      <c r="K626" s="173">
        <f t="shared" si="60"/>
        <v>0</v>
      </c>
      <c r="L626" s="173">
        <v>15</v>
      </c>
      <c r="M626" s="173">
        <f t="shared" si="61"/>
        <v>0</v>
      </c>
      <c r="N626" s="164">
        <v>0</v>
      </c>
      <c r="O626" s="164">
        <f t="shared" si="62"/>
        <v>0</v>
      </c>
      <c r="P626" s="164">
        <v>0</v>
      </c>
      <c r="Q626" s="164">
        <f t="shared" si="63"/>
        <v>0</v>
      </c>
      <c r="R626" s="164"/>
      <c r="S626" s="164"/>
      <c r="T626" s="165">
        <v>1.7733300000000001</v>
      </c>
      <c r="U626" s="164">
        <f t="shared" si="64"/>
        <v>7.09</v>
      </c>
      <c r="V626" s="154"/>
      <c r="W626" s="154"/>
      <c r="X626" s="154"/>
      <c r="Y626" s="154"/>
      <c r="Z626" s="154"/>
      <c r="AA626" s="154"/>
      <c r="AB626" s="154"/>
      <c r="AC626" s="154"/>
      <c r="AD626" s="154"/>
      <c r="AE626" s="154" t="s">
        <v>146</v>
      </c>
      <c r="AF626" s="154"/>
      <c r="AG626" s="154"/>
      <c r="AH626" s="154"/>
      <c r="AI626" s="154"/>
      <c r="AJ626" s="154"/>
      <c r="AK626" s="154"/>
      <c r="AL626" s="154"/>
      <c r="AM626" s="154"/>
      <c r="AN626" s="154"/>
      <c r="AO626" s="154"/>
      <c r="AP626" s="154"/>
      <c r="AQ626" s="154"/>
      <c r="AR626" s="154"/>
      <c r="AS626" s="154"/>
      <c r="AT626" s="154"/>
      <c r="AU626" s="154"/>
      <c r="AV626" s="154"/>
      <c r="AW626" s="154"/>
      <c r="AX626" s="154"/>
      <c r="AY626" s="154"/>
      <c r="AZ626" s="154"/>
      <c r="BA626" s="154"/>
      <c r="BB626" s="154"/>
      <c r="BC626" s="154"/>
      <c r="BD626" s="154"/>
      <c r="BE626" s="154"/>
      <c r="BF626" s="154"/>
      <c r="BG626" s="154"/>
      <c r="BH626" s="154"/>
    </row>
    <row r="627" spans="1:60" outlineLevel="1" x14ac:dyDescent="0.2">
      <c r="A627" s="155">
        <v>298</v>
      </c>
      <c r="B627" s="162" t="s">
        <v>1031</v>
      </c>
      <c r="C627" s="193" t="s">
        <v>1032</v>
      </c>
      <c r="D627" s="164" t="s">
        <v>157</v>
      </c>
      <c r="E627" s="169">
        <v>8</v>
      </c>
      <c r="F627" s="172"/>
      <c r="G627" s="173">
        <f t="shared" si="58"/>
        <v>0</v>
      </c>
      <c r="H627" s="172"/>
      <c r="I627" s="173">
        <f t="shared" si="59"/>
        <v>0</v>
      </c>
      <c r="J627" s="172"/>
      <c r="K627" s="173">
        <f t="shared" si="60"/>
        <v>0</v>
      </c>
      <c r="L627" s="173">
        <v>15</v>
      </c>
      <c r="M627" s="173">
        <f t="shared" si="61"/>
        <v>0</v>
      </c>
      <c r="N627" s="164">
        <v>0</v>
      </c>
      <c r="O627" s="164">
        <f t="shared" si="62"/>
        <v>0</v>
      </c>
      <c r="P627" s="164">
        <v>0</v>
      </c>
      <c r="Q627" s="164">
        <f t="shared" si="63"/>
        <v>0</v>
      </c>
      <c r="R627" s="164"/>
      <c r="S627" s="164"/>
      <c r="T627" s="165">
        <v>0.63</v>
      </c>
      <c r="U627" s="164">
        <f t="shared" si="64"/>
        <v>5.04</v>
      </c>
      <c r="V627" s="154"/>
      <c r="W627" s="154"/>
      <c r="X627" s="154"/>
      <c r="Y627" s="154"/>
      <c r="Z627" s="154"/>
      <c r="AA627" s="154"/>
      <c r="AB627" s="154"/>
      <c r="AC627" s="154"/>
      <c r="AD627" s="154"/>
      <c r="AE627" s="154" t="s">
        <v>146</v>
      </c>
      <c r="AF627" s="154"/>
      <c r="AG627" s="154"/>
      <c r="AH627" s="154"/>
      <c r="AI627" s="154"/>
      <c r="AJ627" s="154"/>
      <c r="AK627" s="154"/>
      <c r="AL627" s="154"/>
      <c r="AM627" s="154"/>
      <c r="AN627" s="154"/>
      <c r="AO627" s="154"/>
      <c r="AP627" s="154"/>
      <c r="AQ627" s="154"/>
      <c r="AR627" s="154"/>
      <c r="AS627" s="154"/>
      <c r="AT627" s="154"/>
      <c r="AU627" s="154"/>
      <c r="AV627" s="154"/>
      <c r="AW627" s="154"/>
      <c r="AX627" s="154"/>
      <c r="AY627" s="154"/>
      <c r="AZ627" s="154"/>
      <c r="BA627" s="154"/>
      <c r="BB627" s="154"/>
      <c r="BC627" s="154"/>
      <c r="BD627" s="154"/>
      <c r="BE627" s="154"/>
      <c r="BF627" s="154"/>
      <c r="BG627" s="154"/>
      <c r="BH627" s="154"/>
    </row>
    <row r="628" spans="1:60" outlineLevel="1" x14ac:dyDescent="0.2">
      <c r="A628" s="155">
        <v>299</v>
      </c>
      <c r="B628" s="162" t="s">
        <v>1033</v>
      </c>
      <c r="C628" s="193" t="s">
        <v>1034</v>
      </c>
      <c r="D628" s="164" t="s">
        <v>235</v>
      </c>
      <c r="E628" s="169">
        <v>110</v>
      </c>
      <c r="F628" s="172"/>
      <c r="G628" s="173">
        <f t="shared" si="58"/>
        <v>0</v>
      </c>
      <c r="H628" s="172"/>
      <c r="I628" s="173">
        <f t="shared" si="59"/>
        <v>0</v>
      </c>
      <c r="J628" s="172"/>
      <c r="K628" s="173">
        <f t="shared" si="60"/>
        <v>0</v>
      </c>
      <c r="L628" s="173">
        <v>15</v>
      </c>
      <c r="M628" s="173">
        <f t="shared" si="61"/>
        <v>0</v>
      </c>
      <c r="N628" s="164">
        <v>0</v>
      </c>
      <c r="O628" s="164">
        <f t="shared" si="62"/>
        <v>0</v>
      </c>
      <c r="P628" s="164">
        <v>0</v>
      </c>
      <c r="Q628" s="164">
        <f t="shared" si="63"/>
        <v>0</v>
      </c>
      <c r="R628" s="164"/>
      <c r="S628" s="164"/>
      <c r="T628" s="165">
        <v>0.04</v>
      </c>
      <c r="U628" s="164">
        <f t="shared" si="64"/>
        <v>4.4000000000000004</v>
      </c>
      <c r="V628" s="154"/>
      <c r="W628" s="154"/>
      <c r="X628" s="154"/>
      <c r="Y628" s="154"/>
      <c r="Z628" s="154"/>
      <c r="AA628" s="154"/>
      <c r="AB628" s="154"/>
      <c r="AC628" s="154"/>
      <c r="AD628" s="154"/>
      <c r="AE628" s="154" t="s">
        <v>146</v>
      </c>
      <c r="AF628" s="154"/>
      <c r="AG628" s="154"/>
      <c r="AH628" s="154"/>
      <c r="AI628" s="154"/>
      <c r="AJ628" s="154"/>
      <c r="AK628" s="154"/>
      <c r="AL628" s="154"/>
      <c r="AM628" s="154"/>
      <c r="AN628" s="154"/>
      <c r="AO628" s="154"/>
      <c r="AP628" s="154"/>
      <c r="AQ628" s="154"/>
      <c r="AR628" s="154"/>
      <c r="AS628" s="154"/>
      <c r="AT628" s="154"/>
      <c r="AU628" s="154"/>
      <c r="AV628" s="154"/>
      <c r="AW628" s="154"/>
      <c r="AX628" s="154"/>
      <c r="AY628" s="154"/>
      <c r="AZ628" s="154"/>
      <c r="BA628" s="154"/>
      <c r="BB628" s="154"/>
      <c r="BC628" s="154"/>
      <c r="BD628" s="154"/>
      <c r="BE628" s="154"/>
      <c r="BF628" s="154"/>
      <c r="BG628" s="154"/>
      <c r="BH628" s="154"/>
    </row>
    <row r="629" spans="1:60" outlineLevel="1" x14ac:dyDescent="0.2">
      <c r="A629" s="155">
        <v>300</v>
      </c>
      <c r="B629" s="162" t="s">
        <v>1035</v>
      </c>
      <c r="C629" s="193" t="s">
        <v>1036</v>
      </c>
      <c r="D629" s="164" t="s">
        <v>235</v>
      </c>
      <c r="E629" s="169">
        <v>110</v>
      </c>
      <c r="F629" s="172"/>
      <c r="G629" s="173">
        <f t="shared" si="58"/>
        <v>0</v>
      </c>
      <c r="H629" s="172"/>
      <c r="I629" s="173">
        <f t="shared" si="59"/>
        <v>0</v>
      </c>
      <c r="J629" s="172"/>
      <c r="K629" s="173">
        <f t="shared" si="60"/>
        <v>0</v>
      </c>
      <c r="L629" s="173">
        <v>15</v>
      </c>
      <c r="M629" s="173">
        <f t="shared" si="61"/>
        <v>0</v>
      </c>
      <c r="N629" s="164">
        <v>0</v>
      </c>
      <c r="O629" s="164">
        <f t="shared" si="62"/>
        <v>0</v>
      </c>
      <c r="P629" s="164">
        <v>0</v>
      </c>
      <c r="Q629" s="164">
        <f t="shared" si="63"/>
        <v>0</v>
      </c>
      <c r="R629" s="164"/>
      <c r="S629" s="164"/>
      <c r="T629" s="165">
        <v>0</v>
      </c>
      <c r="U629" s="164">
        <f t="shared" si="64"/>
        <v>0</v>
      </c>
      <c r="V629" s="154"/>
      <c r="W629" s="154"/>
      <c r="X629" s="154"/>
      <c r="Y629" s="154"/>
      <c r="Z629" s="154"/>
      <c r="AA629" s="154"/>
      <c r="AB629" s="154"/>
      <c r="AC629" s="154"/>
      <c r="AD629" s="154"/>
      <c r="AE629" s="154" t="s">
        <v>479</v>
      </c>
      <c r="AF629" s="154"/>
      <c r="AG629" s="154"/>
      <c r="AH629" s="154"/>
      <c r="AI629" s="154"/>
      <c r="AJ629" s="154"/>
      <c r="AK629" s="154"/>
      <c r="AL629" s="154"/>
      <c r="AM629" s="154"/>
      <c r="AN629" s="154"/>
      <c r="AO629" s="154"/>
      <c r="AP629" s="154"/>
      <c r="AQ629" s="154"/>
      <c r="AR629" s="154"/>
      <c r="AS629" s="154"/>
      <c r="AT629" s="154"/>
      <c r="AU629" s="154"/>
      <c r="AV629" s="154"/>
      <c r="AW629" s="154"/>
      <c r="AX629" s="154"/>
      <c r="AY629" s="154"/>
      <c r="AZ629" s="154"/>
      <c r="BA629" s="154"/>
      <c r="BB629" s="154"/>
      <c r="BC629" s="154"/>
      <c r="BD629" s="154"/>
      <c r="BE629" s="154"/>
      <c r="BF629" s="154"/>
      <c r="BG629" s="154"/>
      <c r="BH629" s="154"/>
    </row>
    <row r="630" spans="1:60" outlineLevel="1" x14ac:dyDescent="0.2">
      <c r="A630" s="155">
        <v>301</v>
      </c>
      <c r="B630" s="162" t="s">
        <v>1037</v>
      </c>
      <c r="C630" s="193" t="s">
        <v>1038</v>
      </c>
      <c r="D630" s="164" t="s">
        <v>235</v>
      </c>
      <c r="E630" s="169">
        <v>200</v>
      </c>
      <c r="F630" s="172"/>
      <c r="G630" s="173">
        <f t="shared" si="58"/>
        <v>0</v>
      </c>
      <c r="H630" s="172"/>
      <c r="I630" s="173">
        <f t="shared" si="59"/>
        <v>0</v>
      </c>
      <c r="J630" s="172"/>
      <c r="K630" s="173">
        <f t="shared" si="60"/>
        <v>0</v>
      </c>
      <c r="L630" s="173">
        <v>15</v>
      </c>
      <c r="M630" s="173">
        <f t="shared" si="61"/>
        <v>0</v>
      </c>
      <c r="N630" s="164">
        <v>0</v>
      </c>
      <c r="O630" s="164">
        <f t="shared" si="62"/>
        <v>0</v>
      </c>
      <c r="P630" s="164">
        <v>0</v>
      </c>
      <c r="Q630" s="164">
        <f t="shared" si="63"/>
        <v>0</v>
      </c>
      <c r="R630" s="164"/>
      <c r="S630" s="164"/>
      <c r="T630" s="165">
        <v>0</v>
      </c>
      <c r="U630" s="164">
        <f t="shared" si="64"/>
        <v>0</v>
      </c>
      <c r="V630" s="154"/>
      <c r="W630" s="154"/>
      <c r="X630" s="154"/>
      <c r="Y630" s="154"/>
      <c r="Z630" s="154"/>
      <c r="AA630" s="154"/>
      <c r="AB630" s="154"/>
      <c r="AC630" s="154"/>
      <c r="AD630" s="154"/>
      <c r="AE630" s="154" t="s">
        <v>479</v>
      </c>
      <c r="AF630" s="154"/>
      <c r="AG630" s="154"/>
      <c r="AH630" s="154"/>
      <c r="AI630" s="154"/>
      <c r="AJ630" s="154"/>
      <c r="AK630" s="154"/>
      <c r="AL630" s="154"/>
      <c r="AM630" s="154"/>
      <c r="AN630" s="154"/>
      <c r="AO630" s="154"/>
      <c r="AP630" s="154"/>
      <c r="AQ630" s="154"/>
      <c r="AR630" s="154"/>
      <c r="AS630" s="154"/>
      <c r="AT630" s="154"/>
      <c r="AU630" s="154"/>
      <c r="AV630" s="154"/>
      <c r="AW630" s="154"/>
      <c r="AX630" s="154"/>
      <c r="AY630" s="154"/>
      <c r="AZ630" s="154"/>
      <c r="BA630" s="154"/>
      <c r="BB630" s="154"/>
      <c r="BC630" s="154"/>
      <c r="BD630" s="154"/>
      <c r="BE630" s="154"/>
      <c r="BF630" s="154"/>
      <c r="BG630" s="154"/>
      <c r="BH630" s="154"/>
    </row>
    <row r="631" spans="1:60" outlineLevel="1" x14ac:dyDescent="0.2">
      <c r="A631" s="155">
        <v>302</v>
      </c>
      <c r="B631" s="162" t="s">
        <v>1039</v>
      </c>
      <c r="C631" s="193" t="s">
        <v>1040</v>
      </c>
      <c r="D631" s="164" t="s">
        <v>235</v>
      </c>
      <c r="E631" s="169">
        <v>3200</v>
      </c>
      <c r="F631" s="172"/>
      <c r="G631" s="173">
        <f t="shared" si="58"/>
        <v>0</v>
      </c>
      <c r="H631" s="172"/>
      <c r="I631" s="173">
        <f t="shared" si="59"/>
        <v>0</v>
      </c>
      <c r="J631" s="172"/>
      <c r="K631" s="173">
        <f t="shared" si="60"/>
        <v>0</v>
      </c>
      <c r="L631" s="173">
        <v>15</v>
      </c>
      <c r="M631" s="173">
        <f t="shared" si="61"/>
        <v>0</v>
      </c>
      <c r="N631" s="164">
        <v>0</v>
      </c>
      <c r="O631" s="164">
        <f t="shared" si="62"/>
        <v>0</v>
      </c>
      <c r="P631" s="164">
        <v>0</v>
      </c>
      <c r="Q631" s="164">
        <f t="shared" si="63"/>
        <v>0</v>
      </c>
      <c r="R631" s="164"/>
      <c r="S631" s="164"/>
      <c r="T631" s="165">
        <v>6.4000000000000001E-2</v>
      </c>
      <c r="U631" s="164">
        <f t="shared" si="64"/>
        <v>204.8</v>
      </c>
      <c r="V631" s="154"/>
      <c r="W631" s="154"/>
      <c r="X631" s="154"/>
      <c r="Y631" s="154"/>
      <c r="Z631" s="154"/>
      <c r="AA631" s="154"/>
      <c r="AB631" s="154"/>
      <c r="AC631" s="154"/>
      <c r="AD631" s="154"/>
      <c r="AE631" s="154" t="s">
        <v>146</v>
      </c>
      <c r="AF631" s="154"/>
      <c r="AG631" s="154"/>
      <c r="AH631" s="154"/>
      <c r="AI631" s="154"/>
      <c r="AJ631" s="154"/>
      <c r="AK631" s="154"/>
      <c r="AL631" s="154"/>
      <c r="AM631" s="154"/>
      <c r="AN631" s="154"/>
      <c r="AO631" s="154"/>
      <c r="AP631" s="154"/>
      <c r="AQ631" s="154"/>
      <c r="AR631" s="154"/>
      <c r="AS631" s="154"/>
      <c r="AT631" s="154"/>
      <c r="AU631" s="154"/>
      <c r="AV631" s="154"/>
      <c r="AW631" s="154"/>
      <c r="AX631" s="154"/>
      <c r="AY631" s="154"/>
      <c r="AZ631" s="154"/>
      <c r="BA631" s="154"/>
      <c r="BB631" s="154"/>
      <c r="BC631" s="154"/>
      <c r="BD631" s="154"/>
      <c r="BE631" s="154"/>
      <c r="BF631" s="154"/>
      <c r="BG631" s="154"/>
      <c r="BH631" s="154"/>
    </row>
    <row r="632" spans="1:60" outlineLevel="1" x14ac:dyDescent="0.2">
      <c r="A632" s="155">
        <v>303</v>
      </c>
      <c r="B632" s="162" t="s">
        <v>1041</v>
      </c>
      <c r="C632" s="193" t="s">
        <v>1042</v>
      </c>
      <c r="D632" s="164" t="s">
        <v>235</v>
      </c>
      <c r="E632" s="169">
        <v>3760</v>
      </c>
      <c r="F632" s="172"/>
      <c r="G632" s="173">
        <f t="shared" si="58"/>
        <v>0</v>
      </c>
      <c r="H632" s="172"/>
      <c r="I632" s="173">
        <f t="shared" si="59"/>
        <v>0</v>
      </c>
      <c r="J632" s="172"/>
      <c r="K632" s="173">
        <f t="shared" si="60"/>
        <v>0</v>
      </c>
      <c r="L632" s="173">
        <v>15</v>
      </c>
      <c r="M632" s="173">
        <f t="shared" si="61"/>
        <v>0</v>
      </c>
      <c r="N632" s="164">
        <v>1.6000000000000001E-4</v>
      </c>
      <c r="O632" s="164">
        <f t="shared" si="62"/>
        <v>0.60160000000000002</v>
      </c>
      <c r="P632" s="164">
        <v>0</v>
      </c>
      <c r="Q632" s="164">
        <f t="shared" si="63"/>
        <v>0</v>
      </c>
      <c r="R632" s="164"/>
      <c r="S632" s="164"/>
      <c r="T632" s="165">
        <v>0</v>
      </c>
      <c r="U632" s="164">
        <f t="shared" si="64"/>
        <v>0</v>
      </c>
      <c r="V632" s="154"/>
      <c r="W632" s="154"/>
      <c r="X632" s="154"/>
      <c r="Y632" s="154"/>
      <c r="Z632" s="154"/>
      <c r="AA632" s="154"/>
      <c r="AB632" s="154"/>
      <c r="AC632" s="154"/>
      <c r="AD632" s="154"/>
      <c r="AE632" s="154" t="s">
        <v>479</v>
      </c>
      <c r="AF632" s="154"/>
      <c r="AG632" s="154"/>
      <c r="AH632" s="154"/>
      <c r="AI632" s="154"/>
      <c r="AJ632" s="154"/>
      <c r="AK632" s="154"/>
      <c r="AL632" s="154"/>
      <c r="AM632" s="154"/>
      <c r="AN632" s="154"/>
      <c r="AO632" s="154"/>
      <c r="AP632" s="154"/>
      <c r="AQ632" s="154"/>
      <c r="AR632" s="154"/>
      <c r="AS632" s="154"/>
      <c r="AT632" s="154"/>
      <c r="AU632" s="154"/>
      <c r="AV632" s="154"/>
      <c r="AW632" s="154"/>
      <c r="AX632" s="154"/>
      <c r="AY632" s="154"/>
      <c r="AZ632" s="154"/>
      <c r="BA632" s="154"/>
      <c r="BB632" s="154"/>
      <c r="BC632" s="154"/>
      <c r="BD632" s="154"/>
      <c r="BE632" s="154"/>
      <c r="BF632" s="154"/>
      <c r="BG632" s="154"/>
      <c r="BH632" s="154"/>
    </row>
    <row r="633" spans="1:60" outlineLevel="1" x14ac:dyDescent="0.2">
      <c r="A633" s="155">
        <v>304</v>
      </c>
      <c r="B633" s="162" t="s">
        <v>1043</v>
      </c>
      <c r="C633" s="193" t="s">
        <v>1044</v>
      </c>
      <c r="D633" s="164" t="s">
        <v>235</v>
      </c>
      <c r="E633" s="169">
        <v>1300</v>
      </c>
      <c r="F633" s="172"/>
      <c r="G633" s="173">
        <f t="shared" si="58"/>
        <v>0</v>
      </c>
      <c r="H633" s="172"/>
      <c r="I633" s="173">
        <f t="shared" si="59"/>
        <v>0</v>
      </c>
      <c r="J633" s="172"/>
      <c r="K633" s="173">
        <f t="shared" si="60"/>
        <v>0</v>
      </c>
      <c r="L633" s="173">
        <v>15</v>
      </c>
      <c r="M633" s="173">
        <f t="shared" si="61"/>
        <v>0</v>
      </c>
      <c r="N633" s="164">
        <v>0</v>
      </c>
      <c r="O633" s="164">
        <f t="shared" si="62"/>
        <v>0</v>
      </c>
      <c r="P633" s="164">
        <v>0</v>
      </c>
      <c r="Q633" s="164">
        <f t="shared" si="63"/>
        <v>0</v>
      </c>
      <c r="R633" s="164"/>
      <c r="S633" s="164"/>
      <c r="T633" s="165">
        <v>6.4149999999999999E-2</v>
      </c>
      <c r="U633" s="164">
        <f t="shared" si="64"/>
        <v>83.4</v>
      </c>
      <c r="V633" s="154"/>
      <c r="W633" s="154"/>
      <c r="X633" s="154"/>
      <c r="Y633" s="154"/>
      <c r="Z633" s="154"/>
      <c r="AA633" s="154"/>
      <c r="AB633" s="154"/>
      <c r="AC633" s="154"/>
      <c r="AD633" s="154"/>
      <c r="AE633" s="154" t="s">
        <v>146</v>
      </c>
      <c r="AF633" s="154"/>
      <c r="AG633" s="154"/>
      <c r="AH633" s="154"/>
      <c r="AI633" s="154"/>
      <c r="AJ633" s="154"/>
      <c r="AK633" s="154"/>
      <c r="AL633" s="154"/>
      <c r="AM633" s="154"/>
      <c r="AN633" s="154"/>
      <c r="AO633" s="154"/>
      <c r="AP633" s="154"/>
      <c r="AQ633" s="154"/>
      <c r="AR633" s="154"/>
      <c r="AS633" s="154"/>
      <c r="AT633" s="154"/>
      <c r="AU633" s="154"/>
      <c r="AV633" s="154"/>
      <c r="AW633" s="154"/>
      <c r="AX633" s="154"/>
      <c r="AY633" s="154"/>
      <c r="AZ633" s="154"/>
      <c r="BA633" s="154"/>
      <c r="BB633" s="154"/>
      <c r="BC633" s="154"/>
      <c r="BD633" s="154"/>
      <c r="BE633" s="154"/>
      <c r="BF633" s="154"/>
      <c r="BG633" s="154"/>
      <c r="BH633" s="154"/>
    </row>
    <row r="634" spans="1:60" outlineLevel="1" x14ac:dyDescent="0.2">
      <c r="A634" s="155">
        <v>305</v>
      </c>
      <c r="B634" s="162" t="s">
        <v>1045</v>
      </c>
      <c r="C634" s="193" t="s">
        <v>1046</v>
      </c>
      <c r="D634" s="164" t="s">
        <v>235</v>
      </c>
      <c r="E634" s="169">
        <v>1720</v>
      </c>
      <c r="F634" s="172"/>
      <c r="G634" s="173">
        <f t="shared" si="58"/>
        <v>0</v>
      </c>
      <c r="H634" s="172"/>
      <c r="I634" s="173">
        <f t="shared" si="59"/>
        <v>0</v>
      </c>
      <c r="J634" s="172"/>
      <c r="K634" s="173">
        <f t="shared" si="60"/>
        <v>0</v>
      </c>
      <c r="L634" s="173">
        <v>15</v>
      </c>
      <c r="M634" s="173">
        <f t="shared" si="61"/>
        <v>0</v>
      </c>
      <c r="N634" s="164">
        <v>2.0000000000000001E-4</v>
      </c>
      <c r="O634" s="164">
        <f t="shared" si="62"/>
        <v>0.34399999999999997</v>
      </c>
      <c r="P634" s="164">
        <v>0</v>
      </c>
      <c r="Q634" s="164">
        <f t="shared" si="63"/>
        <v>0</v>
      </c>
      <c r="R634" s="164"/>
      <c r="S634" s="164"/>
      <c r="T634" s="165">
        <v>0</v>
      </c>
      <c r="U634" s="164">
        <f t="shared" si="64"/>
        <v>0</v>
      </c>
      <c r="V634" s="154"/>
      <c r="W634" s="154"/>
      <c r="X634" s="154"/>
      <c r="Y634" s="154"/>
      <c r="Z634" s="154"/>
      <c r="AA634" s="154"/>
      <c r="AB634" s="154"/>
      <c r="AC634" s="154"/>
      <c r="AD634" s="154"/>
      <c r="AE634" s="154" t="s">
        <v>479</v>
      </c>
      <c r="AF634" s="154"/>
      <c r="AG634" s="154"/>
      <c r="AH634" s="154"/>
      <c r="AI634" s="154"/>
      <c r="AJ634" s="154"/>
      <c r="AK634" s="154"/>
      <c r="AL634" s="154"/>
      <c r="AM634" s="154"/>
      <c r="AN634" s="154"/>
      <c r="AO634" s="154"/>
      <c r="AP634" s="154"/>
      <c r="AQ634" s="154"/>
      <c r="AR634" s="154"/>
      <c r="AS634" s="154"/>
      <c r="AT634" s="154"/>
      <c r="AU634" s="154"/>
      <c r="AV634" s="154"/>
      <c r="AW634" s="154"/>
      <c r="AX634" s="154"/>
      <c r="AY634" s="154"/>
      <c r="AZ634" s="154"/>
      <c r="BA634" s="154"/>
      <c r="BB634" s="154"/>
      <c r="BC634" s="154"/>
      <c r="BD634" s="154"/>
      <c r="BE634" s="154"/>
      <c r="BF634" s="154"/>
      <c r="BG634" s="154"/>
      <c r="BH634" s="154"/>
    </row>
    <row r="635" spans="1:60" outlineLevel="1" x14ac:dyDescent="0.2">
      <c r="A635" s="155">
        <v>306</v>
      </c>
      <c r="B635" s="162" t="s">
        <v>1047</v>
      </c>
      <c r="C635" s="193" t="s">
        <v>1048</v>
      </c>
      <c r="D635" s="164" t="s">
        <v>235</v>
      </c>
      <c r="E635" s="169">
        <v>120</v>
      </c>
      <c r="F635" s="172"/>
      <c r="G635" s="173">
        <f t="shared" si="58"/>
        <v>0</v>
      </c>
      <c r="H635" s="172"/>
      <c r="I635" s="173">
        <f t="shared" si="59"/>
        <v>0</v>
      </c>
      <c r="J635" s="172"/>
      <c r="K635" s="173">
        <f t="shared" si="60"/>
        <v>0</v>
      </c>
      <c r="L635" s="173">
        <v>15</v>
      </c>
      <c r="M635" s="173">
        <f t="shared" si="61"/>
        <v>0</v>
      </c>
      <c r="N635" s="164">
        <v>0</v>
      </c>
      <c r="O635" s="164">
        <f t="shared" si="62"/>
        <v>0</v>
      </c>
      <c r="P635" s="164">
        <v>0</v>
      </c>
      <c r="Q635" s="164">
        <f t="shared" si="63"/>
        <v>0</v>
      </c>
      <c r="R635" s="164"/>
      <c r="S635" s="164"/>
      <c r="T635" s="165">
        <v>9.1999999999999998E-2</v>
      </c>
      <c r="U635" s="164">
        <f t="shared" si="64"/>
        <v>11.04</v>
      </c>
      <c r="V635" s="154"/>
      <c r="W635" s="154"/>
      <c r="X635" s="154"/>
      <c r="Y635" s="154"/>
      <c r="Z635" s="154"/>
      <c r="AA635" s="154"/>
      <c r="AB635" s="154"/>
      <c r="AC635" s="154"/>
      <c r="AD635" s="154"/>
      <c r="AE635" s="154" t="s">
        <v>146</v>
      </c>
      <c r="AF635" s="154"/>
      <c r="AG635" s="154"/>
      <c r="AH635" s="154"/>
      <c r="AI635" s="154"/>
      <c r="AJ635" s="154"/>
      <c r="AK635" s="154"/>
      <c r="AL635" s="154"/>
      <c r="AM635" s="154"/>
      <c r="AN635" s="154"/>
      <c r="AO635" s="154"/>
      <c r="AP635" s="154"/>
      <c r="AQ635" s="154"/>
      <c r="AR635" s="154"/>
      <c r="AS635" s="154"/>
      <c r="AT635" s="154"/>
      <c r="AU635" s="154"/>
      <c r="AV635" s="154"/>
      <c r="AW635" s="154"/>
      <c r="AX635" s="154"/>
      <c r="AY635" s="154"/>
      <c r="AZ635" s="154"/>
      <c r="BA635" s="154"/>
      <c r="BB635" s="154"/>
      <c r="BC635" s="154"/>
      <c r="BD635" s="154"/>
      <c r="BE635" s="154"/>
      <c r="BF635" s="154"/>
      <c r="BG635" s="154"/>
      <c r="BH635" s="154"/>
    </row>
    <row r="636" spans="1:60" outlineLevel="1" x14ac:dyDescent="0.2">
      <c r="A636" s="155">
        <v>307</v>
      </c>
      <c r="B636" s="162" t="s">
        <v>1049</v>
      </c>
      <c r="C636" s="193" t="s">
        <v>1050</v>
      </c>
      <c r="D636" s="164" t="s">
        <v>235</v>
      </c>
      <c r="E636" s="169">
        <v>135</v>
      </c>
      <c r="F636" s="172"/>
      <c r="G636" s="173">
        <f t="shared" si="58"/>
        <v>0</v>
      </c>
      <c r="H636" s="172"/>
      <c r="I636" s="173">
        <f t="shared" si="59"/>
        <v>0</v>
      </c>
      <c r="J636" s="172"/>
      <c r="K636" s="173">
        <f t="shared" si="60"/>
        <v>0</v>
      </c>
      <c r="L636" s="173">
        <v>15</v>
      </c>
      <c r="M636" s="173">
        <f t="shared" si="61"/>
        <v>0</v>
      </c>
      <c r="N636" s="164">
        <v>2.9999999999999997E-4</v>
      </c>
      <c r="O636" s="164">
        <f t="shared" si="62"/>
        <v>4.0500000000000001E-2</v>
      </c>
      <c r="P636" s="164">
        <v>0</v>
      </c>
      <c r="Q636" s="164">
        <f t="shared" si="63"/>
        <v>0</v>
      </c>
      <c r="R636" s="164"/>
      <c r="S636" s="164"/>
      <c r="T636" s="165">
        <v>0</v>
      </c>
      <c r="U636" s="164">
        <f t="shared" si="64"/>
        <v>0</v>
      </c>
      <c r="V636" s="154"/>
      <c r="W636" s="154"/>
      <c r="X636" s="154"/>
      <c r="Y636" s="154"/>
      <c r="Z636" s="154"/>
      <c r="AA636" s="154"/>
      <c r="AB636" s="154"/>
      <c r="AC636" s="154"/>
      <c r="AD636" s="154"/>
      <c r="AE636" s="154" t="s">
        <v>479</v>
      </c>
      <c r="AF636" s="154"/>
      <c r="AG636" s="154"/>
      <c r="AH636" s="154"/>
      <c r="AI636" s="154"/>
      <c r="AJ636" s="154"/>
      <c r="AK636" s="154"/>
      <c r="AL636" s="154"/>
      <c r="AM636" s="154"/>
      <c r="AN636" s="154"/>
      <c r="AO636" s="154"/>
      <c r="AP636" s="154"/>
      <c r="AQ636" s="154"/>
      <c r="AR636" s="154"/>
      <c r="AS636" s="154"/>
      <c r="AT636" s="154"/>
      <c r="AU636" s="154"/>
      <c r="AV636" s="154"/>
      <c r="AW636" s="154"/>
      <c r="AX636" s="154"/>
      <c r="AY636" s="154"/>
      <c r="AZ636" s="154"/>
      <c r="BA636" s="154"/>
      <c r="BB636" s="154"/>
      <c r="BC636" s="154"/>
      <c r="BD636" s="154"/>
      <c r="BE636" s="154"/>
      <c r="BF636" s="154"/>
      <c r="BG636" s="154"/>
      <c r="BH636" s="154"/>
    </row>
    <row r="637" spans="1:60" outlineLevel="1" x14ac:dyDescent="0.2">
      <c r="A637" s="155">
        <v>308</v>
      </c>
      <c r="B637" s="162" t="s">
        <v>1051</v>
      </c>
      <c r="C637" s="193" t="s">
        <v>1052</v>
      </c>
      <c r="D637" s="164" t="s">
        <v>235</v>
      </c>
      <c r="E637" s="169">
        <v>160</v>
      </c>
      <c r="F637" s="172"/>
      <c r="G637" s="173">
        <f t="shared" si="58"/>
        <v>0</v>
      </c>
      <c r="H637" s="172"/>
      <c r="I637" s="173">
        <f t="shared" si="59"/>
        <v>0</v>
      </c>
      <c r="J637" s="172"/>
      <c r="K637" s="173">
        <f t="shared" si="60"/>
        <v>0</v>
      </c>
      <c r="L637" s="173">
        <v>15</v>
      </c>
      <c r="M637" s="173">
        <f t="shared" si="61"/>
        <v>0</v>
      </c>
      <c r="N637" s="164">
        <v>0</v>
      </c>
      <c r="O637" s="164">
        <f t="shared" si="62"/>
        <v>0</v>
      </c>
      <c r="P637" s="164">
        <v>0</v>
      </c>
      <c r="Q637" s="164">
        <f t="shared" si="63"/>
        <v>0</v>
      </c>
      <c r="R637" s="164"/>
      <c r="S637" s="164"/>
      <c r="T637" s="165">
        <v>9.4E-2</v>
      </c>
      <c r="U637" s="164">
        <f t="shared" si="64"/>
        <v>15.04</v>
      </c>
      <c r="V637" s="154"/>
      <c r="W637" s="154"/>
      <c r="X637" s="154"/>
      <c r="Y637" s="154"/>
      <c r="Z637" s="154"/>
      <c r="AA637" s="154"/>
      <c r="AB637" s="154"/>
      <c r="AC637" s="154"/>
      <c r="AD637" s="154"/>
      <c r="AE637" s="154" t="s">
        <v>146</v>
      </c>
      <c r="AF637" s="154"/>
      <c r="AG637" s="154"/>
      <c r="AH637" s="154"/>
      <c r="AI637" s="154"/>
      <c r="AJ637" s="154"/>
      <c r="AK637" s="154"/>
      <c r="AL637" s="154"/>
      <c r="AM637" s="154"/>
      <c r="AN637" s="154"/>
      <c r="AO637" s="154"/>
      <c r="AP637" s="154"/>
      <c r="AQ637" s="154"/>
      <c r="AR637" s="154"/>
      <c r="AS637" s="154"/>
      <c r="AT637" s="154"/>
      <c r="AU637" s="154"/>
      <c r="AV637" s="154"/>
      <c r="AW637" s="154"/>
      <c r="AX637" s="154"/>
      <c r="AY637" s="154"/>
      <c r="AZ637" s="154"/>
      <c r="BA637" s="154"/>
      <c r="BB637" s="154"/>
      <c r="BC637" s="154"/>
      <c r="BD637" s="154"/>
      <c r="BE637" s="154"/>
      <c r="BF637" s="154"/>
      <c r="BG637" s="154"/>
      <c r="BH637" s="154"/>
    </row>
    <row r="638" spans="1:60" outlineLevel="1" x14ac:dyDescent="0.2">
      <c r="A638" s="155">
        <v>309</v>
      </c>
      <c r="B638" s="162" t="s">
        <v>1053</v>
      </c>
      <c r="C638" s="193" t="s">
        <v>1054</v>
      </c>
      <c r="D638" s="164" t="s">
        <v>235</v>
      </c>
      <c r="E638" s="169">
        <v>176</v>
      </c>
      <c r="F638" s="172"/>
      <c r="G638" s="173">
        <f t="shared" si="58"/>
        <v>0</v>
      </c>
      <c r="H638" s="172"/>
      <c r="I638" s="173">
        <f t="shared" si="59"/>
        <v>0</v>
      </c>
      <c r="J638" s="172"/>
      <c r="K638" s="173">
        <f t="shared" si="60"/>
        <v>0</v>
      </c>
      <c r="L638" s="173">
        <v>15</v>
      </c>
      <c r="M638" s="173">
        <f t="shared" si="61"/>
        <v>0</v>
      </c>
      <c r="N638" s="164">
        <v>5.2999999999999998E-4</v>
      </c>
      <c r="O638" s="164">
        <f t="shared" si="62"/>
        <v>9.3280000000000002E-2</v>
      </c>
      <c r="P638" s="164">
        <v>0</v>
      </c>
      <c r="Q638" s="164">
        <f t="shared" si="63"/>
        <v>0</v>
      </c>
      <c r="R638" s="164"/>
      <c r="S638" s="164"/>
      <c r="T638" s="165">
        <v>0</v>
      </c>
      <c r="U638" s="164">
        <f t="shared" si="64"/>
        <v>0</v>
      </c>
      <c r="V638" s="154"/>
      <c r="W638" s="154"/>
      <c r="X638" s="154"/>
      <c r="Y638" s="154"/>
      <c r="Z638" s="154"/>
      <c r="AA638" s="154"/>
      <c r="AB638" s="154"/>
      <c r="AC638" s="154"/>
      <c r="AD638" s="154"/>
      <c r="AE638" s="154" t="s">
        <v>479</v>
      </c>
      <c r="AF638" s="154"/>
      <c r="AG638" s="154"/>
      <c r="AH638" s="154"/>
      <c r="AI638" s="154"/>
      <c r="AJ638" s="154"/>
      <c r="AK638" s="154"/>
      <c r="AL638" s="154"/>
      <c r="AM638" s="154"/>
      <c r="AN638" s="154"/>
      <c r="AO638" s="154"/>
      <c r="AP638" s="154"/>
      <c r="AQ638" s="154"/>
      <c r="AR638" s="154"/>
      <c r="AS638" s="154"/>
      <c r="AT638" s="154"/>
      <c r="AU638" s="154"/>
      <c r="AV638" s="154"/>
      <c r="AW638" s="154"/>
      <c r="AX638" s="154"/>
      <c r="AY638" s="154"/>
      <c r="AZ638" s="154"/>
      <c r="BA638" s="154"/>
      <c r="BB638" s="154"/>
      <c r="BC638" s="154"/>
      <c r="BD638" s="154"/>
      <c r="BE638" s="154"/>
      <c r="BF638" s="154"/>
      <c r="BG638" s="154"/>
      <c r="BH638" s="154"/>
    </row>
    <row r="639" spans="1:60" outlineLevel="1" x14ac:dyDescent="0.2">
      <c r="A639" s="155">
        <v>310</v>
      </c>
      <c r="B639" s="162" t="s">
        <v>1055</v>
      </c>
      <c r="C639" s="193" t="s">
        <v>1056</v>
      </c>
      <c r="D639" s="164" t="s">
        <v>235</v>
      </c>
      <c r="E639" s="169">
        <v>560</v>
      </c>
      <c r="F639" s="172"/>
      <c r="G639" s="173">
        <f t="shared" si="58"/>
        <v>0</v>
      </c>
      <c r="H639" s="172"/>
      <c r="I639" s="173">
        <f t="shared" si="59"/>
        <v>0</v>
      </c>
      <c r="J639" s="172"/>
      <c r="K639" s="173">
        <f t="shared" si="60"/>
        <v>0</v>
      </c>
      <c r="L639" s="173">
        <v>15</v>
      </c>
      <c r="M639" s="173">
        <f t="shared" si="61"/>
        <v>0</v>
      </c>
      <c r="N639" s="164">
        <v>0</v>
      </c>
      <c r="O639" s="164">
        <f t="shared" si="62"/>
        <v>0</v>
      </c>
      <c r="P639" s="164">
        <v>0</v>
      </c>
      <c r="Q639" s="164">
        <f t="shared" si="63"/>
        <v>0</v>
      </c>
      <c r="R639" s="164"/>
      <c r="S639" s="164"/>
      <c r="T639" s="165">
        <v>9.5000000000000001E-2</v>
      </c>
      <c r="U639" s="164">
        <f t="shared" si="64"/>
        <v>53.2</v>
      </c>
      <c r="V639" s="154"/>
      <c r="W639" s="154"/>
      <c r="X639" s="154"/>
      <c r="Y639" s="154"/>
      <c r="Z639" s="154"/>
      <c r="AA639" s="154"/>
      <c r="AB639" s="154"/>
      <c r="AC639" s="154"/>
      <c r="AD639" s="154"/>
      <c r="AE639" s="154" t="s">
        <v>146</v>
      </c>
      <c r="AF639" s="154"/>
      <c r="AG639" s="154"/>
      <c r="AH639" s="154"/>
      <c r="AI639" s="154"/>
      <c r="AJ639" s="154"/>
      <c r="AK639" s="154"/>
      <c r="AL639" s="154"/>
      <c r="AM639" s="154"/>
      <c r="AN639" s="154"/>
      <c r="AO639" s="154"/>
      <c r="AP639" s="154"/>
      <c r="AQ639" s="154"/>
      <c r="AR639" s="154"/>
      <c r="AS639" s="154"/>
      <c r="AT639" s="154"/>
      <c r="AU639" s="154"/>
      <c r="AV639" s="154"/>
      <c r="AW639" s="154"/>
      <c r="AX639" s="154"/>
      <c r="AY639" s="154"/>
      <c r="AZ639" s="154"/>
      <c r="BA639" s="154"/>
      <c r="BB639" s="154"/>
      <c r="BC639" s="154"/>
      <c r="BD639" s="154"/>
      <c r="BE639" s="154"/>
      <c r="BF639" s="154"/>
      <c r="BG639" s="154"/>
      <c r="BH639" s="154"/>
    </row>
    <row r="640" spans="1:60" outlineLevel="1" x14ac:dyDescent="0.2">
      <c r="A640" s="155">
        <v>311</v>
      </c>
      <c r="B640" s="162" t="s">
        <v>1057</v>
      </c>
      <c r="C640" s="193" t="s">
        <v>1058</v>
      </c>
      <c r="D640" s="164" t="s">
        <v>235</v>
      </c>
      <c r="E640" s="169">
        <v>420</v>
      </c>
      <c r="F640" s="172"/>
      <c r="G640" s="173">
        <f t="shared" si="58"/>
        <v>0</v>
      </c>
      <c r="H640" s="172"/>
      <c r="I640" s="173">
        <f t="shared" si="59"/>
        <v>0</v>
      </c>
      <c r="J640" s="172"/>
      <c r="K640" s="173">
        <f t="shared" si="60"/>
        <v>0</v>
      </c>
      <c r="L640" s="173">
        <v>15</v>
      </c>
      <c r="M640" s="173">
        <f t="shared" si="61"/>
        <v>0</v>
      </c>
      <c r="N640" s="164">
        <v>0</v>
      </c>
      <c r="O640" s="164">
        <f t="shared" si="62"/>
        <v>0</v>
      </c>
      <c r="P640" s="164">
        <v>0</v>
      </c>
      <c r="Q640" s="164">
        <f t="shared" si="63"/>
        <v>0</v>
      </c>
      <c r="R640" s="164"/>
      <c r="S640" s="164"/>
      <c r="T640" s="165">
        <v>9.5000000000000001E-2</v>
      </c>
      <c r="U640" s="164">
        <f t="shared" si="64"/>
        <v>39.9</v>
      </c>
      <c r="V640" s="154"/>
      <c r="W640" s="154"/>
      <c r="X640" s="154"/>
      <c r="Y640" s="154"/>
      <c r="Z640" s="154"/>
      <c r="AA640" s="154"/>
      <c r="AB640" s="154"/>
      <c r="AC640" s="154"/>
      <c r="AD640" s="154"/>
      <c r="AE640" s="154" t="s">
        <v>146</v>
      </c>
      <c r="AF640" s="154"/>
      <c r="AG640" s="154"/>
      <c r="AH640" s="154"/>
      <c r="AI640" s="154"/>
      <c r="AJ640" s="154"/>
      <c r="AK640" s="154"/>
      <c r="AL640" s="154"/>
      <c r="AM640" s="154"/>
      <c r="AN640" s="154"/>
      <c r="AO640" s="154"/>
      <c r="AP640" s="154"/>
      <c r="AQ640" s="154"/>
      <c r="AR640" s="154"/>
      <c r="AS640" s="154"/>
      <c r="AT640" s="154"/>
      <c r="AU640" s="154"/>
      <c r="AV640" s="154"/>
      <c r="AW640" s="154"/>
      <c r="AX640" s="154"/>
      <c r="AY640" s="154"/>
      <c r="AZ640" s="154"/>
      <c r="BA640" s="154"/>
      <c r="BB640" s="154"/>
      <c r="BC640" s="154"/>
      <c r="BD640" s="154"/>
      <c r="BE640" s="154"/>
      <c r="BF640" s="154"/>
      <c r="BG640" s="154"/>
      <c r="BH640" s="154"/>
    </row>
    <row r="641" spans="1:60" outlineLevel="1" x14ac:dyDescent="0.2">
      <c r="A641" s="155">
        <v>312</v>
      </c>
      <c r="B641" s="162" t="s">
        <v>1059</v>
      </c>
      <c r="C641" s="193" t="s">
        <v>1060</v>
      </c>
      <c r="D641" s="164" t="s">
        <v>235</v>
      </c>
      <c r="E641" s="169">
        <v>15</v>
      </c>
      <c r="F641" s="172"/>
      <c r="G641" s="173">
        <f t="shared" si="58"/>
        <v>0</v>
      </c>
      <c r="H641" s="172"/>
      <c r="I641" s="173">
        <f t="shared" si="59"/>
        <v>0</v>
      </c>
      <c r="J641" s="172"/>
      <c r="K641" s="173">
        <f t="shared" si="60"/>
        <v>0</v>
      </c>
      <c r="L641" s="173">
        <v>15</v>
      </c>
      <c r="M641" s="173">
        <f t="shared" si="61"/>
        <v>0</v>
      </c>
      <c r="N641" s="164">
        <v>0</v>
      </c>
      <c r="O641" s="164">
        <f t="shared" si="62"/>
        <v>0</v>
      </c>
      <c r="P641" s="164">
        <v>0</v>
      </c>
      <c r="Q641" s="164">
        <f t="shared" si="63"/>
        <v>0</v>
      </c>
      <c r="R641" s="164"/>
      <c r="S641" s="164"/>
      <c r="T641" s="165">
        <v>9.5000000000000001E-2</v>
      </c>
      <c r="U641" s="164">
        <f t="shared" si="64"/>
        <v>1.43</v>
      </c>
      <c r="V641" s="154"/>
      <c r="W641" s="154"/>
      <c r="X641" s="154"/>
      <c r="Y641" s="154"/>
      <c r="Z641" s="154"/>
      <c r="AA641" s="154"/>
      <c r="AB641" s="154"/>
      <c r="AC641" s="154"/>
      <c r="AD641" s="154"/>
      <c r="AE641" s="154" t="s">
        <v>146</v>
      </c>
      <c r="AF641" s="154"/>
      <c r="AG641" s="154"/>
      <c r="AH641" s="154"/>
      <c r="AI641" s="154"/>
      <c r="AJ641" s="154"/>
      <c r="AK641" s="154"/>
      <c r="AL641" s="154"/>
      <c r="AM641" s="154"/>
      <c r="AN641" s="154"/>
      <c r="AO641" s="154"/>
      <c r="AP641" s="154"/>
      <c r="AQ641" s="154"/>
      <c r="AR641" s="154"/>
      <c r="AS641" s="154"/>
      <c r="AT641" s="154"/>
      <c r="AU641" s="154"/>
      <c r="AV641" s="154"/>
      <c r="AW641" s="154"/>
      <c r="AX641" s="154"/>
      <c r="AY641" s="154"/>
      <c r="AZ641" s="154"/>
      <c r="BA641" s="154"/>
      <c r="BB641" s="154"/>
      <c r="BC641" s="154"/>
      <c r="BD641" s="154"/>
      <c r="BE641" s="154"/>
      <c r="BF641" s="154"/>
      <c r="BG641" s="154"/>
      <c r="BH641" s="154"/>
    </row>
    <row r="642" spans="1:60" outlineLevel="1" x14ac:dyDescent="0.2">
      <c r="A642" s="155">
        <v>313</v>
      </c>
      <c r="B642" s="162" t="s">
        <v>1061</v>
      </c>
      <c r="C642" s="193" t="s">
        <v>1062</v>
      </c>
      <c r="D642" s="164" t="s">
        <v>235</v>
      </c>
      <c r="E642" s="169">
        <v>14</v>
      </c>
      <c r="F642" s="172"/>
      <c r="G642" s="173">
        <f t="shared" si="58"/>
        <v>0</v>
      </c>
      <c r="H642" s="172"/>
      <c r="I642" s="173">
        <f t="shared" si="59"/>
        <v>0</v>
      </c>
      <c r="J642" s="172"/>
      <c r="K642" s="173">
        <f t="shared" si="60"/>
        <v>0</v>
      </c>
      <c r="L642" s="173">
        <v>15</v>
      </c>
      <c r="M642" s="173">
        <f t="shared" si="61"/>
        <v>0</v>
      </c>
      <c r="N642" s="164">
        <v>0</v>
      </c>
      <c r="O642" s="164">
        <f t="shared" si="62"/>
        <v>0</v>
      </c>
      <c r="P642" s="164">
        <v>0</v>
      </c>
      <c r="Q642" s="164">
        <f t="shared" si="63"/>
        <v>0</v>
      </c>
      <c r="R642" s="164"/>
      <c r="S642" s="164"/>
      <c r="T642" s="165">
        <v>0.1</v>
      </c>
      <c r="U642" s="164">
        <f t="shared" si="64"/>
        <v>1.4</v>
      </c>
      <c r="V642" s="154"/>
      <c r="W642" s="154"/>
      <c r="X642" s="154"/>
      <c r="Y642" s="154"/>
      <c r="Z642" s="154"/>
      <c r="AA642" s="154"/>
      <c r="AB642" s="154"/>
      <c r="AC642" s="154"/>
      <c r="AD642" s="154"/>
      <c r="AE642" s="154" t="s">
        <v>146</v>
      </c>
      <c r="AF642" s="154"/>
      <c r="AG642" s="154"/>
      <c r="AH642" s="154"/>
      <c r="AI642" s="154"/>
      <c r="AJ642" s="154"/>
      <c r="AK642" s="154"/>
      <c r="AL642" s="154"/>
      <c r="AM642" s="154"/>
      <c r="AN642" s="154"/>
      <c r="AO642" s="154"/>
      <c r="AP642" s="154"/>
      <c r="AQ642" s="154"/>
      <c r="AR642" s="154"/>
      <c r="AS642" s="154"/>
      <c r="AT642" s="154"/>
      <c r="AU642" s="154"/>
      <c r="AV642" s="154"/>
      <c r="AW642" s="154"/>
      <c r="AX642" s="154"/>
      <c r="AY642" s="154"/>
      <c r="AZ642" s="154"/>
      <c r="BA642" s="154"/>
      <c r="BB642" s="154"/>
      <c r="BC642" s="154"/>
      <c r="BD642" s="154"/>
      <c r="BE642" s="154"/>
      <c r="BF642" s="154"/>
      <c r="BG642" s="154"/>
      <c r="BH642" s="154"/>
    </row>
    <row r="643" spans="1:60" ht="22.5" outlineLevel="1" x14ac:dyDescent="0.2">
      <c r="A643" s="155">
        <v>314</v>
      </c>
      <c r="B643" s="162" t="s">
        <v>1063</v>
      </c>
      <c r="C643" s="193" t="s">
        <v>1064</v>
      </c>
      <c r="D643" s="164" t="s">
        <v>157</v>
      </c>
      <c r="E643" s="169">
        <v>7</v>
      </c>
      <c r="F643" s="172"/>
      <c r="G643" s="173">
        <f t="shared" si="58"/>
        <v>0</v>
      </c>
      <c r="H643" s="172"/>
      <c r="I643" s="173">
        <f t="shared" si="59"/>
        <v>0</v>
      </c>
      <c r="J643" s="172"/>
      <c r="K643" s="173">
        <f t="shared" si="60"/>
        <v>0</v>
      </c>
      <c r="L643" s="173">
        <v>15</v>
      </c>
      <c r="M643" s="173">
        <f t="shared" si="61"/>
        <v>0</v>
      </c>
      <c r="N643" s="164">
        <v>6.0000000000000001E-3</v>
      </c>
      <c r="O643" s="164">
        <f t="shared" si="62"/>
        <v>4.2000000000000003E-2</v>
      </c>
      <c r="P643" s="164">
        <v>0</v>
      </c>
      <c r="Q643" s="164">
        <f t="shared" si="63"/>
        <v>0</v>
      </c>
      <c r="R643" s="164"/>
      <c r="S643" s="164"/>
      <c r="T643" s="165">
        <v>0</v>
      </c>
      <c r="U643" s="164">
        <f t="shared" si="64"/>
        <v>0</v>
      </c>
      <c r="V643" s="154"/>
      <c r="W643" s="154"/>
      <c r="X643" s="154"/>
      <c r="Y643" s="154"/>
      <c r="Z643" s="154"/>
      <c r="AA643" s="154"/>
      <c r="AB643" s="154"/>
      <c r="AC643" s="154"/>
      <c r="AD643" s="154"/>
      <c r="AE643" s="154" t="s">
        <v>479</v>
      </c>
      <c r="AF643" s="154"/>
      <c r="AG643" s="154"/>
      <c r="AH643" s="154"/>
      <c r="AI643" s="154"/>
      <c r="AJ643" s="154"/>
      <c r="AK643" s="154"/>
      <c r="AL643" s="154"/>
      <c r="AM643" s="154"/>
      <c r="AN643" s="154"/>
      <c r="AO643" s="154"/>
      <c r="AP643" s="154"/>
      <c r="AQ643" s="154"/>
      <c r="AR643" s="154"/>
      <c r="AS643" s="154"/>
      <c r="AT643" s="154"/>
      <c r="AU643" s="154"/>
      <c r="AV643" s="154"/>
      <c r="AW643" s="154"/>
      <c r="AX643" s="154"/>
      <c r="AY643" s="154"/>
      <c r="AZ643" s="154"/>
      <c r="BA643" s="154"/>
      <c r="BB643" s="154"/>
      <c r="BC643" s="154"/>
      <c r="BD643" s="154"/>
      <c r="BE643" s="154"/>
      <c r="BF643" s="154"/>
      <c r="BG643" s="154"/>
      <c r="BH643" s="154"/>
    </row>
    <row r="644" spans="1:60" ht="22.5" outlineLevel="1" x14ac:dyDescent="0.2">
      <c r="A644" s="155"/>
      <c r="B644" s="162"/>
      <c r="C644" s="253" t="s">
        <v>1065</v>
      </c>
      <c r="D644" s="254"/>
      <c r="E644" s="255"/>
      <c r="F644" s="256"/>
      <c r="G644" s="257"/>
      <c r="H644" s="173"/>
      <c r="I644" s="173"/>
      <c r="J644" s="173"/>
      <c r="K644" s="173"/>
      <c r="L644" s="173"/>
      <c r="M644" s="173"/>
      <c r="N644" s="164"/>
      <c r="O644" s="164"/>
      <c r="P644" s="164"/>
      <c r="Q644" s="164"/>
      <c r="R644" s="164"/>
      <c r="S644" s="164"/>
      <c r="T644" s="165"/>
      <c r="U644" s="164"/>
      <c r="V644" s="154"/>
      <c r="W644" s="154"/>
      <c r="X644" s="154"/>
      <c r="Y644" s="154"/>
      <c r="Z644" s="154"/>
      <c r="AA644" s="154"/>
      <c r="AB644" s="154"/>
      <c r="AC644" s="154"/>
      <c r="AD644" s="154"/>
      <c r="AE644" s="154" t="s">
        <v>229</v>
      </c>
      <c r="AF644" s="154"/>
      <c r="AG644" s="154"/>
      <c r="AH644" s="154"/>
      <c r="AI644" s="154"/>
      <c r="AJ644" s="154"/>
      <c r="AK644" s="154"/>
      <c r="AL644" s="154"/>
      <c r="AM644" s="154"/>
      <c r="AN644" s="154"/>
      <c r="AO644" s="154"/>
      <c r="AP644" s="154"/>
      <c r="AQ644" s="154"/>
      <c r="AR644" s="154"/>
      <c r="AS644" s="154"/>
      <c r="AT644" s="154"/>
      <c r="AU644" s="154"/>
      <c r="AV644" s="154"/>
      <c r="AW644" s="154"/>
      <c r="AX644" s="154"/>
      <c r="AY644" s="154"/>
      <c r="AZ644" s="154"/>
      <c r="BA644" s="157" t="str">
        <f>C644</f>
        <v>Sporák o rezměrech cca 50x60x85 cm, sklokeramická deska se 4 varnými zónami cca 2 x 1,7 kW a 2 x 1,2 kW, energetická třída A. Elektrická trouba o objemu cca 68 l. Program na čištění prostoru trouby.</v>
      </c>
      <c r="BB644" s="154"/>
      <c r="BC644" s="154"/>
      <c r="BD644" s="154"/>
      <c r="BE644" s="154"/>
      <c r="BF644" s="154"/>
      <c r="BG644" s="154"/>
      <c r="BH644" s="154"/>
    </row>
    <row r="645" spans="1:60" ht="22.5" outlineLevel="1" x14ac:dyDescent="0.2">
      <c r="A645" s="155">
        <v>315</v>
      </c>
      <c r="B645" s="162" t="s">
        <v>1066</v>
      </c>
      <c r="C645" s="193" t="s">
        <v>1067</v>
      </c>
      <c r="D645" s="164" t="s">
        <v>157</v>
      </c>
      <c r="E645" s="169">
        <v>4</v>
      </c>
      <c r="F645" s="172"/>
      <c r="G645" s="173">
        <f>ROUND(E645*F645,2)</f>
        <v>0</v>
      </c>
      <c r="H645" s="172"/>
      <c r="I645" s="173">
        <f>ROUND(E645*H645,2)</f>
        <v>0</v>
      </c>
      <c r="J645" s="172"/>
      <c r="K645" s="173">
        <f>ROUND(E645*J645,2)</f>
        <v>0</v>
      </c>
      <c r="L645" s="173">
        <v>15</v>
      </c>
      <c r="M645" s="173">
        <f>G645*(1+L645/100)</f>
        <v>0</v>
      </c>
      <c r="N645" s="164">
        <v>8.0000000000000002E-3</v>
      </c>
      <c r="O645" s="164">
        <f>ROUND(E645*N645,5)</f>
        <v>3.2000000000000001E-2</v>
      </c>
      <c r="P645" s="164">
        <v>0</v>
      </c>
      <c r="Q645" s="164">
        <f>ROUND(E645*P645,5)</f>
        <v>0</v>
      </c>
      <c r="R645" s="164"/>
      <c r="S645" s="164"/>
      <c r="T645" s="165">
        <v>0</v>
      </c>
      <c r="U645" s="164">
        <f>ROUND(E645*T645,2)</f>
        <v>0</v>
      </c>
      <c r="V645" s="154"/>
      <c r="W645" s="154"/>
      <c r="X645" s="154"/>
      <c r="Y645" s="154"/>
      <c r="Z645" s="154"/>
      <c r="AA645" s="154"/>
      <c r="AB645" s="154"/>
      <c r="AC645" s="154"/>
      <c r="AD645" s="154"/>
      <c r="AE645" s="154" t="s">
        <v>479</v>
      </c>
      <c r="AF645" s="154"/>
      <c r="AG645" s="154"/>
      <c r="AH645" s="154"/>
      <c r="AI645" s="154"/>
      <c r="AJ645" s="154"/>
      <c r="AK645" s="154"/>
      <c r="AL645" s="154"/>
      <c r="AM645" s="154"/>
      <c r="AN645" s="154"/>
      <c r="AO645" s="154"/>
      <c r="AP645" s="154"/>
      <c r="AQ645" s="154"/>
      <c r="AR645" s="154"/>
      <c r="AS645" s="154"/>
      <c r="AT645" s="154"/>
      <c r="AU645" s="154"/>
      <c r="AV645" s="154"/>
      <c r="AW645" s="154"/>
      <c r="AX645" s="154"/>
      <c r="AY645" s="154"/>
      <c r="AZ645" s="154"/>
      <c r="BA645" s="154"/>
      <c r="BB645" s="154"/>
      <c r="BC645" s="154"/>
      <c r="BD645" s="154"/>
      <c r="BE645" s="154"/>
      <c r="BF645" s="154"/>
      <c r="BG645" s="154"/>
      <c r="BH645" s="154"/>
    </row>
    <row r="646" spans="1:60" ht="22.5" outlineLevel="1" x14ac:dyDescent="0.2">
      <c r="A646" s="155"/>
      <c r="B646" s="162"/>
      <c r="C646" s="253" t="s">
        <v>1068</v>
      </c>
      <c r="D646" s="254"/>
      <c r="E646" s="255"/>
      <c r="F646" s="256"/>
      <c r="G646" s="257"/>
      <c r="H646" s="173"/>
      <c r="I646" s="173"/>
      <c r="J646" s="173"/>
      <c r="K646" s="173"/>
      <c r="L646" s="173"/>
      <c r="M646" s="173"/>
      <c r="N646" s="164"/>
      <c r="O646" s="164"/>
      <c r="P646" s="164"/>
      <c r="Q646" s="164"/>
      <c r="R646" s="164"/>
      <c r="S646" s="164"/>
      <c r="T646" s="165"/>
      <c r="U646" s="164"/>
      <c r="V646" s="154"/>
      <c r="W646" s="154"/>
      <c r="X646" s="154"/>
      <c r="Y646" s="154"/>
      <c r="Z646" s="154"/>
      <c r="AA646" s="154"/>
      <c r="AB646" s="154"/>
      <c r="AC646" s="154"/>
      <c r="AD646" s="154"/>
      <c r="AE646" s="154" t="s">
        <v>229</v>
      </c>
      <c r="AF646" s="154"/>
      <c r="AG646" s="154"/>
      <c r="AH646" s="154"/>
      <c r="AI646" s="154"/>
      <c r="AJ646" s="154"/>
      <c r="AK646" s="154"/>
      <c r="AL646" s="154"/>
      <c r="AM646" s="154"/>
      <c r="AN646" s="154"/>
      <c r="AO646" s="154"/>
      <c r="AP646" s="154"/>
      <c r="AQ646" s="154"/>
      <c r="AR646" s="154"/>
      <c r="AS646" s="154"/>
      <c r="AT646" s="154"/>
      <c r="AU646" s="154"/>
      <c r="AV646" s="154"/>
      <c r="AW646" s="154"/>
      <c r="AX646" s="154"/>
      <c r="AY646" s="154"/>
      <c r="AZ646" s="154"/>
      <c r="BA646" s="157" t="str">
        <f>C646</f>
        <v>Odsavač par nad kuchyňský sporák š. 50 cm bílý. Výkon cca 178 m3/hod. 3 rychlosti, LED osvětlení, omyvatelné kovové filtry. Včetně napojení na odtah přes obvodovou zeď.</v>
      </c>
      <c r="BB646" s="154"/>
      <c r="BC646" s="154"/>
      <c r="BD646" s="154"/>
      <c r="BE646" s="154"/>
      <c r="BF646" s="154"/>
      <c r="BG646" s="154"/>
      <c r="BH646" s="154"/>
    </row>
    <row r="647" spans="1:60" ht="22.5" outlineLevel="1" x14ac:dyDescent="0.2">
      <c r="A647" s="155">
        <v>316</v>
      </c>
      <c r="B647" s="162" t="s">
        <v>1069</v>
      </c>
      <c r="C647" s="193" t="s">
        <v>1070</v>
      </c>
      <c r="D647" s="164" t="s">
        <v>157</v>
      </c>
      <c r="E647" s="169">
        <v>3</v>
      </c>
      <c r="F647" s="172"/>
      <c r="G647" s="173">
        <f>ROUND(E647*F647,2)</f>
        <v>0</v>
      </c>
      <c r="H647" s="172"/>
      <c r="I647" s="173">
        <f>ROUND(E647*H647,2)</f>
        <v>0</v>
      </c>
      <c r="J647" s="172"/>
      <c r="K647" s="173">
        <f>ROUND(E647*J647,2)</f>
        <v>0</v>
      </c>
      <c r="L647" s="173">
        <v>15</v>
      </c>
      <c r="M647" s="173">
        <f>G647*(1+L647/100)</f>
        <v>0</v>
      </c>
      <c r="N647" s="164">
        <v>8.0000000000000002E-3</v>
      </c>
      <c r="O647" s="164">
        <f>ROUND(E647*N647,5)</f>
        <v>2.4E-2</v>
      </c>
      <c r="P647" s="164">
        <v>0</v>
      </c>
      <c r="Q647" s="164">
        <f>ROUND(E647*P647,5)</f>
        <v>0</v>
      </c>
      <c r="R647" s="164"/>
      <c r="S647" s="164"/>
      <c r="T647" s="165">
        <v>0</v>
      </c>
      <c r="U647" s="164">
        <f>ROUND(E647*T647,2)</f>
        <v>0</v>
      </c>
      <c r="V647" s="154"/>
      <c r="W647" s="154"/>
      <c r="X647" s="154"/>
      <c r="Y647" s="154"/>
      <c r="Z647" s="154"/>
      <c r="AA647" s="154"/>
      <c r="AB647" s="154"/>
      <c r="AC647" s="154"/>
      <c r="AD647" s="154"/>
      <c r="AE647" s="154" t="s">
        <v>479</v>
      </c>
      <c r="AF647" s="154"/>
      <c r="AG647" s="154"/>
      <c r="AH647" s="154"/>
      <c r="AI647" s="154"/>
      <c r="AJ647" s="154"/>
      <c r="AK647" s="154"/>
      <c r="AL647" s="154"/>
      <c r="AM647" s="154"/>
      <c r="AN647" s="154"/>
      <c r="AO647" s="154"/>
      <c r="AP647" s="154"/>
      <c r="AQ647" s="154"/>
      <c r="AR647" s="154"/>
      <c r="AS647" s="154"/>
      <c r="AT647" s="154"/>
      <c r="AU647" s="154"/>
      <c r="AV647" s="154"/>
      <c r="AW647" s="154"/>
      <c r="AX647" s="154"/>
      <c r="AY647" s="154"/>
      <c r="AZ647" s="154"/>
      <c r="BA647" s="154"/>
      <c r="BB647" s="154"/>
      <c r="BC647" s="154"/>
      <c r="BD647" s="154"/>
      <c r="BE647" s="154"/>
      <c r="BF647" s="154"/>
      <c r="BG647" s="154"/>
      <c r="BH647" s="154"/>
    </row>
    <row r="648" spans="1:60" ht="22.5" outlineLevel="1" x14ac:dyDescent="0.2">
      <c r="A648" s="155"/>
      <c r="B648" s="162"/>
      <c r="C648" s="253" t="s">
        <v>1071</v>
      </c>
      <c r="D648" s="254"/>
      <c r="E648" s="255"/>
      <c r="F648" s="256"/>
      <c r="G648" s="257"/>
      <c r="H648" s="173"/>
      <c r="I648" s="173"/>
      <c r="J648" s="173"/>
      <c r="K648" s="173"/>
      <c r="L648" s="173"/>
      <c r="M648" s="173"/>
      <c r="N648" s="164"/>
      <c r="O648" s="164"/>
      <c r="P648" s="164"/>
      <c r="Q648" s="164"/>
      <c r="R648" s="164"/>
      <c r="S648" s="164"/>
      <c r="T648" s="165"/>
      <c r="U648" s="164"/>
      <c r="V648" s="154"/>
      <c r="W648" s="154"/>
      <c r="X648" s="154"/>
      <c r="Y648" s="154"/>
      <c r="Z648" s="154"/>
      <c r="AA648" s="154"/>
      <c r="AB648" s="154"/>
      <c r="AC648" s="154"/>
      <c r="AD648" s="154"/>
      <c r="AE648" s="154" t="s">
        <v>229</v>
      </c>
      <c r="AF648" s="154"/>
      <c r="AG648" s="154"/>
      <c r="AH648" s="154"/>
      <c r="AI648" s="154"/>
      <c r="AJ648" s="154"/>
      <c r="AK648" s="154"/>
      <c r="AL648" s="154"/>
      <c r="AM648" s="154"/>
      <c r="AN648" s="154"/>
      <c r="AO648" s="154"/>
      <c r="AP648" s="154"/>
      <c r="AQ648" s="154"/>
      <c r="AR648" s="154"/>
      <c r="AS648" s="154"/>
      <c r="AT648" s="154"/>
      <c r="AU648" s="154"/>
      <c r="AV648" s="154"/>
      <c r="AW648" s="154"/>
      <c r="AX648" s="154"/>
      <c r="AY648" s="154"/>
      <c r="AZ648" s="154"/>
      <c r="BA648" s="157" t="str">
        <f>C648</f>
        <v>Odsavač par nad kuchyňský sporák š. 50 cm bílý. Výkon cca 178 m3/hod. 3 rychlosti, LED osvětlení, omyvatelné kovové filtry. Včetně dodávky vkládaných uhlíkových filtrů pro recirkulaci.</v>
      </c>
      <c r="BB648" s="154"/>
      <c r="BC648" s="154"/>
      <c r="BD648" s="154"/>
      <c r="BE648" s="154"/>
      <c r="BF648" s="154"/>
      <c r="BG648" s="154"/>
      <c r="BH648" s="154"/>
    </row>
    <row r="649" spans="1:60" outlineLevel="1" x14ac:dyDescent="0.2">
      <c r="A649" s="155">
        <v>317</v>
      </c>
      <c r="B649" s="162" t="s">
        <v>1072</v>
      </c>
      <c r="C649" s="193" t="s">
        <v>1073</v>
      </c>
      <c r="D649" s="164" t="s">
        <v>157</v>
      </c>
      <c r="E649" s="169">
        <v>15</v>
      </c>
      <c r="F649" s="172"/>
      <c r="G649" s="173">
        <f>ROUND(E649*F649,2)</f>
        <v>0</v>
      </c>
      <c r="H649" s="172"/>
      <c r="I649" s="173">
        <f>ROUND(E649*H649,2)</f>
        <v>0</v>
      </c>
      <c r="J649" s="172"/>
      <c r="K649" s="173">
        <f>ROUND(E649*J649,2)</f>
        <v>0</v>
      </c>
      <c r="L649" s="173">
        <v>15</v>
      </c>
      <c r="M649" s="173">
        <f>G649*(1+L649/100)</f>
        <v>0</v>
      </c>
      <c r="N649" s="164">
        <v>0</v>
      </c>
      <c r="O649" s="164">
        <f>ROUND(E649*N649,5)</f>
        <v>0</v>
      </c>
      <c r="P649" s="164">
        <v>0</v>
      </c>
      <c r="Q649" s="164">
        <f>ROUND(E649*P649,5)</f>
        <v>0</v>
      </c>
      <c r="R649" s="164"/>
      <c r="S649" s="164"/>
      <c r="T649" s="165">
        <v>0</v>
      </c>
      <c r="U649" s="164">
        <f>ROUND(E649*T649,2)</f>
        <v>0</v>
      </c>
      <c r="V649" s="154"/>
      <c r="W649" s="154"/>
      <c r="X649" s="154"/>
      <c r="Y649" s="154"/>
      <c r="Z649" s="154"/>
      <c r="AA649" s="154"/>
      <c r="AB649" s="154"/>
      <c r="AC649" s="154"/>
      <c r="AD649" s="154"/>
      <c r="AE649" s="154" t="s">
        <v>479</v>
      </c>
      <c r="AF649" s="154"/>
      <c r="AG649" s="154"/>
      <c r="AH649" s="154"/>
      <c r="AI649" s="154"/>
      <c r="AJ649" s="154"/>
      <c r="AK649" s="154"/>
      <c r="AL649" s="154"/>
      <c r="AM649" s="154"/>
      <c r="AN649" s="154"/>
      <c r="AO649" s="154"/>
      <c r="AP649" s="154"/>
      <c r="AQ649" s="154"/>
      <c r="AR649" s="154"/>
      <c r="AS649" s="154"/>
      <c r="AT649" s="154"/>
      <c r="AU649" s="154"/>
      <c r="AV649" s="154"/>
      <c r="AW649" s="154"/>
      <c r="AX649" s="154"/>
      <c r="AY649" s="154"/>
      <c r="AZ649" s="154"/>
      <c r="BA649" s="154"/>
      <c r="BB649" s="154"/>
      <c r="BC649" s="154"/>
      <c r="BD649" s="154"/>
      <c r="BE649" s="154"/>
      <c r="BF649" s="154"/>
      <c r="BG649" s="154"/>
      <c r="BH649" s="154"/>
    </row>
    <row r="650" spans="1:60" ht="22.5" outlineLevel="1" x14ac:dyDescent="0.2">
      <c r="A650" s="155"/>
      <c r="B650" s="162"/>
      <c r="C650" s="253" t="s">
        <v>1074</v>
      </c>
      <c r="D650" s="254"/>
      <c r="E650" s="255"/>
      <c r="F650" s="256"/>
      <c r="G650" s="257"/>
      <c r="H650" s="173"/>
      <c r="I650" s="173"/>
      <c r="J650" s="173"/>
      <c r="K650" s="173"/>
      <c r="L650" s="173"/>
      <c r="M650" s="173"/>
      <c r="N650" s="164"/>
      <c r="O650" s="164"/>
      <c r="P650" s="164"/>
      <c r="Q650" s="164"/>
      <c r="R650" s="164"/>
      <c r="S650" s="164"/>
      <c r="T650" s="165"/>
      <c r="U650" s="164"/>
      <c r="V650" s="154"/>
      <c r="W650" s="154"/>
      <c r="X650" s="154"/>
      <c r="Y650" s="154"/>
      <c r="Z650" s="154"/>
      <c r="AA650" s="154"/>
      <c r="AB650" s="154"/>
      <c r="AC650" s="154"/>
      <c r="AD650" s="154"/>
      <c r="AE650" s="154" t="s">
        <v>229</v>
      </c>
      <c r="AF650" s="154"/>
      <c r="AG650" s="154"/>
      <c r="AH650" s="154"/>
      <c r="AI650" s="154"/>
      <c r="AJ650" s="154"/>
      <c r="AK650" s="154"/>
      <c r="AL650" s="154"/>
      <c r="AM650" s="154"/>
      <c r="AN650" s="154"/>
      <c r="AO650" s="154"/>
      <c r="AP650" s="154"/>
      <c r="AQ650" s="154"/>
      <c r="AR650" s="154"/>
      <c r="AS650" s="154"/>
      <c r="AT650" s="154"/>
      <c r="AU650" s="154"/>
      <c r="AV650" s="154"/>
      <c r="AW650" s="154"/>
      <c r="AX650" s="154"/>
      <c r="AY650" s="154"/>
      <c r="AZ650" s="154"/>
      <c r="BA650" s="157" t="str">
        <f>C650</f>
        <v>Elektrický nástěnný ventilátor barvy bílé, výkon cca 100 m3/h, vč. zpětné klapky. Vč. nastavitelného doběhu a zpoždění. Připojit na instalaci osvětlení místnosti.</v>
      </c>
      <c r="BB650" s="154"/>
      <c r="BC650" s="154"/>
      <c r="BD650" s="154"/>
      <c r="BE650" s="154"/>
      <c r="BF650" s="154"/>
      <c r="BG650" s="154"/>
      <c r="BH650" s="154"/>
    </row>
    <row r="651" spans="1:60" ht="22.5" outlineLevel="1" x14ac:dyDescent="0.2">
      <c r="A651" s="155">
        <v>318</v>
      </c>
      <c r="B651" s="162" t="s">
        <v>1075</v>
      </c>
      <c r="C651" s="193" t="s">
        <v>1076</v>
      </c>
      <c r="D651" s="164" t="s">
        <v>157</v>
      </c>
      <c r="E651" s="169">
        <v>11</v>
      </c>
      <c r="F651" s="172"/>
      <c r="G651" s="173">
        <f>ROUND(E651*F651,2)</f>
        <v>0</v>
      </c>
      <c r="H651" s="172"/>
      <c r="I651" s="173">
        <f>ROUND(E651*H651,2)</f>
        <v>0</v>
      </c>
      <c r="J651" s="172"/>
      <c r="K651" s="173">
        <f>ROUND(E651*J651,2)</f>
        <v>0</v>
      </c>
      <c r="L651" s="173">
        <v>15</v>
      </c>
      <c r="M651" s="173">
        <f>G651*(1+L651/100)</f>
        <v>0</v>
      </c>
      <c r="N651" s="164">
        <v>0</v>
      </c>
      <c r="O651" s="164">
        <f>ROUND(E651*N651,5)</f>
        <v>0</v>
      </c>
      <c r="P651" s="164">
        <v>0</v>
      </c>
      <c r="Q651" s="164">
        <f>ROUND(E651*P651,5)</f>
        <v>0</v>
      </c>
      <c r="R651" s="164"/>
      <c r="S651" s="164"/>
      <c r="T651" s="165">
        <v>0</v>
      </c>
      <c r="U651" s="164">
        <f>ROUND(E651*T651,2)</f>
        <v>0</v>
      </c>
      <c r="V651" s="154"/>
      <c r="W651" s="154"/>
      <c r="X651" s="154"/>
      <c r="Y651" s="154"/>
      <c r="Z651" s="154"/>
      <c r="AA651" s="154"/>
      <c r="AB651" s="154"/>
      <c r="AC651" s="154"/>
      <c r="AD651" s="154"/>
      <c r="AE651" s="154" t="s">
        <v>479</v>
      </c>
      <c r="AF651" s="154"/>
      <c r="AG651" s="154"/>
      <c r="AH651" s="154"/>
      <c r="AI651" s="154"/>
      <c r="AJ651" s="154"/>
      <c r="AK651" s="154"/>
      <c r="AL651" s="154"/>
      <c r="AM651" s="154"/>
      <c r="AN651" s="154"/>
      <c r="AO651" s="154"/>
      <c r="AP651" s="154"/>
      <c r="AQ651" s="154"/>
      <c r="AR651" s="154"/>
      <c r="AS651" s="154"/>
      <c r="AT651" s="154"/>
      <c r="AU651" s="154"/>
      <c r="AV651" s="154"/>
      <c r="AW651" s="154"/>
      <c r="AX651" s="154"/>
      <c r="AY651" s="154"/>
      <c r="AZ651" s="154"/>
      <c r="BA651" s="154"/>
      <c r="BB651" s="154"/>
      <c r="BC651" s="154"/>
      <c r="BD651" s="154"/>
      <c r="BE651" s="154"/>
      <c r="BF651" s="154"/>
      <c r="BG651" s="154"/>
      <c r="BH651" s="154"/>
    </row>
    <row r="652" spans="1:60" x14ac:dyDescent="0.2">
      <c r="A652" s="156" t="s">
        <v>133</v>
      </c>
      <c r="B652" s="163" t="s">
        <v>105</v>
      </c>
      <c r="C652" s="195" t="s">
        <v>106</v>
      </c>
      <c r="D652" s="167"/>
      <c r="E652" s="171"/>
      <c r="F652" s="174"/>
      <c r="G652" s="174">
        <f>SUMIF(AE653:AE655,"&lt;&gt;NOR",G653:G655)</f>
        <v>0</v>
      </c>
      <c r="H652" s="174"/>
      <c r="I652" s="174">
        <f>SUM(I653:I655)</f>
        <v>0</v>
      </c>
      <c r="J652" s="174"/>
      <c r="K652" s="174">
        <f>SUM(K653:K655)</f>
        <v>0</v>
      </c>
      <c r="L652" s="174"/>
      <c r="M652" s="174">
        <f>SUM(M653:M655)</f>
        <v>0</v>
      </c>
      <c r="N652" s="167"/>
      <c r="O652" s="167">
        <f>SUM(O653:O655)</f>
        <v>0</v>
      </c>
      <c r="P652" s="167"/>
      <c r="Q652" s="167">
        <f>SUM(Q653:Q655)</f>
        <v>0</v>
      </c>
      <c r="R652" s="167"/>
      <c r="S652" s="167"/>
      <c r="T652" s="168"/>
      <c r="U652" s="167">
        <f>SUM(U653:U655)</f>
        <v>0</v>
      </c>
      <c r="AE652" t="s">
        <v>134</v>
      </c>
    </row>
    <row r="653" spans="1:60" ht="22.5" outlineLevel="1" x14ac:dyDescent="0.2">
      <c r="A653" s="155">
        <v>319</v>
      </c>
      <c r="B653" s="162" t="s">
        <v>1077</v>
      </c>
      <c r="C653" s="193" t="s">
        <v>1078</v>
      </c>
      <c r="D653" s="164" t="s">
        <v>1079</v>
      </c>
      <c r="E653" s="169">
        <v>1</v>
      </c>
      <c r="F653" s="172"/>
      <c r="G653" s="173">
        <f>ROUND(E653*F653,2)</f>
        <v>0</v>
      </c>
      <c r="H653" s="172"/>
      <c r="I653" s="173">
        <f>ROUND(E653*H653,2)</f>
        <v>0</v>
      </c>
      <c r="J653" s="172"/>
      <c r="K653" s="173">
        <f>ROUND(E653*J653,2)</f>
        <v>0</v>
      </c>
      <c r="L653" s="173">
        <v>15</v>
      </c>
      <c r="M653" s="173">
        <f>G653*(1+L653/100)</f>
        <v>0</v>
      </c>
      <c r="N653" s="164">
        <v>0</v>
      </c>
      <c r="O653" s="164">
        <f>ROUND(E653*N653,5)</f>
        <v>0</v>
      </c>
      <c r="P653" s="164">
        <v>0</v>
      </c>
      <c r="Q653" s="164">
        <f>ROUND(E653*P653,5)</f>
        <v>0</v>
      </c>
      <c r="R653" s="164"/>
      <c r="S653" s="164"/>
      <c r="T653" s="165">
        <v>0</v>
      </c>
      <c r="U653" s="164">
        <f>ROUND(E653*T653,2)</f>
        <v>0</v>
      </c>
      <c r="V653" s="154"/>
      <c r="W653" s="154"/>
      <c r="X653" s="154"/>
      <c r="Y653" s="154"/>
      <c r="Z653" s="154"/>
      <c r="AA653" s="154"/>
      <c r="AB653" s="154"/>
      <c r="AC653" s="154"/>
      <c r="AD653" s="154"/>
      <c r="AE653" s="154" t="s">
        <v>146</v>
      </c>
      <c r="AF653" s="154"/>
      <c r="AG653" s="154"/>
      <c r="AH653" s="154"/>
      <c r="AI653" s="154"/>
      <c r="AJ653" s="154"/>
      <c r="AK653" s="154"/>
      <c r="AL653" s="154"/>
      <c r="AM653" s="154"/>
      <c r="AN653" s="154"/>
      <c r="AO653" s="154"/>
      <c r="AP653" s="154"/>
      <c r="AQ653" s="154"/>
      <c r="AR653" s="154"/>
      <c r="AS653" s="154"/>
      <c r="AT653" s="154"/>
      <c r="AU653" s="154"/>
      <c r="AV653" s="154"/>
      <c r="AW653" s="154"/>
      <c r="AX653" s="154"/>
      <c r="AY653" s="154"/>
      <c r="AZ653" s="154"/>
      <c r="BA653" s="154"/>
      <c r="BB653" s="154"/>
      <c r="BC653" s="154"/>
      <c r="BD653" s="154"/>
      <c r="BE653" s="154"/>
      <c r="BF653" s="154"/>
      <c r="BG653" s="154"/>
      <c r="BH653" s="154"/>
    </row>
    <row r="654" spans="1:60" outlineLevel="1" x14ac:dyDescent="0.2">
      <c r="A654" s="155">
        <v>320</v>
      </c>
      <c r="B654" s="162" t="s">
        <v>1080</v>
      </c>
      <c r="C654" s="193" t="s">
        <v>1081</v>
      </c>
      <c r="D654" s="164" t="s">
        <v>1079</v>
      </c>
      <c r="E654" s="169">
        <v>1</v>
      </c>
      <c r="F654" s="172"/>
      <c r="G654" s="173">
        <f>ROUND(E654*F654,2)</f>
        <v>0</v>
      </c>
      <c r="H654" s="172"/>
      <c r="I654" s="173">
        <f>ROUND(E654*H654,2)</f>
        <v>0</v>
      </c>
      <c r="J654" s="172"/>
      <c r="K654" s="173">
        <f>ROUND(E654*J654,2)</f>
        <v>0</v>
      </c>
      <c r="L654" s="173">
        <v>15</v>
      </c>
      <c r="M654" s="173">
        <f>G654*(1+L654/100)</f>
        <v>0</v>
      </c>
      <c r="N654" s="164">
        <v>0</v>
      </c>
      <c r="O654" s="164">
        <f>ROUND(E654*N654,5)</f>
        <v>0</v>
      </c>
      <c r="P654" s="164">
        <v>0</v>
      </c>
      <c r="Q654" s="164">
        <f>ROUND(E654*P654,5)</f>
        <v>0</v>
      </c>
      <c r="R654" s="164"/>
      <c r="S654" s="164"/>
      <c r="T654" s="165">
        <v>0</v>
      </c>
      <c r="U654" s="164">
        <f>ROUND(E654*T654,2)</f>
        <v>0</v>
      </c>
      <c r="V654" s="154"/>
      <c r="W654" s="154"/>
      <c r="X654" s="154"/>
      <c r="Y654" s="154"/>
      <c r="Z654" s="154"/>
      <c r="AA654" s="154"/>
      <c r="AB654" s="154"/>
      <c r="AC654" s="154"/>
      <c r="AD654" s="154"/>
      <c r="AE654" s="154" t="s">
        <v>146</v>
      </c>
      <c r="AF654" s="154"/>
      <c r="AG654" s="154"/>
      <c r="AH654" s="154"/>
      <c r="AI654" s="154"/>
      <c r="AJ654" s="154"/>
      <c r="AK654" s="154"/>
      <c r="AL654" s="154"/>
      <c r="AM654" s="154"/>
      <c r="AN654" s="154"/>
      <c r="AO654" s="154"/>
      <c r="AP654" s="154"/>
      <c r="AQ654" s="154"/>
      <c r="AR654" s="154"/>
      <c r="AS654" s="154"/>
      <c r="AT654" s="154"/>
      <c r="AU654" s="154"/>
      <c r="AV654" s="154"/>
      <c r="AW654" s="154"/>
      <c r="AX654" s="154"/>
      <c r="AY654" s="154"/>
      <c r="AZ654" s="154"/>
      <c r="BA654" s="154"/>
      <c r="BB654" s="154"/>
      <c r="BC654" s="154"/>
      <c r="BD654" s="154"/>
      <c r="BE654" s="154"/>
      <c r="BF654" s="154"/>
      <c r="BG654" s="154"/>
      <c r="BH654" s="154"/>
    </row>
    <row r="655" spans="1:60" ht="22.5" outlineLevel="1" x14ac:dyDescent="0.2">
      <c r="A655" s="155">
        <v>321</v>
      </c>
      <c r="B655" s="162" t="s">
        <v>1082</v>
      </c>
      <c r="C655" s="193" t="s">
        <v>1083</v>
      </c>
      <c r="D655" s="164" t="s">
        <v>1079</v>
      </c>
      <c r="E655" s="169">
        <v>1</v>
      </c>
      <c r="F655" s="172"/>
      <c r="G655" s="173">
        <f>ROUND(E655*F655,2)</f>
        <v>0</v>
      </c>
      <c r="H655" s="172"/>
      <c r="I655" s="173">
        <f>ROUND(E655*H655,2)</f>
        <v>0</v>
      </c>
      <c r="J655" s="172"/>
      <c r="K655" s="173">
        <f>ROUND(E655*J655,2)</f>
        <v>0</v>
      </c>
      <c r="L655" s="173">
        <v>15</v>
      </c>
      <c r="M655" s="173">
        <f>G655*(1+L655/100)</f>
        <v>0</v>
      </c>
      <c r="N655" s="164">
        <v>0</v>
      </c>
      <c r="O655" s="164">
        <f>ROUND(E655*N655,5)</f>
        <v>0</v>
      </c>
      <c r="P655" s="164">
        <v>0</v>
      </c>
      <c r="Q655" s="164">
        <f>ROUND(E655*P655,5)</f>
        <v>0</v>
      </c>
      <c r="R655" s="164"/>
      <c r="S655" s="164"/>
      <c r="T655" s="165">
        <v>0</v>
      </c>
      <c r="U655" s="164">
        <f>ROUND(E655*T655,2)</f>
        <v>0</v>
      </c>
      <c r="V655" s="154"/>
      <c r="W655" s="154"/>
      <c r="X655" s="154"/>
      <c r="Y655" s="154"/>
      <c r="Z655" s="154"/>
      <c r="AA655" s="154"/>
      <c r="AB655" s="154"/>
      <c r="AC655" s="154"/>
      <c r="AD655" s="154"/>
      <c r="AE655" s="154" t="s">
        <v>146</v>
      </c>
      <c r="AF655" s="154"/>
      <c r="AG655" s="154"/>
      <c r="AH655" s="154"/>
      <c r="AI655" s="154"/>
      <c r="AJ655" s="154"/>
      <c r="AK655" s="154"/>
      <c r="AL655" s="154"/>
      <c r="AM655" s="154"/>
      <c r="AN655" s="154"/>
      <c r="AO655" s="154"/>
      <c r="AP655" s="154"/>
      <c r="AQ655" s="154"/>
      <c r="AR655" s="154"/>
      <c r="AS655" s="154"/>
      <c r="AT655" s="154"/>
      <c r="AU655" s="154"/>
      <c r="AV655" s="154"/>
      <c r="AW655" s="154"/>
      <c r="AX655" s="154"/>
      <c r="AY655" s="154"/>
      <c r="AZ655" s="154"/>
      <c r="BA655" s="154"/>
      <c r="BB655" s="154"/>
      <c r="BC655" s="154"/>
      <c r="BD655" s="154"/>
      <c r="BE655" s="154"/>
      <c r="BF655" s="154"/>
      <c r="BG655" s="154"/>
      <c r="BH655" s="154"/>
    </row>
    <row r="656" spans="1:60" x14ac:dyDescent="0.2">
      <c r="A656" s="156" t="s">
        <v>133</v>
      </c>
      <c r="B656" s="163" t="s">
        <v>107</v>
      </c>
      <c r="C656" s="195" t="s">
        <v>26</v>
      </c>
      <c r="D656" s="167"/>
      <c r="E656" s="171"/>
      <c r="F656" s="174"/>
      <c r="G656" s="174">
        <f>SUMIF(AE657:AE659,"&lt;&gt;NOR",G657:G659)</f>
        <v>0</v>
      </c>
      <c r="H656" s="174"/>
      <c r="I656" s="174">
        <f>SUM(I657:I659)</f>
        <v>0</v>
      </c>
      <c r="J656" s="174"/>
      <c r="K656" s="174">
        <f>SUM(K657:K659)</f>
        <v>0</v>
      </c>
      <c r="L656" s="174"/>
      <c r="M656" s="174">
        <f>SUM(M657:M659)</f>
        <v>0</v>
      </c>
      <c r="N656" s="167"/>
      <c r="O656" s="167">
        <f>SUM(O657:O659)</f>
        <v>0</v>
      </c>
      <c r="P656" s="167"/>
      <c r="Q656" s="167">
        <f>SUM(Q657:Q659)</f>
        <v>0</v>
      </c>
      <c r="R656" s="167"/>
      <c r="S656" s="167"/>
      <c r="T656" s="168"/>
      <c r="U656" s="167">
        <f>SUM(U657:U659)</f>
        <v>0</v>
      </c>
      <c r="AE656" t="s">
        <v>134</v>
      </c>
    </row>
    <row r="657" spans="1:60" outlineLevel="1" x14ac:dyDescent="0.2">
      <c r="A657" s="155">
        <v>322</v>
      </c>
      <c r="B657" s="162" t="s">
        <v>1084</v>
      </c>
      <c r="C657" s="193" t="s">
        <v>1085</v>
      </c>
      <c r="D657" s="164" t="s">
        <v>1086</v>
      </c>
      <c r="E657" s="169">
        <v>1</v>
      </c>
      <c r="F657" s="172"/>
      <c r="G657" s="173">
        <f>ROUND(E657*F657,2)</f>
        <v>0</v>
      </c>
      <c r="H657" s="172"/>
      <c r="I657" s="173">
        <f>ROUND(E657*H657,2)</f>
        <v>0</v>
      </c>
      <c r="J657" s="172"/>
      <c r="K657" s="173">
        <f>ROUND(E657*J657,2)</f>
        <v>0</v>
      </c>
      <c r="L657" s="173">
        <v>15</v>
      </c>
      <c r="M657" s="173">
        <f>G657*(1+L657/100)</f>
        <v>0</v>
      </c>
      <c r="N657" s="164">
        <v>0</v>
      </c>
      <c r="O657" s="164">
        <f>ROUND(E657*N657,5)</f>
        <v>0</v>
      </c>
      <c r="P657" s="164">
        <v>0</v>
      </c>
      <c r="Q657" s="164">
        <f>ROUND(E657*P657,5)</f>
        <v>0</v>
      </c>
      <c r="R657" s="164"/>
      <c r="S657" s="164"/>
      <c r="T657" s="165">
        <v>0</v>
      </c>
      <c r="U657" s="164">
        <f>ROUND(E657*T657,2)</f>
        <v>0</v>
      </c>
      <c r="V657" s="154"/>
      <c r="W657" s="154"/>
      <c r="X657" s="154"/>
      <c r="Y657" s="154"/>
      <c r="Z657" s="154"/>
      <c r="AA657" s="154"/>
      <c r="AB657" s="154"/>
      <c r="AC657" s="154"/>
      <c r="AD657" s="154"/>
      <c r="AE657" s="154" t="s">
        <v>146</v>
      </c>
      <c r="AF657" s="154"/>
      <c r="AG657" s="154"/>
      <c r="AH657" s="154"/>
      <c r="AI657" s="154"/>
      <c r="AJ657" s="154"/>
      <c r="AK657" s="154"/>
      <c r="AL657" s="154"/>
      <c r="AM657" s="154"/>
      <c r="AN657" s="154"/>
      <c r="AO657" s="154"/>
      <c r="AP657" s="154"/>
      <c r="AQ657" s="154"/>
      <c r="AR657" s="154"/>
      <c r="AS657" s="154"/>
      <c r="AT657" s="154"/>
      <c r="AU657" s="154"/>
      <c r="AV657" s="154"/>
      <c r="AW657" s="154"/>
      <c r="AX657" s="154"/>
      <c r="AY657" s="154"/>
      <c r="AZ657" s="154"/>
      <c r="BA657" s="154"/>
      <c r="BB657" s="154"/>
      <c r="BC657" s="154"/>
      <c r="BD657" s="154"/>
      <c r="BE657" s="154"/>
      <c r="BF657" s="154"/>
      <c r="BG657" s="154"/>
      <c r="BH657" s="154"/>
    </row>
    <row r="658" spans="1:60" outlineLevel="1" x14ac:dyDescent="0.2">
      <c r="A658" s="155"/>
      <c r="B658" s="162"/>
      <c r="C658" s="253" t="s">
        <v>1087</v>
      </c>
      <c r="D658" s="254"/>
      <c r="E658" s="255"/>
      <c r="F658" s="256"/>
      <c r="G658" s="257"/>
      <c r="H658" s="173"/>
      <c r="I658" s="173"/>
      <c r="J658" s="173"/>
      <c r="K658" s="173"/>
      <c r="L658" s="173"/>
      <c r="M658" s="173"/>
      <c r="N658" s="164"/>
      <c r="O658" s="164"/>
      <c r="P658" s="164"/>
      <c r="Q658" s="164"/>
      <c r="R658" s="164"/>
      <c r="S658" s="164"/>
      <c r="T658" s="165"/>
      <c r="U658" s="164"/>
      <c r="V658" s="154"/>
      <c r="W658" s="154"/>
      <c r="X658" s="154"/>
      <c r="Y658" s="154"/>
      <c r="Z658" s="154"/>
      <c r="AA658" s="154"/>
      <c r="AB658" s="154"/>
      <c r="AC658" s="154"/>
      <c r="AD658" s="154"/>
      <c r="AE658" s="154" t="s">
        <v>229</v>
      </c>
      <c r="AF658" s="154"/>
      <c r="AG658" s="154"/>
      <c r="AH658" s="154"/>
      <c r="AI658" s="154"/>
      <c r="AJ658" s="154"/>
      <c r="AK658" s="154"/>
      <c r="AL658" s="154"/>
      <c r="AM658" s="154"/>
      <c r="AN658" s="154"/>
      <c r="AO658" s="154"/>
      <c r="AP658" s="154"/>
      <c r="AQ658" s="154"/>
      <c r="AR658" s="154"/>
      <c r="AS658" s="154"/>
      <c r="AT658" s="154"/>
      <c r="AU658" s="154"/>
      <c r="AV658" s="154"/>
      <c r="AW658" s="154"/>
      <c r="AX658" s="154"/>
      <c r="AY658" s="154"/>
      <c r="AZ658" s="154"/>
      <c r="BA658" s="157" t="str">
        <f>C658</f>
        <v>Zřízení, provoz, odstranění</v>
      </c>
      <c r="BB658" s="154"/>
      <c r="BC658" s="154"/>
      <c r="BD658" s="154"/>
      <c r="BE658" s="154"/>
      <c r="BF658" s="154"/>
      <c r="BG658" s="154"/>
      <c r="BH658" s="154"/>
    </row>
    <row r="659" spans="1:60" outlineLevel="1" x14ac:dyDescent="0.2">
      <c r="A659" s="182">
        <v>323</v>
      </c>
      <c r="B659" s="183" t="s">
        <v>1088</v>
      </c>
      <c r="C659" s="196" t="s">
        <v>1089</v>
      </c>
      <c r="D659" s="184" t="s">
        <v>1086</v>
      </c>
      <c r="E659" s="185">
        <v>1</v>
      </c>
      <c r="F659" s="186"/>
      <c r="G659" s="187">
        <f>ROUND(E659*F659,2)</f>
        <v>0</v>
      </c>
      <c r="H659" s="186"/>
      <c r="I659" s="187">
        <f>ROUND(E659*H659,2)</f>
        <v>0</v>
      </c>
      <c r="J659" s="186"/>
      <c r="K659" s="187">
        <f>ROUND(E659*J659,2)</f>
        <v>0</v>
      </c>
      <c r="L659" s="187">
        <v>15</v>
      </c>
      <c r="M659" s="187">
        <f>G659*(1+L659/100)</f>
        <v>0</v>
      </c>
      <c r="N659" s="184">
        <v>0</v>
      </c>
      <c r="O659" s="184">
        <f>ROUND(E659*N659,5)</f>
        <v>0</v>
      </c>
      <c r="P659" s="184">
        <v>0</v>
      </c>
      <c r="Q659" s="184">
        <f>ROUND(E659*P659,5)</f>
        <v>0</v>
      </c>
      <c r="R659" s="184"/>
      <c r="S659" s="184"/>
      <c r="T659" s="188">
        <v>0</v>
      </c>
      <c r="U659" s="184">
        <f>ROUND(E659*T659,2)</f>
        <v>0</v>
      </c>
      <c r="V659" s="154"/>
      <c r="W659" s="154"/>
      <c r="X659" s="154"/>
      <c r="Y659" s="154"/>
      <c r="Z659" s="154"/>
      <c r="AA659" s="154"/>
      <c r="AB659" s="154"/>
      <c r="AC659" s="154"/>
      <c r="AD659" s="154"/>
      <c r="AE659" s="154" t="s">
        <v>146</v>
      </c>
      <c r="AF659" s="154"/>
      <c r="AG659" s="154"/>
      <c r="AH659" s="154"/>
      <c r="AI659" s="154"/>
      <c r="AJ659" s="154"/>
      <c r="AK659" s="154"/>
      <c r="AL659" s="154"/>
      <c r="AM659" s="154"/>
      <c r="AN659" s="154"/>
      <c r="AO659" s="154"/>
      <c r="AP659" s="154"/>
      <c r="AQ659" s="154"/>
      <c r="AR659" s="154"/>
      <c r="AS659" s="154"/>
      <c r="AT659" s="154"/>
      <c r="AU659" s="154"/>
      <c r="AV659" s="154"/>
      <c r="AW659" s="154"/>
      <c r="AX659" s="154"/>
      <c r="AY659" s="154"/>
      <c r="AZ659" s="154"/>
      <c r="BA659" s="154"/>
      <c r="BB659" s="154"/>
      <c r="BC659" s="154"/>
      <c r="BD659" s="154"/>
      <c r="BE659" s="154"/>
      <c r="BF659" s="154"/>
      <c r="BG659" s="154"/>
      <c r="BH659" s="154"/>
    </row>
    <row r="660" spans="1:60" x14ac:dyDescent="0.2">
      <c r="A660" s="6"/>
      <c r="B660" s="7" t="s">
        <v>1091</v>
      </c>
      <c r="C660" s="197" t="s">
        <v>1091</v>
      </c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AC660">
        <v>15</v>
      </c>
      <c r="AD660">
        <v>21</v>
      </c>
    </row>
    <row r="661" spans="1:60" x14ac:dyDescent="0.2">
      <c r="A661" s="189"/>
      <c r="B661" s="190">
        <v>26</v>
      </c>
      <c r="C661" s="198" t="s">
        <v>1091</v>
      </c>
      <c r="D661" s="191"/>
      <c r="E661" s="191"/>
      <c r="F661" s="191"/>
      <c r="G661" s="192">
        <f>G8+G14+G72+G92+G130+G139+G143+G152+G156+G199+G232+G236+G247+G274+G331+G365+G381+G424+G447+G466+G481+G484+G495+G500+G538+G652+G656</f>
        <v>0</v>
      </c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AC661">
        <f>SUMIF(L7:L659,AC660,G7:G659)</f>
        <v>0</v>
      </c>
      <c r="AD661">
        <f>SUMIF(L7:L659,AD660,G7:G659)</f>
        <v>0</v>
      </c>
      <c r="AE661" t="s">
        <v>1092</v>
      </c>
    </row>
    <row r="662" spans="1:60" x14ac:dyDescent="0.2">
      <c r="A662" s="6"/>
      <c r="B662" s="7" t="s">
        <v>1091</v>
      </c>
      <c r="C662" s="197" t="s">
        <v>1091</v>
      </c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</row>
    <row r="663" spans="1:60" x14ac:dyDescent="0.2">
      <c r="A663" s="6"/>
      <c r="B663" s="7" t="s">
        <v>1091</v>
      </c>
      <c r="C663" s="197" t="s">
        <v>1091</v>
      </c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</row>
    <row r="664" spans="1:60" x14ac:dyDescent="0.2">
      <c r="A664" s="258">
        <v>33</v>
      </c>
      <c r="B664" s="258"/>
      <c r="C664" s="259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</row>
    <row r="665" spans="1:60" x14ac:dyDescent="0.2">
      <c r="A665" s="260"/>
      <c r="B665" s="261"/>
      <c r="C665" s="262"/>
      <c r="D665" s="261"/>
      <c r="E665" s="261"/>
      <c r="F665" s="261"/>
      <c r="G665" s="263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AE665" t="s">
        <v>1093</v>
      </c>
    </row>
    <row r="666" spans="1:60" x14ac:dyDescent="0.2">
      <c r="A666" s="264"/>
      <c r="B666" s="265"/>
      <c r="C666" s="266"/>
      <c r="D666" s="265"/>
      <c r="E666" s="265"/>
      <c r="F666" s="265"/>
      <c r="G666" s="267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</row>
    <row r="667" spans="1:60" x14ac:dyDescent="0.2">
      <c r="A667" s="264"/>
      <c r="B667" s="265"/>
      <c r="C667" s="266"/>
      <c r="D667" s="265"/>
      <c r="E667" s="265"/>
      <c r="F667" s="265"/>
      <c r="G667" s="267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</row>
    <row r="668" spans="1:60" x14ac:dyDescent="0.2">
      <c r="A668" s="264"/>
      <c r="B668" s="265"/>
      <c r="C668" s="266"/>
      <c r="D668" s="265"/>
      <c r="E668" s="265"/>
      <c r="F668" s="265"/>
      <c r="G668" s="267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</row>
    <row r="669" spans="1:60" x14ac:dyDescent="0.2">
      <c r="A669" s="268"/>
      <c r="B669" s="269"/>
      <c r="C669" s="270"/>
      <c r="D669" s="269"/>
      <c r="E669" s="269"/>
      <c r="F669" s="269"/>
      <c r="G669" s="271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</row>
    <row r="670" spans="1:60" x14ac:dyDescent="0.2">
      <c r="A670" s="6"/>
      <c r="B670" s="7" t="s">
        <v>1091</v>
      </c>
      <c r="C670" s="197" t="s">
        <v>1091</v>
      </c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</row>
    <row r="671" spans="1:60" x14ac:dyDescent="0.2">
      <c r="C671" s="199"/>
      <c r="AE671" t="s">
        <v>1094</v>
      </c>
    </row>
  </sheetData>
  <sheetProtection password="CB51" sheet="1" objects="1" scenarios="1"/>
  <mergeCells count="53">
    <mergeCell ref="C297:G297"/>
    <mergeCell ref="A1:G1"/>
    <mergeCell ref="C2:G2"/>
    <mergeCell ref="C3:G3"/>
    <mergeCell ref="C4:G4"/>
    <mergeCell ref="C71:G71"/>
    <mergeCell ref="C84:G84"/>
    <mergeCell ref="C89:G89"/>
    <mergeCell ref="C96:G96"/>
    <mergeCell ref="C174:G174"/>
    <mergeCell ref="C259:G259"/>
    <mergeCell ref="C294:G294"/>
    <mergeCell ref="C511:G511"/>
    <mergeCell ref="C311:G311"/>
    <mergeCell ref="C320:G320"/>
    <mergeCell ref="C337:G337"/>
    <mergeCell ref="C340:G340"/>
    <mergeCell ref="C349:G349"/>
    <mergeCell ref="C352:G352"/>
    <mergeCell ref="C369:G369"/>
    <mergeCell ref="C504:G504"/>
    <mergeCell ref="C505:G505"/>
    <mergeCell ref="C506:G506"/>
    <mergeCell ref="C509:G509"/>
    <mergeCell ref="C525:G525"/>
    <mergeCell ref="C512:G512"/>
    <mergeCell ref="C513:G513"/>
    <mergeCell ref="C514:G514"/>
    <mergeCell ref="C515:G515"/>
    <mergeCell ref="C516:G516"/>
    <mergeCell ref="C517:G517"/>
    <mergeCell ref="C518:G518"/>
    <mergeCell ref="C519:G519"/>
    <mergeCell ref="C522:G522"/>
    <mergeCell ref="C523:G523"/>
    <mergeCell ref="C524:G524"/>
    <mergeCell ref="C646:G646"/>
    <mergeCell ref="C526:G526"/>
    <mergeCell ref="C527:G527"/>
    <mergeCell ref="C528:G528"/>
    <mergeCell ref="C529:G529"/>
    <mergeCell ref="C530:G530"/>
    <mergeCell ref="C542:G542"/>
    <mergeCell ref="C549:G549"/>
    <mergeCell ref="C575:G575"/>
    <mergeCell ref="C596:G596"/>
    <mergeCell ref="C601:G601"/>
    <mergeCell ref="C644:G644"/>
    <mergeCell ref="C648:G648"/>
    <mergeCell ref="C650:G650"/>
    <mergeCell ref="C658:G658"/>
    <mergeCell ref="A664:C664"/>
    <mergeCell ref="A665:G669"/>
  </mergeCells>
  <pageMargins left="0.59055118110236204" right="0.39370078740157499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45</vt:i4>
      </vt:variant>
    </vt:vector>
  </HeadingPairs>
  <TitlesOfParts>
    <vt:vector size="49" baseType="lpstr">
      <vt:lpstr>Pokyny pro vyplnění</vt:lpstr>
      <vt:lpstr>Stavba</vt:lpstr>
      <vt:lpstr>VzorPolozky</vt:lpstr>
      <vt:lpstr>Rozpočet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oadresa</vt:lpstr>
      <vt:lpstr>Stavba!Objednatel</vt:lpstr>
      <vt:lpstr>Stavba!Objekt</vt:lpstr>
      <vt:lpstr>'Rozpočet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Mirek</cp:lastModifiedBy>
  <cp:lastPrinted>2014-02-28T09:52:57Z</cp:lastPrinted>
  <dcterms:created xsi:type="dcterms:W3CDTF">2009-04-08T07:15:50Z</dcterms:created>
  <dcterms:modified xsi:type="dcterms:W3CDTF">2021-03-08T12:55:01Z</dcterms:modified>
</cp:coreProperties>
</file>