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660" windowHeight="13995"/>
  </bookViews>
  <sheets>
    <sheet name="Rekapitulace stavby" sheetId="1" r:id="rId1"/>
    <sheet name="00 - Ostatní náklady" sheetId="2" r:id="rId2"/>
    <sheet name="SO 01 01 - dešťová kanali..." sheetId="3" r:id="rId3"/>
    <sheet name="SO 01 02 - konečné úpravy..." sheetId="4" r:id="rId4"/>
    <sheet name="Pokyny pro vyplnění" sheetId="5" r:id="rId5"/>
  </sheets>
  <definedNames>
    <definedName name="_xlnm._FilterDatabase" localSheetId="1" hidden="1">'00 - Ostatní náklady'!$C$83:$K$83</definedName>
    <definedName name="_xlnm._FilterDatabase" localSheetId="2" hidden="1">'SO 01 01 - dešťová kanali...'!$C$92:$K$92</definedName>
    <definedName name="_xlnm._FilterDatabase" localSheetId="3" hidden="1">'SO 01 02 - konečné úpravy...'!$C$85:$K$85</definedName>
    <definedName name="_xlnm.Print_Titles" localSheetId="1">'00 - Ostatní náklady'!$83:$83</definedName>
    <definedName name="_xlnm.Print_Titles" localSheetId="0">'Rekapitulace stavby'!$49:$49</definedName>
    <definedName name="_xlnm.Print_Titles" localSheetId="2">'SO 01 01 - dešťová kanali...'!$92:$92</definedName>
    <definedName name="_xlnm.Print_Titles" localSheetId="3">'SO 01 02 - konečné úpravy...'!$85:$85</definedName>
    <definedName name="_xlnm.Print_Area" localSheetId="1">'00 - Ostatní náklady'!$C$4:$J$38,'00 - Ostatní náklady'!$C$44:$J$63,'00 - Ostatní náklady'!$C$69:$K$163</definedName>
    <definedName name="_xlnm.Print_Area" localSheetId="4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stavby'!$C$39:$AQ$57</definedName>
    <definedName name="_xlnm.Print_Area" localSheetId="2">'SO 01 01 - dešťová kanali...'!$C$4:$J$38,'SO 01 01 - dešťová kanali...'!$C$44:$J$72,'SO 01 01 - dešťová kanali...'!$C$78:$K$308</definedName>
    <definedName name="_xlnm.Print_Area" localSheetId="3">'SO 01 02 - konečné úpravy...'!$C$4:$J$38,'SO 01 02 - konečné úpravy...'!$C$44:$J$65,'SO 01 02 - konečné úpravy...'!$C$71:$K$100</definedName>
  </definedNames>
  <calcPr calcId="145621"/>
</workbook>
</file>

<file path=xl/calcChain.xml><?xml version="1.0" encoding="utf-8"?>
<calcChain xmlns="http://schemas.openxmlformats.org/spreadsheetml/2006/main">
  <c r="AY56" i="1" l="1"/>
  <c r="AX56" i="1"/>
  <c r="BI100" i="4"/>
  <c r="BH100" i="4"/>
  <c r="BG100" i="4"/>
  <c r="BF100" i="4"/>
  <c r="T100" i="4"/>
  <c r="T99" i="4" s="1"/>
  <c r="R100" i="4"/>
  <c r="R99" i="4" s="1"/>
  <c r="P100" i="4"/>
  <c r="P99" i="4" s="1"/>
  <c r="BK100" i="4"/>
  <c r="BK99" i="4" s="1"/>
  <c r="J99" i="4" s="1"/>
  <c r="J64" i="4" s="1"/>
  <c r="J100" i="4"/>
  <c r="BE100" i="4" s="1"/>
  <c r="BI98" i="4"/>
  <c r="BH98" i="4"/>
  <c r="BG98" i="4"/>
  <c r="BF98" i="4"/>
  <c r="T98" i="4"/>
  <c r="R98" i="4"/>
  <c r="P98" i="4"/>
  <c r="BK98" i="4"/>
  <c r="J98" i="4"/>
  <c r="BE98" i="4" s="1"/>
  <c r="BI97" i="4"/>
  <c r="BH97" i="4"/>
  <c r="BG97" i="4"/>
  <c r="BF97" i="4"/>
  <c r="BE97" i="4"/>
  <c r="T97" i="4"/>
  <c r="T96" i="4" s="1"/>
  <c r="R97" i="4"/>
  <c r="R96" i="4" s="1"/>
  <c r="P97" i="4"/>
  <c r="P96" i="4" s="1"/>
  <c r="BK97" i="4"/>
  <c r="BK96" i="4" s="1"/>
  <c r="J96" i="4" s="1"/>
  <c r="J63" i="4" s="1"/>
  <c r="J97" i="4"/>
  <c r="BI95" i="4"/>
  <c r="BH95" i="4"/>
  <c r="BG95" i="4"/>
  <c r="BF95" i="4"/>
  <c r="T95" i="4"/>
  <c r="R95" i="4"/>
  <c r="P95" i="4"/>
  <c r="BK95" i="4"/>
  <c r="J95" i="4"/>
  <c r="BE95" i="4" s="1"/>
  <c r="BI94" i="4"/>
  <c r="BH94" i="4"/>
  <c r="BG94" i="4"/>
  <c r="BF94" i="4"/>
  <c r="T94" i="4"/>
  <c r="R94" i="4"/>
  <c r="P94" i="4"/>
  <c r="BK94" i="4"/>
  <c r="J94" i="4"/>
  <c r="BE94" i="4" s="1"/>
  <c r="BI90" i="4"/>
  <c r="BH90" i="4"/>
  <c r="BG90" i="4"/>
  <c r="BF90" i="4"/>
  <c r="T90" i="4"/>
  <c r="R90" i="4"/>
  <c r="P90" i="4"/>
  <c r="BK90" i="4"/>
  <c r="J90" i="4"/>
  <c r="BE90" i="4" s="1"/>
  <c r="BI89" i="4"/>
  <c r="F36" i="4" s="1"/>
  <c r="BD56" i="1" s="1"/>
  <c r="BH89" i="4"/>
  <c r="F35" i="4" s="1"/>
  <c r="BC56" i="1" s="1"/>
  <c r="BG89" i="4"/>
  <c r="F34" i="4" s="1"/>
  <c r="BB56" i="1" s="1"/>
  <c r="BF89" i="4"/>
  <c r="J33" i="4" s="1"/>
  <c r="AW56" i="1" s="1"/>
  <c r="BE89" i="4"/>
  <c r="T89" i="4"/>
  <c r="T88" i="4" s="1"/>
  <c r="T87" i="4" s="1"/>
  <c r="T86" i="4" s="1"/>
  <c r="R89" i="4"/>
  <c r="R88" i="4" s="1"/>
  <c r="R87" i="4" s="1"/>
  <c r="R86" i="4" s="1"/>
  <c r="P89" i="4"/>
  <c r="P88" i="4" s="1"/>
  <c r="P87" i="4" s="1"/>
  <c r="P86" i="4" s="1"/>
  <c r="AU56" i="1" s="1"/>
  <c r="BK89" i="4"/>
  <c r="BK88" i="4" s="1"/>
  <c r="J89" i="4"/>
  <c r="J82" i="4"/>
  <c r="F82" i="4"/>
  <c r="F80" i="4"/>
  <c r="E78" i="4"/>
  <c r="J55" i="4"/>
  <c r="F55" i="4"/>
  <c r="F53" i="4"/>
  <c r="E51" i="4"/>
  <c r="J20" i="4"/>
  <c r="E20" i="4"/>
  <c r="F56" i="4" s="1"/>
  <c r="J19" i="4"/>
  <c r="J14" i="4"/>
  <c r="J53" i="4" s="1"/>
  <c r="E7" i="4"/>
  <c r="E47" i="4" s="1"/>
  <c r="AY55" i="1"/>
  <c r="AX55" i="1"/>
  <c r="BI308" i="3"/>
  <c r="BH308" i="3"/>
  <c r="BG308" i="3"/>
  <c r="BF308" i="3"/>
  <c r="T308" i="3"/>
  <c r="R308" i="3"/>
  <c r="P308" i="3"/>
  <c r="BK308" i="3"/>
  <c r="J308" i="3"/>
  <c r="BE308" i="3" s="1"/>
  <c r="BI307" i="3"/>
  <c r="BH307" i="3"/>
  <c r="BG307" i="3"/>
  <c r="BF307" i="3"/>
  <c r="T307" i="3"/>
  <c r="R307" i="3"/>
  <c r="P307" i="3"/>
  <c r="BK307" i="3"/>
  <c r="J307" i="3"/>
  <c r="BE307" i="3" s="1"/>
  <c r="BI303" i="3"/>
  <c r="BH303" i="3"/>
  <c r="BG303" i="3"/>
  <c r="BF303" i="3"/>
  <c r="BE303" i="3"/>
  <c r="T303" i="3"/>
  <c r="R303" i="3"/>
  <c r="P303" i="3"/>
  <c r="BK303" i="3"/>
  <c r="J303" i="3"/>
  <c r="BI302" i="3"/>
  <c r="BH302" i="3"/>
  <c r="BG302" i="3"/>
  <c r="BF302" i="3"/>
  <c r="BE302" i="3"/>
  <c r="T302" i="3"/>
  <c r="R302" i="3"/>
  <c r="P302" i="3"/>
  <c r="BK302" i="3"/>
  <c r="J302" i="3"/>
  <c r="BI299" i="3"/>
  <c r="BH299" i="3"/>
  <c r="BG299" i="3"/>
  <c r="BF299" i="3"/>
  <c r="BE299" i="3"/>
  <c r="T299" i="3"/>
  <c r="R299" i="3"/>
  <c r="P299" i="3"/>
  <c r="BK299" i="3"/>
  <c r="J299" i="3"/>
  <c r="BI298" i="3"/>
  <c r="BH298" i="3"/>
  <c r="BG298" i="3"/>
  <c r="BF298" i="3"/>
  <c r="BE298" i="3"/>
  <c r="T298" i="3"/>
  <c r="T297" i="3" s="1"/>
  <c r="T296" i="3" s="1"/>
  <c r="R298" i="3"/>
  <c r="R297" i="3" s="1"/>
  <c r="R296" i="3" s="1"/>
  <c r="P298" i="3"/>
  <c r="P297" i="3" s="1"/>
  <c r="P296" i="3" s="1"/>
  <c r="BK298" i="3"/>
  <c r="BK297" i="3" s="1"/>
  <c r="J298" i="3"/>
  <c r="BI295" i="3"/>
  <c r="BH295" i="3"/>
  <c r="BG295" i="3"/>
  <c r="BF295" i="3"/>
  <c r="BE295" i="3"/>
  <c r="T295" i="3"/>
  <c r="T294" i="3" s="1"/>
  <c r="R295" i="3"/>
  <c r="R294" i="3" s="1"/>
  <c r="P295" i="3"/>
  <c r="P294" i="3" s="1"/>
  <c r="BK295" i="3"/>
  <c r="BK294" i="3" s="1"/>
  <c r="J294" i="3" s="1"/>
  <c r="J69" i="3" s="1"/>
  <c r="J295" i="3"/>
  <c r="BI290" i="3"/>
  <c r="BH290" i="3"/>
  <c r="BG290" i="3"/>
  <c r="BF290" i="3"/>
  <c r="T290" i="3"/>
  <c r="R290" i="3"/>
  <c r="P290" i="3"/>
  <c r="BK290" i="3"/>
  <c r="J290" i="3"/>
  <c r="BE290" i="3" s="1"/>
  <c r="BI289" i="3"/>
  <c r="BH289" i="3"/>
  <c r="BG289" i="3"/>
  <c r="BF289" i="3"/>
  <c r="BE289" i="3"/>
  <c r="T289" i="3"/>
  <c r="R289" i="3"/>
  <c r="P289" i="3"/>
  <c r="BK289" i="3"/>
  <c r="J289" i="3"/>
  <c r="BI285" i="3"/>
  <c r="BH285" i="3"/>
  <c r="BG285" i="3"/>
  <c r="BF285" i="3"/>
  <c r="T285" i="3"/>
  <c r="T284" i="3" s="1"/>
  <c r="R285" i="3"/>
  <c r="R284" i="3" s="1"/>
  <c r="P285" i="3"/>
  <c r="P284" i="3" s="1"/>
  <c r="BK285" i="3"/>
  <c r="BK284" i="3" s="1"/>
  <c r="J284" i="3" s="1"/>
  <c r="J68" i="3" s="1"/>
  <c r="J285" i="3"/>
  <c r="BE285" i="3" s="1"/>
  <c r="BI283" i="3"/>
  <c r="BH283" i="3"/>
  <c r="BG283" i="3"/>
  <c r="BF283" i="3"/>
  <c r="T283" i="3"/>
  <c r="R283" i="3"/>
  <c r="P283" i="3"/>
  <c r="BK283" i="3"/>
  <c r="J283" i="3"/>
  <c r="BE283" i="3" s="1"/>
  <c r="BI282" i="3"/>
  <c r="BH282" i="3"/>
  <c r="BG282" i="3"/>
  <c r="BF282" i="3"/>
  <c r="BE282" i="3"/>
  <c r="T282" i="3"/>
  <c r="R282" i="3"/>
  <c r="P282" i="3"/>
  <c r="BK282" i="3"/>
  <c r="J282" i="3"/>
  <c r="BI281" i="3"/>
  <c r="BH281" i="3"/>
  <c r="BG281" i="3"/>
  <c r="BF281" i="3"/>
  <c r="T281" i="3"/>
  <c r="R281" i="3"/>
  <c r="P281" i="3"/>
  <c r="BK281" i="3"/>
  <c r="J281" i="3"/>
  <c r="BE281" i="3" s="1"/>
  <c r="BI280" i="3"/>
  <c r="BH280" i="3"/>
  <c r="BG280" i="3"/>
  <c r="BF280" i="3"/>
  <c r="BE280" i="3"/>
  <c r="T280" i="3"/>
  <c r="R280" i="3"/>
  <c r="P280" i="3"/>
  <c r="BK280" i="3"/>
  <c r="J280" i="3"/>
  <c r="BI279" i="3"/>
  <c r="BH279" i="3"/>
  <c r="BG279" i="3"/>
  <c r="BF279" i="3"/>
  <c r="BE279" i="3"/>
  <c r="T279" i="3"/>
  <c r="R279" i="3"/>
  <c r="P279" i="3"/>
  <c r="BK279" i="3"/>
  <c r="J279" i="3"/>
  <c r="BI278" i="3"/>
  <c r="BH278" i="3"/>
  <c r="BG278" i="3"/>
  <c r="BF278" i="3"/>
  <c r="BE278" i="3"/>
  <c r="T278" i="3"/>
  <c r="R278" i="3"/>
  <c r="P278" i="3"/>
  <c r="BK278" i="3"/>
  <c r="J278" i="3"/>
  <c r="BI277" i="3"/>
  <c r="BH277" i="3"/>
  <c r="BG277" i="3"/>
  <c r="BF277" i="3"/>
  <c r="BE277" i="3"/>
  <c r="T277" i="3"/>
  <c r="R277" i="3"/>
  <c r="P277" i="3"/>
  <c r="BK277" i="3"/>
  <c r="J277" i="3"/>
  <c r="BI276" i="3"/>
  <c r="BH276" i="3"/>
  <c r="BG276" i="3"/>
  <c r="BF276" i="3"/>
  <c r="BE276" i="3"/>
  <c r="T276" i="3"/>
  <c r="R276" i="3"/>
  <c r="P276" i="3"/>
  <c r="BK276" i="3"/>
  <c r="J276" i="3"/>
  <c r="BI275" i="3"/>
  <c r="BH275" i="3"/>
  <c r="BG275" i="3"/>
  <c r="BF275" i="3"/>
  <c r="BE275" i="3"/>
  <c r="T275" i="3"/>
  <c r="R275" i="3"/>
  <c r="P275" i="3"/>
  <c r="BK275" i="3"/>
  <c r="J275" i="3"/>
  <c r="BI274" i="3"/>
  <c r="BH274" i="3"/>
  <c r="BG274" i="3"/>
  <c r="BF274" i="3"/>
  <c r="BE274" i="3"/>
  <c r="T274" i="3"/>
  <c r="R274" i="3"/>
  <c r="P274" i="3"/>
  <c r="BK274" i="3"/>
  <c r="J274" i="3"/>
  <c r="BI273" i="3"/>
  <c r="BH273" i="3"/>
  <c r="BG273" i="3"/>
  <c r="BF273" i="3"/>
  <c r="BE273" i="3"/>
  <c r="T273" i="3"/>
  <c r="R273" i="3"/>
  <c r="P273" i="3"/>
  <c r="BK273" i="3"/>
  <c r="J273" i="3"/>
  <c r="BI272" i="3"/>
  <c r="BH272" i="3"/>
  <c r="BG272" i="3"/>
  <c r="BF272" i="3"/>
  <c r="BE272" i="3"/>
  <c r="T272" i="3"/>
  <c r="R272" i="3"/>
  <c r="P272" i="3"/>
  <c r="BK272" i="3"/>
  <c r="J272" i="3"/>
  <c r="BI271" i="3"/>
  <c r="BH271" i="3"/>
  <c r="BG271" i="3"/>
  <c r="BF271" i="3"/>
  <c r="BE271" i="3"/>
  <c r="T271" i="3"/>
  <c r="R271" i="3"/>
  <c r="P271" i="3"/>
  <c r="BK271" i="3"/>
  <c r="J271" i="3"/>
  <c r="BI270" i="3"/>
  <c r="BH270" i="3"/>
  <c r="BG270" i="3"/>
  <c r="BF270" i="3"/>
  <c r="BE270" i="3"/>
  <c r="T270" i="3"/>
  <c r="R270" i="3"/>
  <c r="P270" i="3"/>
  <c r="BK270" i="3"/>
  <c r="J270" i="3"/>
  <c r="BI269" i="3"/>
  <c r="BH269" i="3"/>
  <c r="BG269" i="3"/>
  <c r="BF269" i="3"/>
  <c r="BE269" i="3"/>
  <c r="T269" i="3"/>
  <c r="R269" i="3"/>
  <c r="P269" i="3"/>
  <c r="BK269" i="3"/>
  <c r="J269" i="3"/>
  <c r="BI268" i="3"/>
  <c r="BH268" i="3"/>
  <c r="BG268" i="3"/>
  <c r="BF268" i="3"/>
  <c r="BE268" i="3"/>
  <c r="T268" i="3"/>
  <c r="R268" i="3"/>
  <c r="P268" i="3"/>
  <c r="BK268" i="3"/>
  <c r="J268" i="3"/>
  <c r="BI267" i="3"/>
  <c r="BH267" i="3"/>
  <c r="BG267" i="3"/>
  <c r="BF267" i="3"/>
  <c r="BE267" i="3"/>
  <c r="T267" i="3"/>
  <c r="R267" i="3"/>
  <c r="P267" i="3"/>
  <c r="BK267" i="3"/>
  <c r="J267" i="3"/>
  <c r="BI266" i="3"/>
  <c r="BH266" i="3"/>
  <c r="BG266" i="3"/>
  <c r="BF266" i="3"/>
  <c r="BE266" i="3"/>
  <c r="T266" i="3"/>
  <c r="R266" i="3"/>
  <c r="P266" i="3"/>
  <c r="BK266" i="3"/>
  <c r="J266" i="3"/>
  <c r="BI265" i="3"/>
  <c r="BH265" i="3"/>
  <c r="BG265" i="3"/>
  <c r="BF265" i="3"/>
  <c r="BE265" i="3"/>
  <c r="T265" i="3"/>
  <c r="R265" i="3"/>
  <c r="P265" i="3"/>
  <c r="BK265" i="3"/>
  <c r="J265" i="3"/>
  <c r="BI264" i="3"/>
  <c r="BH264" i="3"/>
  <c r="BG264" i="3"/>
  <c r="BF264" i="3"/>
  <c r="BE264" i="3"/>
  <c r="T264" i="3"/>
  <c r="R264" i="3"/>
  <c r="P264" i="3"/>
  <c r="BK264" i="3"/>
  <c r="J264" i="3"/>
  <c r="BI263" i="3"/>
  <c r="BH263" i="3"/>
  <c r="BG263" i="3"/>
  <c r="BF263" i="3"/>
  <c r="BE263" i="3"/>
  <c r="T263" i="3"/>
  <c r="R263" i="3"/>
  <c r="P263" i="3"/>
  <c r="BK263" i="3"/>
  <c r="J263" i="3"/>
  <c r="BI262" i="3"/>
  <c r="BH262" i="3"/>
  <c r="BG262" i="3"/>
  <c r="BF262" i="3"/>
  <c r="BE262" i="3"/>
  <c r="T262" i="3"/>
  <c r="R262" i="3"/>
  <c r="P262" i="3"/>
  <c r="BK262" i="3"/>
  <c r="J262" i="3"/>
  <c r="BI261" i="3"/>
  <c r="BH261" i="3"/>
  <c r="BG261" i="3"/>
  <c r="BF261" i="3"/>
  <c r="BE261" i="3"/>
  <c r="T261" i="3"/>
  <c r="R261" i="3"/>
  <c r="P261" i="3"/>
  <c r="BK261" i="3"/>
  <c r="J261" i="3"/>
  <c r="BI260" i="3"/>
  <c r="BH260" i="3"/>
  <c r="BG260" i="3"/>
  <c r="BF260" i="3"/>
  <c r="BE260" i="3"/>
  <c r="T260" i="3"/>
  <c r="R260" i="3"/>
  <c r="P260" i="3"/>
  <c r="BK260" i="3"/>
  <c r="J260" i="3"/>
  <c r="BI259" i="3"/>
  <c r="BH259" i="3"/>
  <c r="BG259" i="3"/>
  <c r="BF259" i="3"/>
  <c r="BE259" i="3"/>
  <c r="T259" i="3"/>
  <c r="R259" i="3"/>
  <c r="P259" i="3"/>
  <c r="BK259" i="3"/>
  <c r="J259" i="3"/>
  <c r="BI258" i="3"/>
  <c r="BH258" i="3"/>
  <c r="BG258" i="3"/>
  <c r="BF258" i="3"/>
  <c r="BE258" i="3"/>
  <c r="T258" i="3"/>
  <c r="R258" i="3"/>
  <c r="P258" i="3"/>
  <c r="BK258" i="3"/>
  <c r="J258" i="3"/>
  <c r="BI257" i="3"/>
  <c r="BH257" i="3"/>
  <c r="BG257" i="3"/>
  <c r="BF257" i="3"/>
  <c r="BE257" i="3"/>
  <c r="T257" i="3"/>
  <c r="R257" i="3"/>
  <c r="P257" i="3"/>
  <c r="BK257" i="3"/>
  <c r="J257" i="3"/>
  <c r="BI256" i="3"/>
  <c r="BH256" i="3"/>
  <c r="BG256" i="3"/>
  <c r="BF256" i="3"/>
  <c r="BE256" i="3"/>
  <c r="T256" i="3"/>
  <c r="R256" i="3"/>
  <c r="P256" i="3"/>
  <c r="BK256" i="3"/>
  <c r="J256" i="3"/>
  <c r="BI255" i="3"/>
  <c r="BH255" i="3"/>
  <c r="BG255" i="3"/>
  <c r="BF255" i="3"/>
  <c r="BE255" i="3"/>
  <c r="T255" i="3"/>
  <c r="R255" i="3"/>
  <c r="P255" i="3"/>
  <c r="BK255" i="3"/>
  <c r="J255" i="3"/>
  <c r="BI254" i="3"/>
  <c r="BH254" i="3"/>
  <c r="BG254" i="3"/>
  <c r="BF254" i="3"/>
  <c r="BE254" i="3"/>
  <c r="T254" i="3"/>
  <c r="R254" i="3"/>
  <c r="P254" i="3"/>
  <c r="BK254" i="3"/>
  <c r="J254" i="3"/>
  <c r="BI253" i="3"/>
  <c r="BH253" i="3"/>
  <c r="BG253" i="3"/>
  <c r="BF253" i="3"/>
  <c r="BE253" i="3"/>
  <c r="T253" i="3"/>
  <c r="R253" i="3"/>
  <c r="P253" i="3"/>
  <c r="BK253" i="3"/>
  <c r="J253" i="3"/>
  <c r="BI250" i="3"/>
  <c r="BH250" i="3"/>
  <c r="BG250" i="3"/>
  <c r="BF250" i="3"/>
  <c r="BE250" i="3"/>
  <c r="T250" i="3"/>
  <c r="R250" i="3"/>
  <c r="P250" i="3"/>
  <c r="BK250" i="3"/>
  <c r="J250" i="3"/>
  <c r="BI247" i="3"/>
  <c r="BH247" i="3"/>
  <c r="BG247" i="3"/>
  <c r="BF247" i="3"/>
  <c r="BE247" i="3"/>
  <c r="T247" i="3"/>
  <c r="R247" i="3"/>
  <c r="P247" i="3"/>
  <c r="BK247" i="3"/>
  <c r="J247" i="3"/>
  <c r="BI244" i="3"/>
  <c r="BH244" i="3"/>
  <c r="BG244" i="3"/>
  <c r="BF244" i="3"/>
  <c r="BE244" i="3"/>
  <c r="T244" i="3"/>
  <c r="R244" i="3"/>
  <c r="P244" i="3"/>
  <c r="BK244" i="3"/>
  <c r="J244" i="3"/>
  <c r="BI241" i="3"/>
  <c r="BH241" i="3"/>
  <c r="BG241" i="3"/>
  <c r="BF241" i="3"/>
  <c r="BE241" i="3"/>
  <c r="T241" i="3"/>
  <c r="R241" i="3"/>
  <c r="P241" i="3"/>
  <c r="BK241" i="3"/>
  <c r="J241" i="3"/>
  <c r="BI238" i="3"/>
  <c r="BH238" i="3"/>
  <c r="BG238" i="3"/>
  <c r="BF238" i="3"/>
  <c r="BE238" i="3"/>
  <c r="T238" i="3"/>
  <c r="R238" i="3"/>
  <c r="P238" i="3"/>
  <c r="BK238" i="3"/>
  <c r="J238" i="3"/>
  <c r="BI237" i="3"/>
  <c r="BH237" i="3"/>
  <c r="BG237" i="3"/>
  <c r="BF237" i="3"/>
  <c r="BE237" i="3"/>
  <c r="T237" i="3"/>
  <c r="R237" i="3"/>
  <c r="P237" i="3"/>
  <c r="BK237" i="3"/>
  <c r="J237" i="3"/>
  <c r="BI234" i="3"/>
  <c r="BH234" i="3"/>
  <c r="BG234" i="3"/>
  <c r="BF234" i="3"/>
  <c r="BE234" i="3"/>
  <c r="T234" i="3"/>
  <c r="R234" i="3"/>
  <c r="P234" i="3"/>
  <c r="BK234" i="3"/>
  <c r="J234" i="3"/>
  <c r="BI233" i="3"/>
  <c r="BH233" i="3"/>
  <c r="BG233" i="3"/>
  <c r="BF233" i="3"/>
  <c r="BE233" i="3"/>
  <c r="T233" i="3"/>
  <c r="R233" i="3"/>
  <c r="P233" i="3"/>
  <c r="BK233" i="3"/>
  <c r="J233" i="3"/>
  <c r="BI232" i="3"/>
  <c r="BH232" i="3"/>
  <c r="BG232" i="3"/>
  <c r="BF232" i="3"/>
  <c r="BE232" i="3"/>
  <c r="T232" i="3"/>
  <c r="R232" i="3"/>
  <c r="P232" i="3"/>
  <c r="BK232" i="3"/>
  <c r="J232" i="3"/>
  <c r="BI231" i="3"/>
  <c r="BH231" i="3"/>
  <c r="BG231" i="3"/>
  <c r="BF231" i="3"/>
  <c r="BE231" i="3"/>
  <c r="T231" i="3"/>
  <c r="R231" i="3"/>
  <c r="P231" i="3"/>
  <c r="BK231" i="3"/>
  <c r="J231" i="3"/>
  <c r="BI230" i="3"/>
  <c r="BH230" i="3"/>
  <c r="BG230" i="3"/>
  <c r="BF230" i="3"/>
  <c r="BE230" i="3"/>
  <c r="T230" i="3"/>
  <c r="R230" i="3"/>
  <c r="P230" i="3"/>
  <c r="BK230" i="3"/>
  <c r="J230" i="3"/>
  <c r="BI229" i="3"/>
  <c r="BH229" i="3"/>
  <c r="BG229" i="3"/>
  <c r="BF229" i="3"/>
  <c r="BE229" i="3"/>
  <c r="T229" i="3"/>
  <c r="R229" i="3"/>
  <c r="P229" i="3"/>
  <c r="BK229" i="3"/>
  <c r="J229" i="3"/>
  <c r="BI228" i="3"/>
  <c r="BH228" i="3"/>
  <c r="BG228" i="3"/>
  <c r="BF228" i="3"/>
  <c r="BE228" i="3"/>
  <c r="T228" i="3"/>
  <c r="R228" i="3"/>
  <c r="P228" i="3"/>
  <c r="BK228" i="3"/>
  <c r="J228" i="3"/>
  <c r="BI227" i="3"/>
  <c r="BH227" i="3"/>
  <c r="BG227" i="3"/>
  <c r="BF227" i="3"/>
  <c r="BE227" i="3"/>
  <c r="T227" i="3"/>
  <c r="R227" i="3"/>
  <c r="P227" i="3"/>
  <c r="BK227" i="3"/>
  <c r="J227" i="3"/>
  <c r="BI226" i="3"/>
  <c r="BH226" i="3"/>
  <c r="BG226" i="3"/>
  <c r="BF226" i="3"/>
  <c r="BE226" i="3"/>
  <c r="T226" i="3"/>
  <c r="R226" i="3"/>
  <c r="P226" i="3"/>
  <c r="BK226" i="3"/>
  <c r="J226" i="3"/>
  <c r="BI225" i="3"/>
  <c r="BH225" i="3"/>
  <c r="BG225" i="3"/>
  <c r="BF225" i="3"/>
  <c r="BE225" i="3"/>
  <c r="T225" i="3"/>
  <c r="R225" i="3"/>
  <c r="P225" i="3"/>
  <c r="BK225" i="3"/>
  <c r="J225" i="3"/>
  <c r="BI224" i="3"/>
  <c r="BH224" i="3"/>
  <c r="BG224" i="3"/>
  <c r="BF224" i="3"/>
  <c r="BE224" i="3"/>
  <c r="T224" i="3"/>
  <c r="R224" i="3"/>
  <c r="P224" i="3"/>
  <c r="BK224" i="3"/>
  <c r="J224" i="3"/>
  <c r="BI223" i="3"/>
  <c r="BH223" i="3"/>
  <c r="BG223" i="3"/>
  <c r="BF223" i="3"/>
  <c r="BE223" i="3"/>
  <c r="T223" i="3"/>
  <c r="R223" i="3"/>
  <c r="P223" i="3"/>
  <c r="BK223" i="3"/>
  <c r="J223" i="3"/>
  <c r="BI222" i="3"/>
  <c r="BH222" i="3"/>
  <c r="BG222" i="3"/>
  <c r="BF222" i="3"/>
  <c r="BE222" i="3"/>
  <c r="T222" i="3"/>
  <c r="R222" i="3"/>
  <c r="P222" i="3"/>
  <c r="BK222" i="3"/>
  <c r="J222" i="3"/>
  <c r="BI221" i="3"/>
  <c r="BH221" i="3"/>
  <c r="BG221" i="3"/>
  <c r="BF221" i="3"/>
  <c r="BE221" i="3"/>
  <c r="T221" i="3"/>
  <c r="R221" i="3"/>
  <c r="P221" i="3"/>
  <c r="BK221" i="3"/>
  <c r="J221" i="3"/>
  <c r="BI220" i="3"/>
  <c r="BH220" i="3"/>
  <c r="BG220" i="3"/>
  <c r="BF220" i="3"/>
  <c r="BE220" i="3"/>
  <c r="T220" i="3"/>
  <c r="R220" i="3"/>
  <c r="P220" i="3"/>
  <c r="BK220" i="3"/>
  <c r="J220" i="3"/>
  <c r="BI217" i="3"/>
  <c r="BH217" i="3"/>
  <c r="BG217" i="3"/>
  <c r="BF217" i="3"/>
  <c r="BE217" i="3"/>
  <c r="T217" i="3"/>
  <c r="R217" i="3"/>
  <c r="P217" i="3"/>
  <c r="BK217" i="3"/>
  <c r="J217" i="3"/>
  <c r="BI216" i="3"/>
  <c r="BH216" i="3"/>
  <c r="BG216" i="3"/>
  <c r="BF216" i="3"/>
  <c r="BE216" i="3"/>
  <c r="T216" i="3"/>
  <c r="R216" i="3"/>
  <c r="P216" i="3"/>
  <c r="BK216" i="3"/>
  <c r="J216" i="3"/>
  <c r="BI215" i="3"/>
  <c r="BH215" i="3"/>
  <c r="BG215" i="3"/>
  <c r="BF215" i="3"/>
  <c r="BE215" i="3"/>
  <c r="T215" i="3"/>
  <c r="R215" i="3"/>
  <c r="P215" i="3"/>
  <c r="BK215" i="3"/>
  <c r="J215" i="3"/>
  <c r="BI214" i="3"/>
  <c r="BH214" i="3"/>
  <c r="BG214" i="3"/>
  <c r="BF214" i="3"/>
  <c r="BE214" i="3"/>
  <c r="T214" i="3"/>
  <c r="R214" i="3"/>
  <c r="P214" i="3"/>
  <c r="BK214" i="3"/>
  <c r="J214" i="3"/>
  <c r="BI211" i="3"/>
  <c r="BH211" i="3"/>
  <c r="BG211" i="3"/>
  <c r="BF211" i="3"/>
  <c r="BE211" i="3"/>
  <c r="T211" i="3"/>
  <c r="R211" i="3"/>
  <c r="P211" i="3"/>
  <c r="BK211" i="3"/>
  <c r="J211" i="3"/>
  <c r="BI210" i="3"/>
  <c r="BH210" i="3"/>
  <c r="BG210" i="3"/>
  <c r="BF210" i="3"/>
  <c r="BE210" i="3"/>
  <c r="T210" i="3"/>
  <c r="R210" i="3"/>
  <c r="P210" i="3"/>
  <c r="BK210" i="3"/>
  <c r="J210" i="3"/>
  <c r="BI209" i="3"/>
  <c r="BH209" i="3"/>
  <c r="BG209" i="3"/>
  <c r="BF209" i="3"/>
  <c r="BE209" i="3"/>
  <c r="T209" i="3"/>
  <c r="R209" i="3"/>
  <c r="P209" i="3"/>
  <c r="BK209" i="3"/>
  <c r="J209" i="3"/>
  <c r="BI208" i="3"/>
  <c r="BH208" i="3"/>
  <c r="BG208" i="3"/>
  <c r="BF208" i="3"/>
  <c r="BE208" i="3"/>
  <c r="T208" i="3"/>
  <c r="R208" i="3"/>
  <c r="P208" i="3"/>
  <c r="BK208" i="3"/>
  <c r="J208" i="3"/>
  <c r="BI207" i="3"/>
  <c r="BH207" i="3"/>
  <c r="BG207" i="3"/>
  <c r="BF207" i="3"/>
  <c r="BE207" i="3"/>
  <c r="T207" i="3"/>
  <c r="R207" i="3"/>
  <c r="P207" i="3"/>
  <c r="BK207" i="3"/>
  <c r="J207" i="3"/>
  <c r="BI206" i="3"/>
  <c r="BH206" i="3"/>
  <c r="BG206" i="3"/>
  <c r="BF206" i="3"/>
  <c r="BE206" i="3"/>
  <c r="T206" i="3"/>
  <c r="T205" i="3" s="1"/>
  <c r="R206" i="3"/>
  <c r="R205" i="3" s="1"/>
  <c r="P206" i="3"/>
  <c r="P205" i="3" s="1"/>
  <c r="BK206" i="3"/>
  <c r="BK205" i="3" s="1"/>
  <c r="J205" i="3" s="1"/>
  <c r="J67" i="3" s="1"/>
  <c r="J206" i="3"/>
  <c r="BI204" i="3"/>
  <c r="BH204" i="3"/>
  <c r="BG204" i="3"/>
  <c r="BF204" i="3"/>
  <c r="T204" i="3"/>
  <c r="R204" i="3"/>
  <c r="P204" i="3"/>
  <c r="BK204" i="3"/>
  <c r="J204" i="3"/>
  <c r="BE204" i="3" s="1"/>
  <c r="BI203" i="3"/>
  <c r="BH203" i="3"/>
  <c r="BG203" i="3"/>
  <c r="BF203" i="3"/>
  <c r="T203" i="3"/>
  <c r="R203" i="3"/>
  <c r="P203" i="3"/>
  <c r="BK203" i="3"/>
  <c r="J203" i="3"/>
  <c r="BE203" i="3" s="1"/>
  <c r="BI202" i="3"/>
  <c r="BH202" i="3"/>
  <c r="BG202" i="3"/>
  <c r="BF202" i="3"/>
  <c r="T202" i="3"/>
  <c r="R202" i="3"/>
  <c r="P202" i="3"/>
  <c r="BK202" i="3"/>
  <c r="J202" i="3"/>
  <c r="BE202" i="3" s="1"/>
  <c r="BI201" i="3"/>
  <c r="BH201" i="3"/>
  <c r="BG201" i="3"/>
  <c r="BF201" i="3"/>
  <c r="T201" i="3"/>
  <c r="R201" i="3"/>
  <c r="P201" i="3"/>
  <c r="BK201" i="3"/>
  <c r="J201" i="3"/>
  <c r="BE201" i="3" s="1"/>
  <c r="BI200" i="3"/>
  <c r="BH200" i="3"/>
  <c r="BG200" i="3"/>
  <c r="BF200" i="3"/>
  <c r="T200" i="3"/>
  <c r="R200" i="3"/>
  <c r="P200" i="3"/>
  <c r="BK200" i="3"/>
  <c r="J200" i="3"/>
  <c r="BE200" i="3" s="1"/>
  <c r="BI199" i="3"/>
  <c r="BH199" i="3"/>
  <c r="BG199" i="3"/>
  <c r="BF199" i="3"/>
  <c r="T199" i="3"/>
  <c r="R199" i="3"/>
  <c r="P199" i="3"/>
  <c r="BK199" i="3"/>
  <c r="J199" i="3"/>
  <c r="BE199" i="3" s="1"/>
  <c r="BI198" i="3"/>
  <c r="BH198" i="3"/>
  <c r="BG198" i="3"/>
  <c r="BF198" i="3"/>
  <c r="T198" i="3"/>
  <c r="R198" i="3"/>
  <c r="P198" i="3"/>
  <c r="BK198" i="3"/>
  <c r="J198" i="3"/>
  <c r="BE198" i="3" s="1"/>
  <c r="BI197" i="3"/>
  <c r="BH197" i="3"/>
  <c r="BG197" i="3"/>
  <c r="BF197" i="3"/>
  <c r="T197" i="3"/>
  <c r="R197" i="3"/>
  <c r="P197" i="3"/>
  <c r="BK197" i="3"/>
  <c r="J197" i="3"/>
  <c r="BE197" i="3" s="1"/>
  <c r="BI196" i="3"/>
  <c r="BH196" i="3"/>
  <c r="BG196" i="3"/>
  <c r="BF196" i="3"/>
  <c r="T196" i="3"/>
  <c r="T195" i="3" s="1"/>
  <c r="R196" i="3"/>
  <c r="R195" i="3" s="1"/>
  <c r="P196" i="3"/>
  <c r="P195" i="3" s="1"/>
  <c r="BK196" i="3"/>
  <c r="BK195" i="3" s="1"/>
  <c r="J195" i="3" s="1"/>
  <c r="J66" i="3" s="1"/>
  <c r="J196" i="3"/>
  <c r="BE196" i="3" s="1"/>
  <c r="BI192" i="3"/>
  <c r="BH192" i="3"/>
  <c r="BG192" i="3"/>
  <c r="BF192" i="3"/>
  <c r="BE192" i="3"/>
  <c r="T192" i="3"/>
  <c r="R192" i="3"/>
  <c r="P192" i="3"/>
  <c r="BK192" i="3"/>
  <c r="J192" i="3"/>
  <c r="BI191" i="3"/>
  <c r="BH191" i="3"/>
  <c r="BG191" i="3"/>
  <c r="BF191" i="3"/>
  <c r="BE191" i="3"/>
  <c r="T191" i="3"/>
  <c r="R191" i="3"/>
  <c r="P191" i="3"/>
  <c r="BK191" i="3"/>
  <c r="J191" i="3"/>
  <c r="BI188" i="3"/>
  <c r="BH188" i="3"/>
  <c r="BG188" i="3"/>
  <c r="BF188" i="3"/>
  <c r="BE188" i="3"/>
  <c r="T188" i="3"/>
  <c r="R188" i="3"/>
  <c r="P188" i="3"/>
  <c r="BK188" i="3"/>
  <c r="J188" i="3"/>
  <c r="BI185" i="3"/>
  <c r="BH185" i="3"/>
  <c r="BG185" i="3"/>
  <c r="BF185" i="3"/>
  <c r="BE185" i="3"/>
  <c r="T185" i="3"/>
  <c r="R185" i="3"/>
  <c r="P185" i="3"/>
  <c r="BK185" i="3"/>
  <c r="J185" i="3"/>
  <c r="BI181" i="3"/>
  <c r="BH181" i="3"/>
  <c r="BG181" i="3"/>
  <c r="BF181" i="3"/>
  <c r="BE181" i="3"/>
  <c r="T181" i="3"/>
  <c r="R181" i="3"/>
  <c r="P181" i="3"/>
  <c r="BK181" i="3"/>
  <c r="J181" i="3"/>
  <c r="BI177" i="3"/>
  <c r="BH177" i="3"/>
  <c r="BG177" i="3"/>
  <c r="BF177" i="3"/>
  <c r="BE177" i="3"/>
  <c r="T177" i="3"/>
  <c r="R177" i="3"/>
  <c r="P177" i="3"/>
  <c r="BK177" i="3"/>
  <c r="J177" i="3"/>
  <c r="BI176" i="3"/>
  <c r="BH176" i="3"/>
  <c r="BG176" i="3"/>
  <c r="BF176" i="3"/>
  <c r="BE176" i="3"/>
  <c r="T176" i="3"/>
  <c r="T175" i="3" s="1"/>
  <c r="R176" i="3"/>
  <c r="R175" i="3" s="1"/>
  <c r="P176" i="3"/>
  <c r="P175" i="3" s="1"/>
  <c r="BK176" i="3"/>
  <c r="BK175" i="3" s="1"/>
  <c r="J175" i="3" s="1"/>
  <c r="J65" i="3" s="1"/>
  <c r="J176" i="3"/>
  <c r="BI172" i="3"/>
  <c r="BH172" i="3"/>
  <c r="BG172" i="3"/>
  <c r="BF172" i="3"/>
  <c r="T172" i="3"/>
  <c r="R172" i="3"/>
  <c r="P172" i="3"/>
  <c r="BK172" i="3"/>
  <c r="J172" i="3"/>
  <c r="BE172" i="3" s="1"/>
  <c r="BI171" i="3"/>
  <c r="BH171" i="3"/>
  <c r="BG171" i="3"/>
  <c r="BF171" i="3"/>
  <c r="T171" i="3"/>
  <c r="T170" i="3" s="1"/>
  <c r="R171" i="3"/>
  <c r="R170" i="3" s="1"/>
  <c r="P171" i="3"/>
  <c r="P170" i="3" s="1"/>
  <c r="BK171" i="3"/>
  <c r="BK170" i="3" s="1"/>
  <c r="J170" i="3" s="1"/>
  <c r="J64" i="3" s="1"/>
  <c r="J171" i="3"/>
  <c r="BE171" i="3" s="1"/>
  <c r="BI169" i="3"/>
  <c r="BH169" i="3"/>
  <c r="BG169" i="3"/>
  <c r="BF169" i="3"/>
  <c r="BE169" i="3"/>
  <c r="T169" i="3"/>
  <c r="R169" i="3"/>
  <c r="P169" i="3"/>
  <c r="BK169" i="3"/>
  <c r="J169" i="3"/>
  <c r="BI168" i="3"/>
  <c r="BH168" i="3"/>
  <c r="BG168" i="3"/>
  <c r="BF168" i="3"/>
  <c r="BE168" i="3"/>
  <c r="T168" i="3"/>
  <c r="R168" i="3"/>
  <c r="P168" i="3"/>
  <c r="BK168" i="3"/>
  <c r="J168" i="3"/>
  <c r="BI164" i="3"/>
  <c r="BH164" i="3"/>
  <c r="BG164" i="3"/>
  <c r="BF164" i="3"/>
  <c r="BE164" i="3"/>
  <c r="T164" i="3"/>
  <c r="R164" i="3"/>
  <c r="P164" i="3"/>
  <c r="BK164" i="3"/>
  <c r="J164" i="3"/>
  <c r="BI160" i="3"/>
  <c r="BH160" i="3"/>
  <c r="BG160" i="3"/>
  <c r="BF160" i="3"/>
  <c r="BE160" i="3"/>
  <c r="T160" i="3"/>
  <c r="R160" i="3"/>
  <c r="P160" i="3"/>
  <c r="BK160" i="3"/>
  <c r="J160" i="3"/>
  <c r="BI159" i="3"/>
  <c r="BH159" i="3"/>
  <c r="BG159" i="3"/>
  <c r="BF159" i="3"/>
  <c r="BE159" i="3"/>
  <c r="T159" i="3"/>
  <c r="R159" i="3"/>
  <c r="P159" i="3"/>
  <c r="BK159" i="3"/>
  <c r="J159" i="3"/>
  <c r="BI158" i="3"/>
  <c r="BH158" i="3"/>
  <c r="BG158" i="3"/>
  <c r="BF158" i="3"/>
  <c r="BE158" i="3"/>
  <c r="T158" i="3"/>
  <c r="R158" i="3"/>
  <c r="P158" i="3"/>
  <c r="BK158" i="3"/>
  <c r="J158" i="3"/>
  <c r="BI157" i="3"/>
  <c r="BH157" i="3"/>
  <c r="BG157" i="3"/>
  <c r="BF157" i="3"/>
  <c r="BE157" i="3"/>
  <c r="T157" i="3"/>
  <c r="R157" i="3"/>
  <c r="P157" i="3"/>
  <c r="BK157" i="3"/>
  <c r="J157" i="3"/>
  <c r="BI156" i="3"/>
  <c r="BH156" i="3"/>
  <c r="BG156" i="3"/>
  <c r="BF156" i="3"/>
  <c r="BE156" i="3"/>
  <c r="T156" i="3"/>
  <c r="R156" i="3"/>
  <c r="P156" i="3"/>
  <c r="BK156" i="3"/>
  <c r="J156" i="3"/>
  <c r="BI155" i="3"/>
  <c r="BH155" i="3"/>
  <c r="BG155" i="3"/>
  <c r="BF155" i="3"/>
  <c r="BE155" i="3"/>
  <c r="T155" i="3"/>
  <c r="R155" i="3"/>
  <c r="P155" i="3"/>
  <c r="BK155" i="3"/>
  <c r="J155" i="3"/>
  <c r="BI154" i="3"/>
  <c r="BH154" i="3"/>
  <c r="BG154" i="3"/>
  <c r="BF154" i="3"/>
  <c r="BE154" i="3"/>
  <c r="T154" i="3"/>
  <c r="R154" i="3"/>
  <c r="P154" i="3"/>
  <c r="BK154" i="3"/>
  <c r="J154" i="3"/>
  <c r="BI153" i="3"/>
  <c r="BH153" i="3"/>
  <c r="BG153" i="3"/>
  <c r="BF153" i="3"/>
  <c r="BE153" i="3"/>
  <c r="T153" i="3"/>
  <c r="T152" i="3" s="1"/>
  <c r="R153" i="3"/>
  <c r="R152" i="3" s="1"/>
  <c r="P153" i="3"/>
  <c r="P152" i="3" s="1"/>
  <c r="BK153" i="3"/>
  <c r="BK152" i="3" s="1"/>
  <c r="J152" i="3" s="1"/>
  <c r="J63" i="3" s="1"/>
  <c r="J153" i="3"/>
  <c r="BI149" i="3"/>
  <c r="BH149" i="3"/>
  <c r="BG149" i="3"/>
  <c r="BF149" i="3"/>
  <c r="T149" i="3"/>
  <c r="R149" i="3"/>
  <c r="P149" i="3"/>
  <c r="BK149" i="3"/>
  <c r="J149" i="3"/>
  <c r="BE149" i="3" s="1"/>
  <c r="BI148" i="3"/>
  <c r="BH148" i="3"/>
  <c r="BG148" i="3"/>
  <c r="BF148" i="3"/>
  <c r="T148" i="3"/>
  <c r="R148" i="3"/>
  <c r="P148" i="3"/>
  <c r="BK148" i="3"/>
  <c r="J148" i="3"/>
  <c r="BE148" i="3" s="1"/>
  <c r="BI145" i="3"/>
  <c r="BH145" i="3"/>
  <c r="BG145" i="3"/>
  <c r="BF145" i="3"/>
  <c r="T145" i="3"/>
  <c r="R145" i="3"/>
  <c r="P145" i="3"/>
  <c r="BK145" i="3"/>
  <c r="J145" i="3"/>
  <c r="BE145" i="3" s="1"/>
  <c r="BI142" i="3"/>
  <c r="BH142" i="3"/>
  <c r="BG142" i="3"/>
  <c r="BF142" i="3"/>
  <c r="T142" i="3"/>
  <c r="R142" i="3"/>
  <c r="P142" i="3"/>
  <c r="BK142" i="3"/>
  <c r="J142" i="3"/>
  <c r="BE142" i="3" s="1"/>
  <c r="BI139" i="3"/>
  <c r="BH139" i="3"/>
  <c r="BG139" i="3"/>
  <c r="BF139" i="3"/>
  <c r="T139" i="3"/>
  <c r="R139" i="3"/>
  <c r="P139" i="3"/>
  <c r="BK139" i="3"/>
  <c r="J139" i="3"/>
  <c r="BE139" i="3" s="1"/>
  <c r="BI136" i="3"/>
  <c r="BH136" i="3"/>
  <c r="BG136" i="3"/>
  <c r="BF136" i="3"/>
  <c r="T136" i="3"/>
  <c r="R136" i="3"/>
  <c r="P136" i="3"/>
  <c r="BK136" i="3"/>
  <c r="J136" i="3"/>
  <c r="BE136" i="3" s="1"/>
  <c r="BI135" i="3"/>
  <c r="BH135" i="3"/>
  <c r="BG135" i="3"/>
  <c r="BF135" i="3"/>
  <c r="T135" i="3"/>
  <c r="R135" i="3"/>
  <c r="P135" i="3"/>
  <c r="BK135" i="3"/>
  <c r="J135" i="3"/>
  <c r="BE135" i="3" s="1"/>
  <c r="BI134" i="3"/>
  <c r="BH134" i="3"/>
  <c r="BG134" i="3"/>
  <c r="BF134" i="3"/>
  <c r="T134" i="3"/>
  <c r="R134" i="3"/>
  <c r="P134" i="3"/>
  <c r="BK134" i="3"/>
  <c r="J134" i="3"/>
  <c r="BE134" i="3" s="1"/>
  <c r="BI133" i="3"/>
  <c r="BH133" i="3"/>
  <c r="BG133" i="3"/>
  <c r="BF133" i="3"/>
  <c r="T133" i="3"/>
  <c r="R133" i="3"/>
  <c r="P133" i="3"/>
  <c r="BK133" i="3"/>
  <c r="J133" i="3"/>
  <c r="BE133" i="3" s="1"/>
  <c r="BI130" i="3"/>
  <c r="BH130" i="3"/>
  <c r="BG130" i="3"/>
  <c r="BF130" i="3"/>
  <c r="T130" i="3"/>
  <c r="R130" i="3"/>
  <c r="P130" i="3"/>
  <c r="BK130" i="3"/>
  <c r="J130" i="3"/>
  <c r="BE130" i="3" s="1"/>
  <c r="BI129" i="3"/>
  <c r="BH129" i="3"/>
  <c r="BG129" i="3"/>
  <c r="BF129" i="3"/>
  <c r="T129" i="3"/>
  <c r="R129" i="3"/>
  <c r="P129" i="3"/>
  <c r="BK129" i="3"/>
  <c r="J129" i="3"/>
  <c r="BE129" i="3" s="1"/>
  <c r="BI128" i="3"/>
  <c r="BH128" i="3"/>
  <c r="BG128" i="3"/>
  <c r="BF128" i="3"/>
  <c r="T128" i="3"/>
  <c r="R128" i="3"/>
  <c r="P128" i="3"/>
  <c r="BK128" i="3"/>
  <c r="J128" i="3"/>
  <c r="BE128" i="3" s="1"/>
  <c r="BI127" i="3"/>
  <c r="BH127" i="3"/>
  <c r="BG127" i="3"/>
  <c r="BF127" i="3"/>
  <c r="T127" i="3"/>
  <c r="R127" i="3"/>
  <c r="P127" i="3"/>
  <c r="BK127" i="3"/>
  <c r="J127" i="3"/>
  <c r="BE127" i="3" s="1"/>
  <c r="BI126" i="3"/>
  <c r="BH126" i="3"/>
  <c r="BG126" i="3"/>
  <c r="BF126" i="3"/>
  <c r="T126" i="3"/>
  <c r="R126" i="3"/>
  <c r="P126" i="3"/>
  <c r="BK126" i="3"/>
  <c r="J126" i="3"/>
  <c r="BE126" i="3" s="1"/>
  <c r="BI125" i="3"/>
  <c r="BH125" i="3"/>
  <c r="BG125" i="3"/>
  <c r="BF125" i="3"/>
  <c r="T125" i="3"/>
  <c r="R125" i="3"/>
  <c r="P125" i="3"/>
  <c r="BK125" i="3"/>
  <c r="J125" i="3"/>
  <c r="BE125" i="3" s="1"/>
  <c r="BI124" i="3"/>
  <c r="BH124" i="3"/>
  <c r="BG124" i="3"/>
  <c r="BF124" i="3"/>
  <c r="T124" i="3"/>
  <c r="R124" i="3"/>
  <c r="P124" i="3"/>
  <c r="BK124" i="3"/>
  <c r="J124" i="3"/>
  <c r="BE124" i="3" s="1"/>
  <c r="BI123" i="3"/>
  <c r="BH123" i="3"/>
  <c r="BG123" i="3"/>
  <c r="BF123" i="3"/>
  <c r="T123" i="3"/>
  <c r="R123" i="3"/>
  <c r="P123" i="3"/>
  <c r="BK123" i="3"/>
  <c r="J123" i="3"/>
  <c r="BE123" i="3" s="1"/>
  <c r="BI122" i="3"/>
  <c r="BH122" i="3"/>
  <c r="BG122" i="3"/>
  <c r="BF122" i="3"/>
  <c r="T122" i="3"/>
  <c r="R122" i="3"/>
  <c r="P122" i="3"/>
  <c r="BK122" i="3"/>
  <c r="J122" i="3"/>
  <c r="BE122" i="3" s="1"/>
  <c r="BI119" i="3"/>
  <c r="BH119" i="3"/>
  <c r="BG119" i="3"/>
  <c r="BF119" i="3"/>
  <c r="T119" i="3"/>
  <c r="R119" i="3"/>
  <c r="P119" i="3"/>
  <c r="BK119" i="3"/>
  <c r="J119" i="3"/>
  <c r="BE119" i="3" s="1"/>
  <c r="BI118" i="3"/>
  <c r="BH118" i="3"/>
  <c r="BG118" i="3"/>
  <c r="BF118" i="3"/>
  <c r="T118" i="3"/>
  <c r="R118" i="3"/>
  <c r="P118" i="3"/>
  <c r="BK118" i="3"/>
  <c r="J118" i="3"/>
  <c r="BE118" i="3" s="1"/>
  <c r="BI114" i="3"/>
  <c r="BH114" i="3"/>
  <c r="BG114" i="3"/>
  <c r="BF114" i="3"/>
  <c r="T114" i="3"/>
  <c r="R114" i="3"/>
  <c r="P114" i="3"/>
  <c r="BK114" i="3"/>
  <c r="J114" i="3"/>
  <c r="BE114" i="3" s="1"/>
  <c r="BI113" i="3"/>
  <c r="BH113" i="3"/>
  <c r="BG113" i="3"/>
  <c r="BF113" i="3"/>
  <c r="T113" i="3"/>
  <c r="R113" i="3"/>
  <c r="P113" i="3"/>
  <c r="BK113" i="3"/>
  <c r="J113" i="3"/>
  <c r="BE113" i="3" s="1"/>
  <c r="BI112" i="3"/>
  <c r="BH112" i="3"/>
  <c r="BG112" i="3"/>
  <c r="BF112" i="3"/>
  <c r="T112" i="3"/>
  <c r="R112" i="3"/>
  <c r="P112" i="3"/>
  <c r="BK112" i="3"/>
  <c r="J112" i="3"/>
  <c r="BE112" i="3" s="1"/>
  <c r="BI111" i="3"/>
  <c r="BH111" i="3"/>
  <c r="BG111" i="3"/>
  <c r="BF111" i="3"/>
  <c r="T111" i="3"/>
  <c r="R111" i="3"/>
  <c r="P111" i="3"/>
  <c r="BK111" i="3"/>
  <c r="J111" i="3"/>
  <c r="BE111" i="3" s="1"/>
  <c r="BI110" i="3"/>
  <c r="BH110" i="3"/>
  <c r="BG110" i="3"/>
  <c r="BF110" i="3"/>
  <c r="T110" i="3"/>
  <c r="R110" i="3"/>
  <c r="P110" i="3"/>
  <c r="BK110" i="3"/>
  <c r="J110" i="3"/>
  <c r="BE110" i="3" s="1"/>
  <c r="BI109" i="3"/>
  <c r="BH109" i="3"/>
  <c r="BG109" i="3"/>
  <c r="BF109" i="3"/>
  <c r="T109" i="3"/>
  <c r="R109" i="3"/>
  <c r="P109" i="3"/>
  <c r="BK109" i="3"/>
  <c r="J109" i="3"/>
  <c r="BE109" i="3" s="1"/>
  <c r="BI108" i="3"/>
  <c r="BH108" i="3"/>
  <c r="BG108" i="3"/>
  <c r="BF108" i="3"/>
  <c r="T108" i="3"/>
  <c r="R108" i="3"/>
  <c r="P108" i="3"/>
  <c r="BK108" i="3"/>
  <c r="J108" i="3"/>
  <c r="BE108" i="3" s="1"/>
  <c r="BI107" i="3"/>
  <c r="BH107" i="3"/>
  <c r="BG107" i="3"/>
  <c r="BF107" i="3"/>
  <c r="T107" i="3"/>
  <c r="R107" i="3"/>
  <c r="P107" i="3"/>
  <c r="BK107" i="3"/>
  <c r="J107" i="3"/>
  <c r="BE107" i="3" s="1"/>
  <c r="BI104" i="3"/>
  <c r="BH104" i="3"/>
  <c r="BG104" i="3"/>
  <c r="BF104" i="3"/>
  <c r="T104" i="3"/>
  <c r="R104" i="3"/>
  <c r="P104" i="3"/>
  <c r="BK104" i="3"/>
  <c r="J104" i="3"/>
  <c r="BE104" i="3" s="1"/>
  <c r="BI103" i="3"/>
  <c r="BH103" i="3"/>
  <c r="BG103" i="3"/>
  <c r="BF103" i="3"/>
  <c r="T103" i="3"/>
  <c r="R103" i="3"/>
  <c r="P103" i="3"/>
  <c r="BK103" i="3"/>
  <c r="J103" i="3"/>
  <c r="BE103" i="3" s="1"/>
  <c r="BI102" i="3"/>
  <c r="BH102" i="3"/>
  <c r="BG102" i="3"/>
  <c r="BF102" i="3"/>
  <c r="T102" i="3"/>
  <c r="R102" i="3"/>
  <c r="P102" i="3"/>
  <c r="BK102" i="3"/>
  <c r="J102" i="3"/>
  <c r="BE102" i="3" s="1"/>
  <c r="BI101" i="3"/>
  <c r="BH101" i="3"/>
  <c r="BG101" i="3"/>
  <c r="BF101" i="3"/>
  <c r="T101" i="3"/>
  <c r="R101" i="3"/>
  <c r="P101" i="3"/>
  <c r="BK101" i="3"/>
  <c r="J101" i="3"/>
  <c r="BE101" i="3" s="1"/>
  <c r="BI100" i="3"/>
  <c r="BH100" i="3"/>
  <c r="BG100" i="3"/>
  <c r="BF100" i="3"/>
  <c r="T100" i="3"/>
  <c r="R100" i="3"/>
  <c r="P100" i="3"/>
  <c r="BK100" i="3"/>
  <c r="J100" i="3"/>
  <c r="BE100" i="3" s="1"/>
  <c r="BI99" i="3"/>
  <c r="BH99" i="3"/>
  <c r="BG99" i="3"/>
  <c r="BF99" i="3"/>
  <c r="T99" i="3"/>
  <c r="R99" i="3"/>
  <c r="P99" i="3"/>
  <c r="BK99" i="3"/>
  <c r="J99" i="3"/>
  <c r="BE99" i="3" s="1"/>
  <c r="BI98" i="3"/>
  <c r="BH98" i="3"/>
  <c r="BG98" i="3"/>
  <c r="BF98" i="3"/>
  <c r="BE98" i="3"/>
  <c r="T98" i="3"/>
  <c r="R98" i="3"/>
  <c r="P98" i="3"/>
  <c r="BK98" i="3"/>
  <c r="J98" i="3"/>
  <c r="BI97" i="3"/>
  <c r="BH97" i="3"/>
  <c r="BG97" i="3"/>
  <c r="BF97" i="3"/>
  <c r="T97" i="3"/>
  <c r="R97" i="3"/>
  <c r="P97" i="3"/>
  <c r="BK97" i="3"/>
  <c r="J97" i="3"/>
  <c r="BE97" i="3" s="1"/>
  <c r="BI96" i="3"/>
  <c r="F36" i="3" s="1"/>
  <c r="BD55" i="1" s="1"/>
  <c r="BD54" i="1" s="1"/>
  <c r="BH96" i="3"/>
  <c r="F35" i="3" s="1"/>
  <c r="BC55" i="1" s="1"/>
  <c r="BC54" i="1" s="1"/>
  <c r="AY54" i="1" s="1"/>
  <c r="BG96" i="3"/>
  <c r="F34" i="3" s="1"/>
  <c r="BB55" i="1" s="1"/>
  <c r="BF96" i="3"/>
  <c r="F33" i="3" s="1"/>
  <c r="BA55" i="1" s="1"/>
  <c r="BE96" i="3"/>
  <c r="J32" i="3" s="1"/>
  <c r="AV55" i="1" s="1"/>
  <c r="T96" i="3"/>
  <c r="T95" i="3" s="1"/>
  <c r="T94" i="3" s="1"/>
  <c r="T93" i="3" s="1"/>
  <c r="R96" i="3"/>
  <c r="R95" i="3" s="1"/>
  <c r="R94" i="3" s="1"/>
  <c r="R93" i="3" s="1"/>
  <c r="P96" i="3"/>
  <c r="P95" i="3" s="1"/>
  <c r="P94" i="3" s="1"/>
  <c r="P93" i="3" s="1"/>
  <c r="AU55" i="1" s="1"/>
  <c r="AU54" i="1" s="1"/>
  <c r="BK96" i="3"/>
  <c r="BK95" i="3" s="1"/>
  <c r="J96" i="3"/>
  <c r="J89" i="3"/>
  <c r="F89" i="3"/>
  <c r="J87" i="3"/>
  <c r="F87" i="3"/>
  <c r="E85" i="3"/>
  <c r="F56" i="3"/>
  <c r="J55" i="3"/>
  <c r="F55" i="3"/>
  <c r="F53" i="3"/>
  <c r="E51" i="3"/>
  <c r="J20" i="3"/>
  <c r="E20" i="3"/>
  <c r="F90" i="3" s="1"/>
  <c r="J19" i="3"/>
  <c r="J14" i="3"/>
  <c r="J53" i="3" s="1"/>
  <c r="E7" i="3"/>
  <c r="E81" i="3" s="1"/>
  <c r="AY53" i="1"/>
  <c r="AX53" i="1"/>
  <c r="BI163" i="2"/>
  <c r="BH163" i="2"/>
  <c r="BG163" i="2"/>
  <c r="BF163" i="2"/>
  <c r="BE163" i="2"/>
  <c r="T163" i="2"/>
  <c r="R163" i="2"/>
  <c r="P163" i="2"/>
  <c r="BK163" i="2"/>
  <c r="J163" i="2"/>
  <c r="BI159" i="2"/>
  <c r="BH159" i="2"/>
  <c r="BG159" i="2"/>
  <c r="BF159" i="2"/>
  <c r="BE159" i="2"/>
  <c r="T159" i="2"/>
  <c r="R159" i="2"/>
  <c r="P159" i="2"/>
  <c r="BK159" i="2"/>
  <c r="J159" i="2"/>
  <c r="BI155" i="2"/>
  <c r="BH155" i="2"/>
  <c r="BG155" i="2"/>
  <c r="BF155" i="2"/>
  <c r="BE155" i="2"/>
  <c r="T155" i="2"/>
  <c r="R155" i="2"/>
  <c r="P155" i="2"/>
  <c r="BK155" i="2"/>
  <c r="J155" i="2"/>
  <c r="BI151" i="2"/>
  <c r="BH151" i="2"/>
  <c r="BG151" i="2"/>
  <c r="BF151" i="2"/>
  <c r="BE151" i="2"/>
  <c r="T151" i="2"/>
  <c r="R151" i="2"/>
  <c r="P151" i="2"/>
  <c r="BK151" i="2"/>
  <c r="J151" i="2"/>
  <c r="BI147" i="2"/>
  <c r="BH147" i="2"/>
  <c r="BG147" i="2"/>
  <c r="BF147" i="2"/>
  <c r="BE147" i="2"/>
  <c r="T147" i="2"/>
  <c r="R147" i="2"/>
  <c r="P147" i="2"/>
  <c r="BK147" i="2"/>
  <c r="J147" i="2"/>
  <c r="BI142" i="2"/>
  <c r="BH142" i="2"/>
  <c r="BG142" i="2"/>
  <c r="BF142" i="2"/>
  <c r="BE142" i="2"/>
  <c r="T142" i="2"/>
  <c r="R142" i="2"/>
  <c r="P142" i="2"/>
  <c r="BK142" i="2"/>
  <c r="J142" i="2"/>
  <c r="BI138" i="2"/>
  <c r="BH138" i="2"/>
  <c r="BG138" i="2"/>
  <c r="BF138" i="2"/>
  <c r="BE138" i="2"/>
  <c r="T138" i="2"/>
  <c r="R138" i="2"/>
  <c r="P138" i="2"/>
  <c r="BK138" i="2"/>
  <c r="J138" i="2"/>
  <c r="BI134" i="2"/>
  <c r="BH134" i="2"/>
  <c r="BG134" i="2"/>
  <c r="BF134" i="2"/>
  <c r="BE134" i="2"/>
  <c r="T134" i="2"/>
  <c r="T133" i="2" s="1"/>
  <c r="R134" i="2"/>
  <c r="R133" i="2" s="1"/>
  <c r="P134" i="2"/>
  <c r="P133" i="2" s="1"/>
  <c r="BK134" i="2"/>
  <c r="BK133" i="2" s="1"/>
  <c r="J133" i="2" s="1"/>
  <c r="J62" i="2" s="1"/>
  <c r="J134" i="2"/>
  <c r="BI127" i="2"/>
  <c r="BH127" i="2"/>
  <c r="BG127" i="2"/>
  <c r="BF127" i="2"/>
  <c r="T127" i="2"/>
  <c r="R127" i="2"/>
  <c r="P127" i="2"/>
  <c r="BK127" i="2"/>
  <c r="J127" i="2"/>
  <c r="BE127" i="2" s="1"/>
  <c r="BI123" i="2"/>
  <c r="BH123" i="2"/>
  <c r="BG123" i="2"/>
  <c r="BF123" i="2"/>
  <c r="T123" i="2"/>
  <c r="R123" i="2"/>
  <c r="P123" i="2"/>
  <c r="BK123" i="2"/>
  <c r="J123" i="2"/>
  <c r="BE123" i="2" s="1"/>
  <c r="BI112" i="2"/>
  <c r="BH112" i="2"/>
  <c r="BG112" i="2"/>
  <c r="BF112" i="2"/>
  <c r="T112" i="2"/>
  <c r="R112" i="2"/>
  <c r="P112" i="2"/>
  <c r="BK112" i="2"/>
  <c r="J112" i="2"/>
  <c r="BE112" i="2" s="1"/>
  <c r="BI100" i="2"/>
  <c r="BH100" i="2"/>
  <c r="BG100" i="2"/>
  <c r="BF100" i="2"/>
  <c r="T100" i="2"/>
  <c r="R100" i="2"/>
  <c r="P100" i="2"/>
  <c r="BK100" i="2"/>
  <c r="J100" i="2"/>
  <c r="BE100" i="2" s="1"/>
  <c r="BI89" i="2"/>
  <c r="BH89" i="2"/>
  <c r="BG89" i="2"/>
  <c r="BF89" i="2"/>
  <c r="BE89" i="2"/>
  <c r="T89" i="2"/>
  <c r="R89" i="2"/>
  <c r="P89" i="2"/>
  <c r="BK89" i="2"/>
  <c r="J89" i="2"/>
  <c r="BI88" i="2"/>
  <c r="BH88" i="2"/>
  <c r="BG88" i="2"/>
  <c r="BF88" i="2"/>
  <c r="T88" i="2"/>
  <c r="R88" i="2"/>
  <c r="P88" i="2"/>
  <c r="BK88" i="2"/>
  <c r="J88" i="2"/>
  <c r="BE88" i="2" s="1"/>
  <c r="BI87" i="2"/>
  <c r="BH87" i="2"/>
  <c r="BG87" i="2"/>
  <c r="BF87" i="2"/>
  <c r="BE87" i="2"/>
  <c r="T87" i="2"/>
  <c r="R87" i="2"/>
  <c r="P87" i="2"/>
  <c r="BK87" i="2"/>
  <c r="J87" i="2"/>
  <c r="BI86" i="2"/>
  <c r="F36" i="2" s="1"/>
  <c r="BD53" i="1" s="1"/>
  <c r="BD52" i="1" s="1"/>
  <c r="BH86" i="2"/>
  <c r="BG86" i="2"/>
  <c r="F34" i="2" s="1"/>
  <c r="BB53" i="1" s="1"/>
  <c r="BF86" i="2"/>
  <c r="J33" i="2" s="1"/>
  <c r="AW53" i="1" s="1"/>
  <c r="T86" i="2"/>
  <c r="T85" i="2" s="1"/>
  <c r="T84" i="2" s="1"/>
  <c r="R86" i="2"/>
  <c r="R85" i="2" s="1"/>
  <c r="R84" i="2" s="1"/>
  <c r="P86" i="2"/>
  <c r="P85" i="2" s="1"/>
  <c r="P84" i="2" s="1"/>
  <c r="AU53" i="1" s="1"/>
  <c r="BK86" i="2"/>
  <c r="BK85" i="2" s="1"/>
  <c r="J86" i="2"/>
  <c r="BE86" i="2" s="1"/>
  <c r="J80" i="2"/>
  <c r="F80" i="2"/>
  <c r="F78" i="2"/>
  <c r="E76" i="2"/>
  <c r="J55" i="2"/>
  <c r="F55" i="2"/>
  <c r="F53" i="2"/>
  <c r="E51" i="2"/>
  <c r="J20" i="2"/>
  <c r="E20" i="2"/>
  <c r="F56" i="2" s="1"/>
  <c r="J19" i="2"/>
  <c r="J14" i="2"/>
  <c r="J78" i="2" s="1"/>
  <c r="E7" i="2"/>
  <c r="E47" i="2" s="1"/>
  <c r="BB54" i="1"/>
  <c r="AX54" i="1"/>
  <c r="AS54" i="1"/>
  <c r="BB52" i="1"/>
  <c r="BB51" i="1" s="1"/>
  <c r="AX52" i="1"/>
  <c r="AU52" i="1"/>
  <c r="AS52" i="1"/>
  <c r="BD51" i="1"/>
  <c r="W30" i="1" s="1"/>
  <c r="AU51" i="1"/>
  <c r="AS51" i="1"/>
  <c r="L47" i="1"/>
  <c r="AM46" i="1"/>
  <c r="L46" i="1"/>
  <c r="AM44" i="1"/>
  <c r="L44" i="1"/>
  <c r="L42" i="1"/>
  <c r="L41" i="1"/>
  <c r="W28" i="1" l="1"/>
  <c r="AX51" i="1"/>
  <c r="BK84" i="2"/>
  <c r="J84" i="2" s="1"/>
  <c r="J85" i="2"/>
  <c r="J61" i="2" s="1"/>
  <c r="BK296" i="3"/>
  <c r="J296" i="3" s="1"/>
  <c r="J70" i="3" s="1"/>
  <c r="J297" i="3"/>
  <c r="J71" i="3" s="1"/>
  <c r="E72" i="2"/>
  <c r="F35" i="2"/>
  <c r="BC53" i="1" s="1"/>
  <c r="BC52" i="1" s="1"/>
  <c r="J88" i="4"/>
  <c r="J62" i="4" s="1"/>
  <c r="BK87" i="4"/>
  <c r="F32" i="4"/>
  <c r="AZ56" i="1" s="1"/>
  <c r="J53" i="2"/>
  <c r="F32" i="2"/>
  <c r="AZ53" i="1" s="1"/>
  <c r="AZ52" i="1" s="1"/>
  <c r="J32" i="2"/>
  <c r="AV53" i="1" s="1"/>
  <c r="AT53" i="1" s="1"/>
  <c r="BK94" i="3"/>
  <c r="J95" i="3"/>
  <c r="J62" i="3" s="1"/>
  <c r="F81" i="2"/>
  <c r="E47" i="3"/>
  <c r="J33" i="3"/>
  <c r="AW55" i="1" s="1"/>
  <c r="AT55" i="1" s="1"/>
  <c r="F83" i="4"/>
  <c r="J32" i="4"/>
  <c r="AV56" i="1" s="1"/>
  <c r="AT56" i="1" s="1"/>
  <c r="F33" i="2"/>
  <c r="BA53" i="1" s="1"/>
  <c r="BA52" i="1" s="1"/>
  <c r="F32" i="3"/>
  <c r="AZ55" i="1" s="1"/>
  <c r="AZ54" i="1" s="1"/>
  <c r="AV54" i="1" s="1"/>
  <c r="AT54" i="1" s="1"/>
  <c r="J80" i="4"/>
  <c r="F33" i="4"/>
  <c r="BA56" i="1" s="1"/>
  <c r="BA54" i="1" s="1"/>
  <c r="AW54" i="1" s="1"/>
  <c r="E74" i="4"/>
  <c r="AY52" i="1" l="1"/>
  <c r="BC51" i="1"/>
  <c r="J94" i="3"/>
  <c r="J61" i="3" s="1"/>
  <c r="BK93" i="3"/>
  <c r="J93" i="3" s="1"/>
  <c r="J60" i="2"/>
  <c r="J29" i="2"/>
  <c r="AW52" i="1"/>
  <c r="BA51" i="1"/>
  <c r="BK86" i="4"/>
  <c r="J86" i="4" s="1"/>
  <c r="J87" i="4"/>
  <c r="J61" i="4" s="1"/>
  <c r="AZ51" i="1"/>
  <c r="AV52" i="1"/>
  <c r="AT52" i="1" s="1"/>
  <c r="W27" i="1" l="1"/>
  <c r="AW51" i="1"/>
  <c r="AK27" i="1" s="1"/>
  <c r="J60" i="3"/>
  <c r="J29" i="3"/>
  <c r="W29" i="1"/>
  <c r="AY51" i="1"/>
  <c r="AV51" i="1"/>
  <c r="W26" i="1"/>
  <c r="AG53" i="1"/>
  <c r="J38" i="2"/>
  <c r="J60" i="4"/>
  <c r="J29" i="4"/>
  <c r="J38" i="4" l="1"/>
  <c r="AG56" i="1"/>
  <c r="AN56" i="1" s="1"/>
  <c r="J38" i="3"/>
  <c r="AG55" i="1"/>
  <c r="AK26" i="1"/>
  <c r="AT51" i="1"/>
  <c r="AG52" i="1"/>
  <c r="AN53" i="1"/>
  <c r="AN55" i="1" l="1"/>
  <c r="AG54" i="1"/>
  <c r="AN54" i="1" s="1"/>
  <c r="AN52" i="1"/>
  <c r="AG51" i="1" l="1"/>
  <c r="AK23" i="1" l="1"/>
  <c r="AK32" i="1" s="1"/>
  <c r="AN51" i="1"/>
</calcChain>
</file>

<file path=xl/sharedStrings.xml><?xml version="1.0" encoding="utf-8"?>
<sst xmlns="http://schemas.openxmlformats.org/spreadsheetml/2006/main" count="4708" uniqueCount="948">
  <si>
    <t>Export VZ</t>
  </si>
  <si>
    <t>List obsahuje:</t>
  </si>
  <si>
    <t>3.0</t>
  </si>
  <si>
    <t>ZAMOK</t>
  </si>
  <si>
    <t>False</t>
  </si>
  <si>
    <t>{5a1e717b-3fa4-47a1-985e-9d5403229905}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</si>
  <si>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</si>
  <si>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</si>
  <si>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</si>
  <si>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</si>
  <si>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</si>
  <si>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</si>
  <si>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</si>
  <si>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</si>
  <si>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2059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</si>
  <si>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</si>
  <si>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</si>
  <si>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Hranice-Pod Křivým-dešťová kanalizace</t>
  </si>
  <si>
    <t>0,1</t>
  </si>
  <si>
    <t>KSO:</t>
  </si>
  <si>
    <t/>
  </si>
  <si>
    <t>CC-CZ:</t>
  </si>
  <si>
    <t>1</t>
  </si>
  <si>
    <t>Místo:</t>
  </si>
  <si>
    <t>HRANICE</t>
  </si>
  <si>
    <t>Datum:</t>
  </si>
  <si>
    <t>5.9.2016</t>
  </si>
  <si>
    <t>10</t>
  </si>
  <si>
    <t>100</t>
  </si>
  <si>
    <t>Zadavatel:</t>
  </si>
  <si>
    <t>IČ:</t>
  </si>
  <si>
    <t>301311</t>
  </si>
  <si>
    <t>MĚSTO HRANICE</t>
  </si>
  <si>
    <t>DIČ:</t>
  </si>
  <si>
    <t>Uchazeč:</t>
  </si>
  <si>
    <t>Vyplň údaj</t>
  </si>
  <si>
    <t>Projektant:</t>
  </si>
  <si>
    <t>26821443</t>
  </si>
  <si>
    <t>PROJEKTY VODAM s.r.o.   HRANICE</t>
  </si>
  <si>
    <t>CZ26821443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</si>
  <si>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</si>
  <si>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</si>
  <si>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</si>
  <si>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</si>
  <si>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</si>
  <si>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</si>
  <si>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</si>
  <si>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</si>
  <si>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</si>
  <si>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</si>
  <si>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</si>
  <si>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</si>
  <si>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</si>
  <si>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</si>
  <si>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</si>
  <si>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</si>
  <si>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</si>
  <si>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</si>
  <si>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</si>
  <si>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</si>
  <si>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</si>
  <si>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</si>
  <si>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</si>
  <si>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</si>
  <si>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</si>
  <si>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</si>
  <si>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</si>
  <si>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</si>
  <si>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</si>
  <si>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</si>
  <si>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</si>
  <si>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</si>
  <si>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</si>
  <si>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</si>
  <si>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</si>
  <si>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</si>
  <si>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</si>
  <si>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</si>
  <si>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</si>
  <si>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</si>
  <si>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00</t>
  </si>
  <si>
    <t>OSTATNÍ NÁKLADY</t>
  </si>
  <si>
    <t>VON</t>
  </si>
  <si>
    <t>{5d2b9553-0e82-404d-8604-be731064a8ae}</t>
  </si>
  <si>
    <t>2</t>
  </si>
  <si>
    <t>Ostatní náklady</t>
  </si>
  <si>
    <t>Soupis</t>
  </si>
  <si>
    <t>{8a5c6764-81a9-4c04-bed7-92d2bb8fb629}</t>
  </si>
  <si>
    <t>SO 01</t>
  </si>
  <si>
    <t>DEŠŤOVÁ KANALIZACE - UL. POD KŘIVÝM, HAVLÍČKOVA</t>
  </si>
  <si>
    <t>ING</t>
  </si>
  <si>
    <t>{e298cac4-52c6-4f79-843f-9b8c5472f677}</t>
  </si>
  <si>
    <t>827 21 11</t>
  </si>
  <si>
    <t>SO 01 01</t>
  </si>
  <si>
    <t>dešťová kanalizace</t>
  </si>
  <si>
    <t>{6a922330-8705-4d07-ba7d-bc45ed8f7cc0}</t>
  </si>
  <si>
    <t>SO 01 02</t>
  </si>
  <si>
    <t>konečné úpravy komunikace ul. Pod Křivým</t>
  </si>
  <si>
    <t>{6499539c-78ba-4462-850a-76d493b1e835}</t>
  </si>
  <si>
    <t>Zpět na list:</t>
  </si>
  <si>
    <t>KRYCÍ LIST SOUPISU</t>
  </si>
  <si>
    <t>Objekt:</t>
  </si>
  <si>
    <t>00 - OSTATNÍ NÁKLADY</t>
  </si>
  <si>
    <t>Soupis:</t>
  </si>
  <si>
    <t>00 - Ostatní náklady</t>
  </si>
  <si>
    <t>REKAPITULACE ČLENĚNÍ SOUPISU PRACÍ</t>
  </si>
  <si>
    <t>Kód dílu - Popis</t>
  </si>
  <si>
    <t>Cena celkem [CZK]</t>
  </si>
  <si>
    <t>Náklady soupisu celkem</t>
  </si>
  <si>
    <t>-1</t>
  </si>
  <si>
    <t>VN - Vedlejší náklady</t>
  </si>
  <si>
    <t>ON - Ostatní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</si>
  <si>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</si>
  <si>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</si>
  <si>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</si>
  <si>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</si>
  <si>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</si>
  <si>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</si>
  <si>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</si>
  <si>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</si>
  <si>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</si>
  <si>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</si>
  <si>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</si>
  <si>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</si>
  <si>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</si>
  <si>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</si>
  <si>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VN</t>
  </si>
  <si>
    <t>Vedlejší náklady</t>
  </si>
  <si>
    <t>4</t>
  </si>
  <si>
    <t>ROZPOCET</t>
  </si>
  <si>
    <t>K</t>
  </si>
  <si>
    <t>005111020R</t>
  </si>
  <si>
    <t>Vytyčení stavby</t>
  </si>
  <si>
    <t>Soubor</t>
  </si>
  <si>
    <t>RTS</t>
  </si>
  <si>
    <t>262144</t>
  </si>
  <si>
    <t>005111021R</t>
  </si>
  <si>
    <t>Vytyčení inženýrských sítí</t>
  </si>
  <si>
    <t>3</t>
  </si>
  <si>
    <t>005111030R</t>
  </si>
  <si>
    <t>Zaměření skutečného stavu</t>
  </si>
  <si>
    <t>6</t>
  </si>
  <si>
    <t>005121016R</t>
  </si>
  <si>
    <t>Vybudování zařízení staveniště pro JKSO 827</t>
  </si>
  <si>
    <t>8</t>
  </si>
  <si>
    <t>VV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</si>
  <si>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</si>
  <si>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</si>
  <si>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</si>
  <si>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</si>
  <si>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</si>
  <si>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</si>
  <si>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</si>
  <si>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</si>
  <si>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Součet</t>
  </si>
  <si>
    <t>5</t>
  </si>
  <si>
    <t>005121026R</t>
  </si>
  <si>
    <t>Provoz zařízení staveniště pro JKSO 827</t>
  </si>
  <si>
    <t>Opotřebení nebo pronájem skladovacích kontejnerů.</t>
  </si>
  <si>
    <t>Opotřebení a údržba nebo pronájem sociálního zařízení – umývárny, toalety, šatny.</t>
  </si>
  <si>
    <t>Opotřebení nebo pronájem kanceláří stavby a technického dozoru.</t>
  </si>
  <si>
    <t>Opotřebení lávek pro chodce do 2 m délky, mostů do 5 délky.</t>
  </si>
  <si>
    <t>Spotřeba vody a elektrické energie pro potřebu sociálních zařízení a kanceláří stavby.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</si>
  <si>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</si>
  <si>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</si>
  <si>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</si>
  <si>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</si>
  <si>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</si>
  <si>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</si>
  <si>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12</t>
  </si>
  <si>
    <t>Odvoz kontejnerů pro skladování a uvedení zpevněných ploch pro skladování do původního stavu.</t>
  </si>
  <si>
    <t>Uvedení zpevněných ploch pro osazení objektů sociálního zařízení staveniště a kanceláří stavby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</si>
  <si>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</si>
  <si>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</si>
  <si>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</si>
  <si>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</si>
  <si>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</si>
  <si>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</si>
  <si>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7</t>
  </si>
  <si>
    <t>005122010R</t>
  </si>
  <si>
    <t>Provoz objednatele</t>
  </si>
  <si>
    <t>14</t>
  </si>
  <si>
    <t>Náklady na ztížené provádění stavebních prací v důsledku nepřerušeného provozu na staveništi nebo v případech nepřerušeného provozu v objektech v ni</t>
  </si>
  <si>
    <t>005122T1</t>
  </si>
  <si>
    <t>Provozní vlivy</t>
  </si>
  <si>
    <t>Vlastní</t>
  </si>
  <si>
    <t>16</t>
  </si>
  <si>
    <t>Náklady na ztížené podmínky provádění tam, kde jsou stavební práce zcela nebo zčásti omezovány provozem jiných osob.</t>
  </si>
  <si>
    <t>Možná přeložka vodovodního řadu v délce cca 30,0m.</t>
  </si>
  <si>
    <t>Vypracování protipovodňového plánu zhotovitelem pro zařízení staveniště.</t>
  </si>
  <si>
    <t>ON</t>
  </si>
  <si>
    <t>9</t>
  </si>
  <si>
    <t>005124T</t>
  </si>
  <si>
    <t>Čištění komunikací v průběhu stavby</t>
  </si>
  <si>
    <t>18</t>
  </si>
  <si>
    <t>Včetně opravy a údržby komunikací užívaných v průběhu stavby.</t>
  </si>
  <si>
    <t>005211030R</t>
  </si>
  <si>
    <t>Dočasná dopravní opatření</t>
  </si>
  <si>
    <t>20</t>
  </si>
  <si>
    <t>Náklady na vyhotovení návrhu dočasného dopravního značení, jeho projednání s dotčenými orgány a organizacemi, dodání dopravních značek a světelné si</t>
  </si>
  <si>
    <t>11</t>
  </si>
  <si>
    <t>00523  R</t>
  </si>
  <si>
    <t>Zkoušky a revize</t>
  </si>
  <si>
    <t>22</t>
  </si>
  <si>
    <t>Náklady zhotovitele, související s prováděním zkoušek a revizí předepsaných technickými normami nebo objednatelem a které jsou pro provedení díla ne</t>
  </si>
  <si>
    <t>Kamerové zkoušky,zkoušky hutnění únosnosti podloží,zkoušky hutnění úprav komunikací dle TP 146,zkoušky vytěženého štěrku z retenčních nádrží,zkoušky</t>
  </si>
  <si>
    <t>00524 R</t>
  </si>
  <si>
    <t>Předání a převzetí díla</t>
  </si>
  <si>
    <t>24</t>
  </si>
  <si>
    <t>Náklady zhotovitele, které vzniknou v souvislosti s povinnostmi zhotovitele při předání a převzetí díla.</t>
  </si>
  <si>
    <t>13</t>
  </si>
  <si>
    <t>005241010R</t>
  </si>
  <si>
    <t>Dokumentace skutečného provedení</t>
  </si>
  <si>
    <t>26</t>
  </si>
  <si>
    <t>Náklady na vyhotovení dokumentace skutečného provedení stavby a její předání objednateli v požadované formě a požadovaném počtu.</t>
  </si>
  <si>
    <t>005241020R</t>
  </si>
  <si>
    <t>Geodetické zaměření skutečného provedení</t>
  </si>
  <si>
    <t>28</t>
  </si>
  <si>
    <t>Náklady na provedení skutečného zaměření stavby v rozsahu nezbytném pro zápis změny do katastru nemovitostí.</t>
  </si>
  <si>
    <t>005241020T</t>
  </si>
  <si>
    <t>Pasportizace objektů</t>
  </si>
  <si>
    <t>30</t>
  </si>
  <si>
    <t>Zdokumentování pozemních a jiných objektů v blízkosti stavby před jejím zahájením(fotodokumentace,video,popisy).Před zahájením stavby a v průběhu st</t>
  </si>
  <si>
    <t>005261030R</t>
  </si>
  <si>
    <t>Finanční rezerva</t>
  </si>
  <si>
    <t>32</t>
  </si>
  <si>
    <t>SO 01 - DEŠŤOVÁ KANALIZACE - UL. POD KŘIVÝM, HAVLÍČKOVA</t>
  </si>
  <si>
    <t>SO 01 01 - dešťová kanalizace</t>
  </si>
  <si>
    <t>HSV - Práce a dodávky HSV</t>
  </si>
  <si>
    <t xml:space="preserve">    1 - Zemní práce</t>
  </si>
  <si>
    <t xml:space="preserve">    11 - Přípravné a přidružené práce</t>
  </si>
  <si>
    <t xml:space="preserve">    2 - Základy a zvláštní zakládání</t>
  </si>
  <si>
    <t xml:space="preserve">    4 - Vodorovné konstrukce</t>
  </si>
  <si>
    <t xml:space="preserve">    5 - Komunikace</t>
  </si>
  <si>
    <t xml:space="preserve">    8 - Trubní vedení</t>
  </si>
  <si>
    <t xml:space="preserve">    91 - Doplňující práce na komunikaci</t>
  </si>
  <si>
    <t xml:space="preserve">    99 - Staveništní přesun hmot</t>
  </si>
  <si>
    <t>M - Práce a dodávky M</t>
  </si>
  <si>
    <t xml:space="preserve">    M23 - Montáže potrubí</t>
  </si>
  <si>
    <t>HSV</t>
  </si>
  <si>
    <t>Práce a dodávky HSV</t>
  </si>
  <si>
    <t>Zemní práce</t>
  </si>
  <si>
    <t>115101201R00</t>
  </si>
  <si>
    <t>Čerpání vody na výšku do 10 m, přítok do 500 l předpoklad</t>
  </si>
  <si>
    <t>hod</t>
  </si>
  <si>
    <t>115101341R00</t>
  </si>
  <si>
    <t>Pohotovost čerp.soupravy, výška 50 m, přítok 500 l předpoklad</t>
  </si>
  <si>
    <t>den</t>
  </si>
  <si>
    <t>119001401R00</t>
  </si>
  <si>
    <t>Dočasné zajištění ocelového potrubí do DN 200 mm</t>
  </si>
  <si>
    <t>m</t>
  </si>
  <si>
    <t>119001421R00</t>
  </si>
  <si>
    <t>Dočasné zajištění kabelů - do počtu 3 kabelů</t>
  </si>
  <si>
    <t>120001101R00</t>
  </si>
  <si>
    <t>Příplatek za ztížení vykopávky v blízkosti vedení</t>
  </si>
  <si>
    <t>m3</t>
  </si>
  <si>
    <t>121101102R00</t>
  </si>
  <si>
    <t>Sejmutí ornice s přemístěním přes 50 do 100 m</t>
  </si>
  <si>
    <t>132101213R00</t>
  </si>
  <si>
    <t>Hloubení rýh š.do 200 cm hor.2 do 10000 m3,STROJNĚ</t>
  </si>
  <si>
    <t>132201213R00</t>
  </si>
  <si>
    <t>Hloubení rýh š.do 200 cm hor.3 do 10000 m3,STROJNĚ</t>
  </si>
  <si>
    <t>132201219R00</t>
  </si>
  <si>
    <t>Příplatek za lepivost - hloubení rýh 200cm v hor.3</t>
  </si>
  <si>
    <t>1859,37465/100*50</t>
  </si>
  <si>
    <t>151811416R00</t>
  </si>
  <si>
    <t>Montáž pažic.boxu standard dl.3m, š.2,5m, hl.2,4m</t>
  </si>
  <si>
    <t>kus</t>
  </si>
  <si>
    <t>151811420R00</t>
  </si>
  <si>
    <t>Montáž pažic.boxu extra dl.3,7m, š.2,5m, hl.3,9 m</t>
  </si>
  <si>
    <t>151813416R00</t>
  </si>
  <si>
    <t>Dmtž pažicího boxu standard dl.3m, š.2,5m, hl.2,4m</t>
  </si>
  <si>
    <t>151813420R00</t>
  </si>
  <si>
    <t>Dmtž pažicího boxu extra dl.3,7m, š.2,5m, hl.3,9 m</t>
  </si>
  <si>
    <t>161101101R00</t>
  </si>
  <si>
    <t>Svislé přemístění výkopku z hor.1-4 do 2,5 m</t>
  </si>
  <si>
    <t>161101102R00</t>
  </si>
  <si>
    <t>Svislé přemístění výkopku z hor.1-4 do 4,0 m</t>
  </si>
  <si>
    <t>162501102R00</t>
  </si>
  <si>
    <t>Vodorovné přemístění výkopku z hor.1-4 do 3000 m na meziskládku a zpět</t>
  </si>
  <si>
    <t>17</t>
  </si>
  <si>
    <t>162701101R00</t>
  </si>
  <si>
    <t>Vodorovné přemístění výkopku z hor.1-4 do 6000 m</t>
  </si>
  <si>
    <t>34</t>
  </si>
  <si>
    <t>trvalá skládka</t>
  </si>
  <si>
    <t>1000/1,70</t>
  </si>
  <si>
    <t>162701105R00</t>
  </si>
  <si>
    <t>Vodorovné přemístění výkopku z hor.1-4 do 10000 m</t>
  </si>
  <si>
    <t>36</t>
  </si>
  <si>
    <t>19</t>
  </si>
  <si>
    <t>162701109R00</t>
  </si>
  <si>
    <t>Příplatek k vod. přemístění hor.1-4 za další 1 km</t>
  </si>
  <si>
    <t>38</t>
  </si>
  <si>
    <t>1937,50321*3</t>
  </si>
  <si>
    <t>167101102R00</t>
  </si>
  <si>
    <t>Nakládání výkopku z hor.1-4 v množství nad 100 m3</t>
  </si>
  <si>
    <t>40</t>
  </si>
  <si>
    <t>171201201R00</t>
  </si>
  <si>
    <t>Uložení sypaniny na skládku</t>
  </si>
  <si>
    <t>42</t>
  </si>
  <si>
    <t>174101101R00</t>
  </si>
  <si>
    <t>Zásyp jam, rýh, šachet se zhutněním</t>
  </si>
  <si>
    <t>44</t>
  </si>
  <si>
    <t>23</t>
  </si>
  <si>
    <t>46</t>
  </si>
  <si>
    <t>48</t>
  </si>
  <si>
    <t>25</t>
  </si>
  <si>
    <t>175101101R00</t>
  </si>
  <si>
    <t>Obsyp potrubí bez prohození sypaniny</t>
  </si>
  <si>
    <t>50</t>
  </si>
  <si>
    <t>180402111R00</t>
  </si>
  <si>
    <t>Založení trávníku parkového výsevem v rovině</t>
  </si>
  <si>
    <t>m2</t>
  </si>
  <si>
    <t>52</t>
  </si>
  <si>
    <t>27</t>
  </si>
  <si>
    <t>181301102R00</t>
  </si>
  <si>
    <t>Rozprostření ornice, rovina, tl. 10-15 cm,do 500m2</t>
  </si>
  <si>
    <t>54</t>
  </si>
  <si>
    <t>199000002R00</t>
  </si>
  <si>
    <t>Poplatek za skládku horniny 1- 4</t>
  </si>
  <si>
    <t>56</t>
  </si>
  <si>
    <t>588,23529+1937,50321</t>
  </si>
  <si>
    <t>29</t>
  </si>
  <si>
    <t>175101109T00</t>
  </si>
  <si>
    <t>Příplatek za prohození sypaniny pro zásyp rýhy</t>
  </si>
  <si>
    <t>58</t>
  </si>
  <si>
    <t>199000010</t>
  </si>
  <si>
    <t>Uložení kabelového vedení do ochranného bet.žlabu</t>
  </si>
  <si>
    <t>ks</t>
  </si>
  <si>
    <t>60</t>
  </si>
  <si>
    <t>31</t>
  </si>
  <si>
    <t>174100050TAB</t>
  </si>
  <si>
    <t>Zásyp jam,rýh a šachet štěrkopískem, dovoz štěrkopísku ze vzdálenosti 5 km</t>
  </si>
  <si>
    <t>62</t>
  </si>
  <si>
    <t>M</t>
  </si>
  <si>
    <t>00572400R</t>
  </si>
  <si>
    <t>Směs travní parková I. běžná zátěž</t>
  </si>
  <si>
    <t>kg</t>
  </si>
  <si>
    <t>64</t>
  </si>
  <si>
    <t>528,820/50</t>
  </si>
  <si>
    <t>33</t>
  </si>
  <si>
    <t>58337330R</t>
  </si>
  <si>
    <t>Štěrkopísek frakce 0-22 A</t>
  </si>
  <si>
    <t>t</t>
  </si>
  <si>
    <t>66</t>
  </si>
  <si>
    <t>1530,83991*1,80</t>
  </si>
  <si>
    <t>583419036R</t>
  </si>
  <si>
    <t>Kamenivo drcené frakce  32/63 D Olomoucký kraj</t>
  </si>
  <si>
    <t>68</t>
  </si>
  <si>
    <t>347,54750*1,80</t>
  </si>
  <si>
    <t>35</t>
  </si>
  <si>
    <t>58344197R</t>
  </si>
  <si>
    <t>Štěrkodrtě frakce 0-63 A</t>
  </si>
  <si>
    <t>70</t>
  </si>
  <si>
    <t>183,00213*1,80</t>
  </si>
  <si>
    <t>59213405R</t>
  </si>
  <si>
    <t>Žlab kabelový železob.AZD 30-100  100x31x19 cm</t>
  </si>
  <si>
    <t>72</t>
  </si>
  <si>
    <t>37</t>
  </si>
  <si>
    <t>59213431R</t>
  </si>
  <si>
    <t>Deska kryci kabel. žlabů AZD 13-30  50x30x6 cm</t>
  </si>
  <si>
    <t>74</t>
  </si>
  <si>
    <t>69*2</t>
  </si>
  <si>
    <t>Přípravné a přidružené práce</t>
  </si>
  <si>
    <t>113107615R00</t>
  </si>
  <si>
    <t>Odstranění podkladu nad 50 m2,kam.drcené tl.15 cm</t>
  </si>
  <si>
    <t>76</t>
  </si>
  <si>
    <t>39</t>
  </si>
  <si>
    <t>113107620R00</t>
  </si>
  <si>
    <t>Odstranění podkladu nad 50 m2,kam.drcené tl.20 cm</t>
  </si>
  <si>
    <t>78</t>
  </si>
  <si>
    <t>113108410R00</t>
  </si>
  <si>
    <t>Odstranění podkladu pl. nad 50 m2, živice tl.10 cm</t>
  </si>
  <si>
    <t>80</t>
  </si>
  <si>
    <t>41</t>
  </si>
  <si>
    <t>113108415R00</t>
  </si>
  <si>
    <t>Odstranění podkladu pl. nad 50 m2, živice tl.15 cm</t>
  </si>
  <si>
    <t>82</t>
  </si>
  <si>
    <t>113151119R00</t>
  </si>
  <si>
    <t>Fréz.živič.krytu pl.do 500 m2,pruh do 75cm,tl.10cm</t>
  </si>
  <si>
    <t>84</t>
  </si>
  <si>
    <t>43</t>
  </si>
  <si>
    <t>113202111R00</t>
  </si>
  <si>
    <t>Vytrhání obrub z krajníků nebo obrubníků stojatých</t>
  </si>
  <si>
    <t>86</t>
  </si>
  <si>
    <t>919735111R00</t>
  </si>
  <si>
    <t>Řezání stávajícího živičného krytu tl. do 5 cm</t>
  </si>
  <si>
    <t>88</t>
  </si>
  <si>
    <t>45</t>
  </si>
  <si>
    <t>979082219R00</t>
  </si>
  <si>
    <t>Příplatek za dopravu suti po suchu za další 1 km</t>
  </si>
  <si>
    <t>90</t>
  </si>
  <si>
    <t>skládka do 6 km</t>
  </si>
  <si>
    <t>412,1117</t>
  </si>
  <si>
    <t>92</t>
  </si>
  <si>
    <t>skládka do 13 km</t>
  </si>
  <si>
    <t>548,5440*12</t>
  </si>
  <si>
    <t>47</t>
  </si>
  <si>
    <t>979990113T05</t>
  </si>
  <si>
    <t>Poplatek za skládku suti - odpad z komunikací</t>
  </si>
  <si>
    <t>94</t>
  </si>
  <si>
    <t>979082213R00</t>
  </si>
  <si>
    <t>Vodorovná doprava suti po suchu do 1 km</t>
  </si>
  <si>
    <t>96</t>
  </si>
  <si>
    <t>Základy a zvláštní zakládání</t>
  </si>
  <si>
    <t>49</t>
  </si>
  <si>
    <t>212752113R00</t>
  </si>
  <si>
    <t>Trativody z drenážních trubek, lože, DN 160 mm</t>
  </si>
  <si>
    <t>98</t>
  </si>
  <si>
    <t>235681111T00</t>
  </si>
  <si>
    <t>Jílové můstky na obsypu potrubí,dodání jílu</t>
  </si>
  <si>
    <t>3*1,00*1,10*0,55</t>
  </si>
  <si>
    <t>Vodorovné konstrukce</t>
  </si>
  <si>
    <t>51</t>
  </si>
  <si>
    <t>451572111R00</t>
  </si>
  <si>
    <t>Lože pod potrubí z kameniva těženého 0 - 4 mm</t>
  </si>
  <si>
    <t>102</t>
  </si>
  <si>
    <t>452311131R00</t>
  </si>
  <si>
    <t>Desky podkladní pod potrubí z betonu C 12/15</t>
  </si>
  <si>
    <t>104</t>
  </si>
  <si>
    <t>podkl.desky pod RŠ</t>
  </si>
  <si>
    <t>54*(1,40*1,40*0,10)</t>
  </si>
  <si>
    <t>53</t>
  </si>
  <si>
    <t>452311151RT1</t>
  </si>
  <si>
    <t>Desky podkladní pod potrubí z betonu , beton prostý třídy C 20/25 S3</t>
  </si>
  <si>
    <t>106</t>
  </si>
  <si>
    <t>podkl.beton pod žlaby</t>
  </si>
  <si>
    <t>26,00*0,70*0,30</t>
  </si>
  <si>
    <t>452351101R00</t>
  </si>
  <si>
    <t>Bednění desek nebo sedlových loží pod potrubí</t>
  </si>
  <si>
    <t>108</t>
  </si>
  <si>
    <t>54*(4*1,40*0,10)</t>
  </si>
  <si>
    <t>55</t>
  </si>
  <si>
    <t>461212111R00</t>
  </si>
  <si>
    <t>Patka z lom. kamene na MC 10, průřez nad 0,40 m2</t>
  </si>
  <si>
    <t>110</t>
  </si>
  <si>
    <t>0,80*0,75*1,60</t>
  </si>
  <si>
    <t>461311620R00</t>
  </si>
  <si>
    <t>Patka pro dlažbu z betonu, průřezu nad 0,20 m2</t>
  </si>
  <si>
    <t>112</t>
  </si>
  <si>
    <t>57</t>
  </si>
  <si>
    <t>465511311T00</t>
  </si>
  <si>
    <t>Dlažba z lom.kam. do betonu C 12/15 tl.10 cm</t>
  </si>
  <si>
    <t>114</t>
  </si>
  <si>
    <t>(4,20*4,60*0,30)+(2,00*4,60*0,30)</t>
  </si>
  <si>
    <t>Komunikace</t>
  </si>
  <si>
    <t>564782111R00</t>
  </si>
  <si>
    <t>Podklad z kam.drceného 32-63 s výplň.kamen. 30 cm</t>
  </si>
  <si>
    <t>116</t>
  </si>
  <si>
    <t>59</t>
  </si>
  <si>
    <t>564851111R00</t>
  </si>
  <si>
    <t>Podklad ze štěrkodrti po zhutnění tloušťky 15 cm</t>
  </si>
  <si>
    <t>118</t>
  </si>
  <si>
    <t>564861111R00</t>
  </si>
  <si>
    <t>Podklad ze štěrkodrti po zhutnění tloušťky 20 cm</t>
  </si>
  <si>
    <t>120</t>
  </si>
  <si>
    <t>61</t>
  </si>
  <si>
    <t>565141111R00</t>
  </si>
  <si>
    <t>Podklad z obal kam.ACP 16+,ACP 22+,do 3 m,tl. 6 cm</t>
  </si>
  <si>
    <t>122</t>
  </si>
  <si>
    <t>565310016R00</t>
  </si>
  <si>
    <t>Podklad z asfalt. recyklátu po zhutnění tl.10 cm</t>
  </si>
  <si>
    <t>124</t>
  </si>
  <si>
    <t>63</t>
  </si>
  <si>
    <t>567132115R00</t>
  </si>
  <si>
    <t>Podklad z kameniva zpev.cementem KZC 1 tl.20 cm</t>
  </si>
  <si>
    <t>126</t>
  </si>
  <si>
    <t>573111112R00</t>
  </si>
  <si>
    <t>Postřik živičný infiltr.+ posyp,z asfaltu 1 kg/m2</t>
  </si>
  <si>
    <t>128</t>
  </si>
  <si>
    <t>65</t>
  </si>
  <si>
    <t>573231111R00</t>
  </si>
  <si>
    <t>Postřik živičný spojovací z emulze 0,5-0,7 kg/m2</t>
  </si>
  <si>
    <t>130</t>
  </si>
  <si>
    <t>577112113R00</t>
  </si>
  <si>
    <t>Beton asfalt. ACO 11 S modifik. š. do 3 m, tl.4 cm</t>
  </si>
  <si>
    <t>132</t>
  </si>
  <si>
    <t>Trubní vedení</t>
  </si>
  <si>
    <t>67</t>
  </si>
  <si>
    <t>871313121R00</t>
  </si>
  <si>
    <t>Montáž trub z plastu, gumový kroužek, DN 150</t>
  </si>
  <si>
    <t>134</t>
  </si>
  <si>
    <t>871353121R00</t>
  </si>
  <si>
    <t>Montáž trub z plastu, gumový kroužek, DN 200</t>
  </si>
  <si>
    <t>136</t>
  </si>
  <si>
    <t>69</t>
  </si>
  <si>
    <t>871373121R00</t>
  </si>
  <si>
    <t>Montáž trub z plastu, gumový kroužek, DN 300</t>
  </si>
  <si>
    <t>138</t>
  </si>
  <si>
    <t>871393121R00</t>
  </si>
  <si>
    <t>Montáž trub z plastu, gumový kroužek, DN 400</t>
  </si>
  <si>
    <t>140</t>
  </si>
  <si>
    <t>71</t>
  </si>
  <si>
    <t>871413121R00</t>
  </si>
  <si>
    <t>Montáž trub z plastu, gumový kroužek, DN 500</t>
  </si>
  <si>
    <t>142</t>
  </si>
  <si>
    <t>877373121R00</t>
  </si>
  <si>
    <t>Montáž tvarovek odboč. plast. gum. kroužek DN 300</t>
  </si>
  <si>
    <t>144</t>
  </si>
  <si>
    <t>15+6</t>
  </si>
  <si>
    <t>73</t>
  </si>
  <si>
    <t>877313123R00</t>
  </si>
  <si>
    <t>Montáž tvarovek jednoos. z PVC gum. kroužek DN 150</t>
  </si>
  <si>
    <t>146</t>
  </si>
  <si>
    <t>877353123R00</t>
  </si>
  <si>
    <t>Montáž tvarovek jednoos. plast. gum.kroužek DN 200</t>
  </si>
  <si>
    <t>148</t>
  </si>
  <si>
    <t>75</t>
  </si>
  <si>
    <t>877373123R00</t>
  </si>
  <si>
    <t>Montáž tvarovek jednoos. plast. gum.kroužek DN 300</t>
  </si>
  <si>
    <t>150</t>
  </si>
  <si>
    <t>892571111R00</t>
  </si>
  <si>
    <t>Zkouška těsnosti kanalizace DN do 200, vodou</t>
  </si>
  <si>
    <t>152</t>
  </si>
  <si>
    <t>5,00+16,00</t>
  </si>
  <si>
    <t>77</t>
  </si>
  <si>
    <t>892581111R00</t>
  </si>
  <si>
    <t>Zkouška těsnosti kanalizace DN do 300, vodou</t>
  </si>
  <si>
    <t>154</t>
  </si>
  <si>
    <t>892591111R00</t>
  </si>
  <si>
    <t>Zkouška těsnosti kanalizace DN do 400, vodou</t>
  </si>
  <si>
    <t>156</t>
  </si>
  <si>
    <t>79</t>
  </si>
  <si>
    <t>892661111R00</t>
  </si>
  <si>
    <t>Zkouška těsnosti kanalizace DN do 600, vodou</t>
  </si>
  <si>
    <t>158</t>
  </si>
  <si>
    <t>892583111R00</t>
  </si>
  <si>
    <t>Zabezpečení konců kanal. potrubí DN do 300, vodou</t>
  </si>
  <si>
    <t>sada</t>
  </si>
  <si>
    <t>160</t>
  </si>
  <si>
    <t>81</t>
  </si>
  <si>
    <t>892593111R00</t>
  </si>
  <si>
    <t>Zabezpečení konců kanal. potrubí DN do 400, vodou</t>
  </si>
  <si>
    <t>úsek</t>
  </si>
  <si>
    <t>162</t>
  </si>
  <si>
    <t>892663111R00</t>
  </si>
  <si>
    <t>Zabezpečení konců kanal. potrubí DN do 600, vodou</t>
  </si>
  <si>
    <t>164</t>
  </si>
  <si>
    <t>83</t>
  </si>
  <si>
    <t>894138001R00</t>
  </si>
  <si>
    <t>Příplatek za dalších 0,60 m výšky vstupu</t>
  </si>
  <si>
    <t>166</t>
  </si>
  <si>
    <t>894411121R00</t>
  </si>
  <si>
    <t>Zřízení šachet z dílců, dno C25/30, potrubí DN 300</t>
  </si>
  <si>
    <t>168</t>
  </si>
  <si>
    <t>85</t>
  </si>
  <si>
    <t>894411131R00</t>
  </si>
  <si>
    <t>Zřízení šachet z dílců, dno C25/30, potrubí DN 400</t>
  </si>
  <si>
    <t>170</t>
  </si>
  <si>
    <t>894411141R00</t>
  </si>
  <si>
    <t>Zřízení šachet z dílců, dno C25/30, potrubí DN 500</t>
  </si>
  <si>
    <t>172</t>
  </si>
  <si>
    <t>87</t>
  </si>
  <si>
    <t>894431112R00</t>
  </si>
  <si>
    <t>Osazení plastové šachty z dílů prům.600 mm, Wavin</t>
  </si>
  <si>
    <t>174</t>
  </si>
  <si>
    <t>896221111R00</t>
  </si>
  <si>
    <t>Spadiště kanal. z betonu jednod.,dno C25/30,DN 400</t>
  </si>
  <si>
    <t>176</t>
  </si>
  <si>
    <t>89</t>
  </si>
  <si>
    <t>896213111R00</t>
  </si>
  <si>
    <t>Spadiště kanal. z betonu dvojité,dno C25/30,DN 300</t>
  </si>
  <si>
    <t>178</t>
  </si>
  <si>
    <t>899102111R00</t>
  </si>
  <si>
    <t>Osazení poklopu s rámem do 100 kg</t>
  </si>
  <si>
    <t>180</t>
  </si>
  <si>
    <t>91</t>
  </si>
  <si>
    <t>899104111R00</t>
  </si>
  <si>
    <t>Osazení poklopu s rámem nad 150 kg</t>
  </si>
  <si>
    <t>182</t>
  </si>
  <si>
    <t>1+41</t>
  </si>
  <si>
    <t>8970711099T1</t>
  </si>
  <si>
    <t>Žlabová vpust s mřížkovým ocelovým roštem, osazená do betonového lože, dl.1000 mm,, stavební výška 270 mm; zatížení D 400</t>
  </si>
  <si>
    <t>184</t>
  </si>
  <si>
    <t>93</t>
  </si>
  <si>
    <t>28614500.AR</t>
  </si>
  <si>
    <t>Trubka  PP SN 10  DN 160/1000</t>
  </si>
  <si>
    <t>186</t>
  </si>
  <si>
    <t>5,00*1,03</t>
  </si>
  <si>
    <t>28614505.AR</t>
  </si>
  <si>
    <t>Trubka PP SN 10  DN 200/3000</t>
  </si>
  <si>
    <t>188</t>
  </si>
  <si>
    <t>16,00/3*1,03</t>
  </si>
  <si>
    <t>95</t>
  </si>
  <si>
    <t>28614516R</t>
  </si>
  <si>
    <t>Trubka  PP SN 10  DN 315/6000</t>
  </si>
  <si>
    <t>190</t>
  </si>
  <si>
    <t>661,70/6*1,03</t>
  </si>
  <si>
    <t>28614518.AR</t>
  </si>
  <si>
    <t>Trubka  PP SN 10  DN 400/6000</t>
  </si>
  <si>
    <t>192</t>
  </si>
  <si>
    <t>112,90/6*1,03</t>
  </si>
  <si>
    <t>97</t>
  </si>
  <si>
    <t>28614519.AR</t>
  </si>
  <si>
    <t>Trubka  PP SN 10  DN 500/6000</t>
  </si>
  <si>
    <t>194</t>
  </si>
  <si>
    <t>701,40/6*1,03</t>
  </si>
  <si>
    <t>28651792R</t>
  </si>
  <si>
    <t>Záslepka kanalizační plast D 160 L 42 mm PVC</t>
  </si>
  <si>
    <t>196</t>
  </si>
  <si>
    <t>99</t>
  </si>
  <si>
    <t>28651795R</t>
  </si>
  <si>
    <t>Záslepka kanalizační plast D 315 L 74 mm PVC</t>
  </si>
  <si>
    <t>198</t>
  </si>
  <si>
    <t>28654574R</t>
  </si>
  <si>
    <t>Odbočka kanalizační PP  DN 300/150  45°</t>
  </si>
  <si>
    <t>200</t>
  </si>
  <si>
    <t>101</t>
  </si>
  <si>
    <t>28654575R</t>
  </si>
  <si>
    <t>Odbočka kanalizační PP  DN 300/200  45°</t>
  </si>
  <si>
    <t>202</t>
  </si>
  <si>
    <t>28654600R</t>
  </si>
  <si>
    <t>Koleno kanalizační PP  DN 150/45°</t>
  </si>
  <si>
    <t>204</t>
  </si>
  <si>
    <t>103</t>
  </si>
  <si>
    <t>28654604R</t>
  </si>
  <si>
    <t>Koleno kanalizační PP  DN 200/45°</t>
  </si>
  <si>
    <t>206</t>
  </si>
  <si>
    <t>286971520R</t>
  </si>
  <si>
    <t>Dno šachtové  600/315mm přímé pro potrubí plast</t>
  </si>
  <si>
    <t>208</t>
  </si>
  <si>
    <t>105</t>
  </si>
  <si>
    <t>28697155R</t>
  </si>
  <si>
    <t>Roura šachtová korugovaná  bez hrdla 600/4000 mm</t>
  </si>
  <si>
    <t>210</t>
  </si>
  <si>
    <t>28697160R</t>
  </si>
  <si>
    <t>Těsnění pro teleskop a beton. prstenec DN=600 mm</t>
  </si>
  <si>
    <t>212</t>
  </si>
  <si>
    <t>107</t>
  </si>
  <si>
    <t>28697162R</t>
  </si>
  <si>
    <t>Konus plastový šachtový PAD 600</t>
  </si>
  <si>
    <t>214</t>
  </si>
  <si>
    <t>28697166R</t>
  </si>
  <si>
    <t>Adaptér teleskopický PP  600</t>
  </si>
  <si>
    <t>216</t>
  </si>
  <si>
    <t>109</t>
  </si>
  <si>
    <t>55241713R</t>
  </si>
  <si>
    <t>Poklop litina  600/100 D400</t>
  </si>
  <si>
    <t>218</t>
  </si>
  <si>
    <t>55340323R</t>
  </si>
  <si>
    <t>Poklop D 400 - BEGU bet. výplň, s odvětráním</t>
  </si>
  <si>
    <t>220</t>
  </si>
  <si>
    <t>111</t>
  </si>
  <si>
    <t>55340329T</t>
  </si>
  <si>
    <t>poklop kanalizační litino-betonový; D výrobku 785 mm; únosnost B 125 kN; s odvětráním</t>
  </si>
  <si>
    <t>222</t>
  </si>
  <si>
    <t>553429819T0</t>
  </si>
  <si>
    <t>Rošt pro odvodňovací žlab litinový; l = 500 mm; š = 260 mm; zatížení D 400</t>
  </si>
  <si>
    <t>224</t>
  </si>
  <si>
    <t>113</t>
  </si>
  <si>
    <t>553429819T1</t>
  </si>
  <si>
    <t>Betonový žlab se spodním odtokem pro potrubí DN 200; l = 1000 mm; š = 240 mm; v = 270 zatížení D 400</t>
  </si>
  <si>
    <t>226</t>
  </si>
  <si>
    <t>553429819T2</t>
  </si>
  <si>
    <t>Betonový žlab se spodním odtokem pro potrubí DN 200; l = 500 mm; š = 240 mm; v = 270 zatížení D 400</t>
  </si>
  <si>
    <t>228</t>
  </si>
  <si>
    <t>115</t>
  </si>
  <si>
    <t>553429819T3</t>
  </si>
  <si>
    <t>Betonový žlab ; l = 1000 mm; š = 240 mm; v = 270 zatížení D 400</t>
  </si>
  <si>
    <t>230</t>
  </si>
  <si>
    <t>553429819T4</t>
  </si>
  <si>
    <t>Čelní a koncová stěna betonového žlabu,bez nátrubku</t>
  </si>
  <si>
    <t>232</t>
  </si>
  <si>
    <t>117</t>
  </si>
  <si>
    <t>5922434400T</t>
  </si>
  <si>
    <t>Prstenec vyrovnávací šachetní; betonový; TBW; DN = 625,0 mm; h = 40,0 mm; s = 120,00 mm, TBW-Q.1 63/4</t>
  </si>
  <si>
    <t>234</t>
  </si>
  <si>
    <t>59224347.AR</t>
  </si>
  <si>
    <t>Prstenec vyrovn šachetní TBW-Q.1 63/6</t>
  </si>
  <si>
    <t>236</t>
  </si>
  <si>
    <t>119</t>
  </si>
  <si>
    <t>59224348.AR</t>
  </si>
  <si>
    <t>Prstenec vyrovn šachetní TBW-Q.1 63/8</t>
  </si>
  <si>
    <t>238</t>
  </si>
  <si>
    <t>59224349.AR</t>
  </si>
  <si>
    <t>Prstenec vyrovn šachetní TBW-Q.1 63/10</t>
  </si>
  <si>
    <t>240</t>
  </si>
  <si>
    <t>121</t>
  </si>
  <si>
    <t>5922434900T</t>
  </si>
  <si>
    <t>Prstenec vyrovnávací šachetní; betonový; TBW; DN = 625,0 mm; h = 120,0 mm; s = 120,00 mm, TBW-Q.1 63/12</t>
  </si>
  <si>
    <t>242</t>
  </si>
  <si>
    <t>59224353.AR</t>
  </si>
  <si>
    <t>Konus šachetní TBR-Q.1 100-63/58/12 KPS</t>
  </si>
  <si>
    <t>244</t>
  </si>
  <si>
    <t>123</t>
  </si>
  <si>
    <t>59224354R</t>
  </si>
  <si>
    <t>Deska zákrytová TZK-Q.1 100-63/17</t>
  </si>
  <si>
    <t>246</t>
  </si>
  <si>
    <t>59224356.AR</t>
  </si>
  <si>
    <t>Skruž šachetní TBS-Q.1 100/25/12</t>
  </si>
  <si>
    <t>248</t>
  </si>
  <si>
    <t>125</t>
  </si>
  <si>
    <t>59224359.AR</t>
  </si>
  <si>
    <t>Skruž šachetní TBS-Q.1 100/50/12</t>
  </si>
  <si>
    <t>250</t>
  </si>
  <si>
    <t>59224362.AR</t>
  </si>
  <si>
    <t>Skruž šachetní TBS-Q.1 100/100/12</t>
  </si>
  <si>
    <t>252</t>
  </si>
  <si>
    <t>127</t>
  </si>
  <si>
    <t>59224366.AR</t>
  </si>
  <si>
    <t>Dno šachetní přímé TBZ-Q.1 100/60 V max. 40</t>
  </si>
  <si>
    <t>254</t>
  </si>
  <si>
    <t>59224367.AR</t>
  </si>
  <si>
    <t>Dno šachetní přímé TBZ-Q.1 100/80 V max. 50</t>
  </si>
  <si>
    <t>256</t>
  </si>
  <si>
    <t>Doplňující práce na komunikaci</t>
  </si>
  <si>
    <t>129</t>
  </si>
  <si>
    <t>928621011T00</t>
  </si>
  <si>
    <t>Zálivka asfaltová spár tl. 10- 15 cm</t>
  </si>
  <si>
    <t>258</t>
  </si>
  <si>
    <t>Včetně vyčištění spár před provedením zálivky.</t>
  </si>
  <si>
    <t>1157,10</t>
  </si>
  <si>
    <t>917862111R00</t>
  </si>
  <si>
    <t>Osazení stojat. obrub.bet. s opěrou,lože z C 12/15</t>
  </si>
  <si>
    <t>260</t>
  </si>
  <si>
    <t>131</t>
  </si>
  <si>
    <t>59217460R</t>
  </si>
  <si>
    <t>Obrubník silniční dvouvrstvý ABO 2-15  100x15x25cm</t>
  </si>
  <si>
    <t>262</t>
  </si>
  <si>
    <t>50% náhrada</t>
  </si>
  <si>
    <t>9/2*1,02</t>
  </si>
  <si>
    <t>Staveništní přesun hmot</t>
  </si>
  <si>
    <t>998276101R00</t>
  </si>
  <si>
    <t>Přesun hmot, trubní vedení plastová, otevř. výkop</t>
  </si>
  <si>
    <t>264</t>
  </si>
  <si>
    <t>Práce a dodávky M</t>
  </si>
  <si>
    <t>M23</t>
  </si>
  <si>
    <t>Montáže potrubí</t>
  </si>
  <si>
    <t>133</t>
  </si>
  <si>
    <t>230011183R00</t>
  </si>
  <si>
    <t>Montáž trubky ocelové 530 x 10</t>
  </si>
  <si>
    <t>266</t>
  </si>
  <si>
    <t>230011198R00</t>
  </si>
  <si>
    <t>Montáž trubky ocelové 720 x 10</t>
  </si>
  <si>
    <t>268</t>
  </si>
  <si>
    <t>9,50+6,00</t>
  </si>
  <si>
    <t>135</t>
  </si>
  <si>
    <t>230200126R00</t>
  </si>
  <si>
    <t>Nasunutí potrubní sekce do ocel.chráničky, DN 500</t>
  </si>
  <si>
    <t>270</t>
  </si>
  <si>
    <t>230200128R00</t>
  </si>
  <si>
    <t>Nasunutí potrubní sekce do ocel.chráničky, DN 700</t>
  </si>
  <si>
    <t>272</t>
  </si>
  <si>
    <t>včetně montáže a dodávky vymezovacích objímek pro nasunutí sekce a koncových manžet k uzavření chráničky</t>
  </si>
  <si>
    <t>137</t>
  </si>
  <si>
    <t>1423591T1</t>
  </si>
  <si>
    <t>Trubka ocelová  D 530,0 x 10,0 mm</t>
  </si>
  <si>
    <t>274</t>
  </si>
  <si>
    <t>14362539T3</t>
  </si>
  <si>
    <t>Trubka ocelová  D 720,0 x 10,0  mm</t>
  </si>
  <si>
    <t>276</t>
  </si>
  <si>
    <t>SO 01 02 - konečné úpravy komunikace ul. Pod Křivým</t>
  </si>
  <si>
    <t>113151213R00</t>
  </si>
  <si>
    <t>Fréz.živič.krytu nad 500 m2, bez překážek, tl.4 cm</t>
  </si>
  <si>
    <t>47,02984*6</t>
  </si>
  <si>
    <t>979990113T00</t>
  </si>
  <si>
    <t>Poplatek za skládku suti - obalovaný asfalt</t>
  </si>
  <si>
    <t>577112123R00</t>
  </si>
  <si>
    <t>Beton asfalt. ACO 11 S modifik. š.nad 3 m, tl.4 cm</t>
  </si>
  <si>
    <t>998225111R00</t>
  </si>
  <si>
    <t>Přesun hmot, pozemní komunikace, kryt živičný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</si>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</sst>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1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10"/>
      <color rgb="FF003366"/>
      <name val="Trebuchet MS"/>
    </font>
    <font>
      <sz val="8"/>
      <color rgb="FFFAE682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7" fillId="0" borderId="0" applyNumberFormat="0" applyFill="0" applyBorder="0" applyAlignment="0" applyProtection="0"/>
    <xf numFmtId="0" fontId="42" fillId="0" borderId="0" applyAlignment="0">
      <alignment vertical="top" wrapText="1"/>
      <protection locked="0"/>
    </xf>
  </cellStyleXfs>
  <cellXfs count="40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ill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13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6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0" fillId="0" borderId="17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8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6" fillId="0" borderId="17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7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2" xfId="0" applyNumberFormat="1" applyFont="1" applyBorder="1" applyAlignment="1" applyProtection="1">
      <alignment vertical="center"/>
    </xf>
    <xf numFmtId="4" fontId="28" fillId="0" borderId="23" xfId="0" applyNumberFormat="1" applyFont="1" applyBorder="1" applyAlignment="1" applyProtection="1">
      <alignment vertical="center"/>
    </xf>
    <xf numFmtId="166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  <protection locked="0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2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5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4" xfId="0" applyBorder="1"/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30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31" fillId="0" borderId="15" xfId="0" applyNumberFormat="1" applyFont="1" applyBorder="1" applyAlignment="1" applyProtection="1"/>
    <xf numFmtId="166" fontId="31" fillId="0" borderId="16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Border="1" applyAlignment="1" applyProtection="1"/>
    <xf numFmtId="0" fontId="7" fillId="0" borderId="4" xfId="0" applyFont="1" applyBorder="1" applyAlignment="1"/>
    <xf numFmtId="0" fontId="7" fillId="0" borderId="17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8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7" xfId="0" applyFont="1" applyBorder="1" applyAlignment="1" applyProtection="1">
      <alignment horizontal="center" vertical="center"/>
    </xf>
    <xf numFmtId="49" fontId="0" fillId="0" borderId="27" xfId="0" applyNumberFormat="1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center" vertical="center" wrapText="1"/>
    </xf>
    <xf numFmtId="167" fontId="0" fillId="0" borderId="27" xfId="0" applyNumberFormat="1" applyFont="1" applyBorder="1" applyAlignment="1" applyProtection="1">
      <alignment vertical="center"/>
    </xf>
    <xf numFmtId="4" fontId="0" fillId="3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8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" fillId="0" borderId="23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vertical="center"/>
    </xf>
    <xf numFmtId="166" fontId="1" fillId="0" borderId="23" xfId="0" applyNumberFormat="1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vertical="center"/>
      <protection locked="0"/>
    </xf>
    <xf numFmtId="4" fontId="11" fillId="0" borderId="23" xfId="0" applyNumberFormat="1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11" fillId="0" borderId="0" xfId="0" applyFont="1" applyBorder="1" applyAlignment="1" applyProtection="1">
      <alignment horizontal="left"/>
    </xf>
    <xf numFmtId="4" fontId="11" fillId="0" borderId="0" xfId="0" applyNumberFormat="1" applyFont="1" applyBorder="1" applyAlignment="1" applyProtection="1"/>
    <xf numFmtId="0" fontId="36" fillId="0" borderId="27" xfId="0" applyFont="1" applyBorder="1" applyAlignment="1" applyProtection="1">
      <alignment horizontal="center" vertical="center"/>
    </xf>
    <xf numFmtId="49" fontId="36" fillId="0" borderId="27" xfId="0" applyNumberFormat="1" applyFont="1" applyBorder="1" applyAlignment="1" applyProtection="1">
      <alignment horizontal="left" vertical="center" wrapText="1"/>
    </xf>
    <xf numFmtId="0" fontId="36" fillId="0" borderId="27" xfId="0" applyFont="1" applyBorder="1" applyAlignment="1" applyProtection="1">
      <alignment horizontal="left" vertical="center" wrapText="1"/>
    </xf>
    <xf numFmtId="0" fontId="36" fillId="0" borderId="27" xfId="0" applyFont="1" applyBorder="1" applyAlignment="1" applyProtection="1">
      <alignment horizontal="center" vertical="center" wrapText="1"/>
    </xf>
    <xf numFmtId="167" fontId="36" fillId="0" borderId="27" xfId="0" applyNumberFormat="1" applyFont="1" applyBorder="1" applyAlignment="1" applyProtection="1">
      <alignment vertical="center"/>
    </xf>
    <xf numFmtId="4" fontId="36" fillId="3" borderId="27" xfId="0" applyNumberFormat="1" applyFont="1" applyFill="1" applyBorder="1" applyAlignment="1" applyProtection="1">
      <alignment vertical="center"/>
      <protection locked="0"/>
    </xf>
    <xf numFmtId="4" fontId="36" fillId="0" borderId="27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6" fillId="3" borderId="27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6" fillId="0" borderId="23" xfId="0" applyFont="1" applyBorder="1" applyAlignment="1" applyProtection="1">
      <alignment horizontal="center" vertical="center"/>
    </xf>
    <xf numFmtId="0" fontId="37" fillId="2" borderId="0" xfId="1" applyFill="1"/>
    <xf numFmtId="0" fontId="38" fillId="0" borderId="0" xfId="1" applyFont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vertical="center"/>
    </xf>
    <xf numFmtId="0" fontId="41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40" fillId="2" borderId="0" xfId="0" applyFont="1" applyFill="1" applyAlignment="1" applyProtection="1">
      <alignment vertical="center"/>
    </xf>
    <xf numFmtId="0" fontId="39" fillId="2" borderId="0" xfId="0" applyFont="1" applyFill="1" applyAlignment="1" applyProtection="1">
      <alignment horizontal="left" vertical="center"/>
    </xf>
    <xf numFmtId="0" fontId="41" fillId="2" borderId="0" xfId="1" applyFont="1" applyFill="1" applyAlignment="1" applyProtection="1">
      <alignment vertical="center"/>
    </xf>
    <xf numFmtId="0" fontId="40" fillId="2" borderId="0" xfId="0" applyFont="1" applyFill="1" applyAlignment="1" applyProtection="1">
      <alignment vertical="center"/>
      <protection locked="0"/>
    </xf>
    <xf numFmtId="0" fontId="42" fillId="0" borderId="0" xfId="2" applyAlignment="1">
      <alignment vertical="top"/>
      <protection locked="0"/>
    </xf>
    <xf numFmtId="0" fontId="43" fillId="0" borderId="28" xfId="2" applyFont="1" applyBorder="1" applyAlignment="1">
      <alignment vertical="center" wrapText="1"/>
      <protection locked="0"/>
    </xf>
    <xf numFmtId="0" fontId="43" fillId="0" borderId="29" xfId="2" applyFont="1" applyBorder="1" applyAlignment="1">
      <alignment vertical="center" wrapText="1"/>
      <protection locked="0"/>
    </xf>
    <xf numFmtId="0" fontId="43" fillId="0" borderId="30" xfId="2" applyFont="1" applyBorder="1" applyAlignment="1">
      <alignment vertical="center" wrapText="1"/>
      <protection locked="0"/>
    </xf>
    <xf numFmtId="0" fontId="43" fillId="0" borderId="31" xfId="2" applyFont="1" applyBorder="1" applyAlignment="1">
      <alignment horizontal="center" vertical="center" wrapText="1"/>
      <protection locked="0"/>
    </xf>
    <xf numFmtId="0" fontId="43" fillId="0" borderId="32" xfId="2" applyFont="1" applyBorder="1" applyAlignment="1">
      <alignment horizontal="center" vertical="center" wrapText="1"/>
      <protection locked="0"/>
    </xf>
    <xf numFmtId="0" fontId="42" fillId="0" borderId="0" xfId="2" applyAlignment="1">
      <alignment horizontal="center" vertical="center"/>
      <protection locked="0"/>
    </xf>
    <xf numFmtId="0" fontId="43" fillId="0" borderId="31" xfId="2" applyFont="1" applyBorder="1" applyAlignment="1">
      <alignment vertical="center" wrapText="1"/>
      <protection locked="0"/>
    </xf>
    <xf numFmtId="0" fontId="43" fillId="0" borderId="32" xfId="2" applyFont="1" applyBorder="1" applyAlignment="1">
      <alignment vertical="center" wrapText="1"/>
      <protection locked="0"/>
    </xf>
    <xf numFmtId="0" fontId="45" fillId="0" borderId="0" xfId="2" applyFont="1" applyBorder="1" applyAlignment="1">
      <alignment horizontal="left" vertical="center" wrapText="1"/>
      <protection locked="0"/>
    </xf>
    <xf numFmtId="0" fontId="46" fillId="0" borderId="31" xfId="2" applyFont="1" applyBorder="1" applyAlignment="1">
      <alignment vertical="center" wrapText="1"/>
      <protection locked="0"/>
    </xf>
    <xf numFmtId="0" fontId="46" fillId="0" borderId="0" xfId="2" applyFont="1" applyBorder="1" applyAlignment="1">
      <alignment horizontal="left" vertical="center" wrapText="1"/>
      <protection locked="0"/>
    </xf>
    <xf numFmtId="0" fontId="46" fillId="0" borderId="0" xfId="2" applyFont="1" applyBorder="1" applyAlignment="1">
      <alignment vertical="center" wrapText="1"/>
      <protection locked="0"/>
    </xf>
    <xf numFmtId="0" fontId="46" fillId="0" borderId="0" xfId="2" applyFont="1" applyBorder="1" applyAlignment="1">
      <alignment vertical="center"/>
      <protection locked="0"/>
    </xf>
    <xf numFmtId="0" fontId="46" fillId="0" borderId="0" xfId="2" applyFont="1" applyBorder="1" applyAlignment="1">
      <alignment horizontal="left" vertical="center"/>
      <protection locked="0"/>
    </xf>
    <xf numFmtId="49" fontId="46" fillId="0" borderId="0" xfId="2" applyNumberFormat="1" applyFont="1" applyBorder="1" applyAlignment="1">
      <alignment vertical="center" wrapText="1"/>
      <protection locked="0"/>
    </xf>
    <xf numFmtId="0" fontId="43" fillId="0" borderId="34" xfId="2" applyFont="1" applyBorder="1" applyAlignment="1">
      <alignment vertical="center" wrapText="1"/>
      <protection locked="0"/>
    </xf>
    <xf numFmtId="0" fontId="49" fillId="0" borderId="33" xfId="2" applyFont="1" applyBorder="1" applyAlignment="1">
      <alignment vertical="center" wrapText="1"/>
      <protection locked="0"/>
    </xf>
    <xf numFmtId="0" fontId="43" fillId="0" borderId="35" xfId="2" applyFont="1" applyBorder="1" applyAlignment="1">
      <alignment vertical="center" wrapText="1"/>
      <protection locked="0"/>
    </xf>
    <xf numFmtId="0" fontId="43" fillId="0" borderId="0" xfId="2" applyFont="1" applyBorder="1" applyAlignment="1">
      <alignment vertical="top"/>
      <protection locked="0"/>
    </xf>
    <xf numFmtId="0" fontId="43" fillId="0" borderId="0" xfId="2" applyFont="1" applyAlignment="1">
      <alignment vertical="top"/>
      <protection locked="0"/>
    </xf>
    <xf numFmtId="0" fontId="43" fillId="0" borderId="28" xfId="2" applyFont="1" applyBorder="1" applyAlignment="1">
      <alignment horizontal="left" vertical="center"/>
      <protection locked="0"/>
    </xf>
    <xf numFmtId="0" fontId="43" fillId="0" borderId="29" xfId="2" applyFont="1" applyBorder="1" applyAlignment="1">
      <alignment horizontal="left" vertical="center"/>
      <protection locked="0"/>
    </xf>
    <xf numFmtId="0" fontId="43" fillId="0" borderId="30" xfId="2" applyFont="1" applyBorder="1" applyAlignment="1">
      <alignment horizontal="left" vertical="center"/>
      <protection locked="0"/>
    </xf>
    <xf numFmtId="0" fontId="43" fillId="0" borderId="31" xfId="2" applyFont="1" applyBorder="1" applyAlignment="1">
      <alignment horizontal="left" vertical="center"/>
      <protection locked="0"/>
    </xf>
    <xf numFmtId="0" fontId="43" fillId="0" borderId="32" xfId="2" applyFont="1" applyBorder="1" applyAlignment="1">
      <alignment horizontal="left" vertical="center"/>
      <protection locked="0"/>
    </xf>
    <xf numFmtId="0" fontId="45" fillId="0" borderId="0" xfId="2" applyFont="1" applyBorder="1" applyAlignment="1">
      <alignment horizontal="left" vertical="center"/>
      <protection locked="0"/>
    </xf>
    <xf numFmtId="0" fontId="50" fillId="0" borderId="0" xfId="2" applyFont="1" applyAlignment="1">
      <alignment horizontal="left" vertical="center"/>
      <protection locked="0"/>
    </xf>
    <xf numFmtId="0" fontId="45" fillId="0" borderId="33" xfId="2" applyFont="1" applyBorder="1" applyAlignment="1">
      <alignment horizontal="left" vertical="center"/>
      <protection locked="0"/>
    </xf>
    <xf numFmtId="0" fontId="45" fillId="0" borderId="33" xfId="2" applyFont="1" applyBorder="1" applyAlignment="1">
      <alignment horizontal="center" vertical="center"/>
      <protection locked="0"/>
    </xf>
    <xf numFmtId="0" fontId="50" fillId="0" borderId="33" xfId="2" applyFont="1" applyBorder="1" applyAlignment="1">
      <alignment horizontal="left" vertical="center"/>
      <protection locked="0"/>
    </xf>
    <xf numFmtId="0" fontId="48" fillId="0" borderId="0" xfId="2" applyFont="1" applyBorder="1" applyAlignment="1">
      <alignment horizontal="left" vertical="center"/>
      <protection locked="0"/>
    </xf>
    <xf numFmtId="0" fontId="46" fillId="0" borderId="0" xfId="2" applyFont="1" applyAlignment="1">
      <alignment horizontal="left" vertical="center"/>
      <protection locked="0"/>
    </xf>
    <xf numFmtId="0" fontId="46" fillId="0" borderId="0" xfId="2" applyFont="1" applyBorder="1" applyAlignment="1">
      <alignment horizontal="center" vertical="center"/>
      <protection locked="0"/>
    </xf>
    <xf numFmtId="0" fontId="46" fillId="0" borderId="31" xfId="2" applyFont="1" applyBorder="1" applyAlignment="1">
      <alignment horizontal="left" vertical="center"/>
      <protection locked="0"/>
    </xf>
    <xf numFmtId="0" fontId="46" fillId="0" borderId="0" xfId="2" applyFont="1" applyFill="1" applyBorder="1" applyAlignment="1">
      <alignment horizontal="left" vertical="center"/>
      <protection locked="0"/>
    </xf>
    <xf numFmtId="0" fontId="46" fillId="0" borderId="0" xfId="2" applyFont="1" applyFill="1" applyBorder="1" applyAlignment="1">
      <alignment horizontal="center" vertical="center"/>
      <protection locked="0"/>
    </xf>
    <xf numFmtId="0" fontId="43" fillId="0" borderId="34" xfId="2" applyFont="1" applyBorder="1" applyAlignment="1">
      <alignment horizontal="left" vertical="center"/>
      <protection locked="0"/>
    </xf>
    <xf numFmtId="0" fontId="49" fillId="0" borderId="33" xfId="2" applyFont="1" applyBorder="1" applyAlignment="1">
      <alignment horizontal="left" vertical="center"/>
      <protection locked="0"/>
    </xf>
    <xf numFmtId="0" fontId="43" fillId="0" borderId="35" xfId="2" applyFont="1" applyBorder="1" applyAlignment="1">
      <alignment horizontal="left" vertical="center"/>
      <protection locked="0"/>
    </xf>
    <xf numFmtId="0" fontId="43" fillId="0" borderId="0" xfId="2" applyFont="1" applyBorder="1" applyAlignment="1">
      <alignment horizontal="left" vertical="center"/>
      <protection locked="0"/>
    </xf>
    <xf numFmtId="0" fontId="49" fillId="0" borderId="0" xfId="2" applyFont="1" applyBorder="1" applyAlignment="1">
      <alignment horizontal="left" vertical="center"/>
      <protection locked="0"/>
    </xf>
    <xf numFmtId="0" fontId="50" fillId="0" borderId="0" xfId="2" applyFont="1" applyBorder="1" applyAlignment="1">
      <alignment horizontal="left" vertical="center"/>
      <protection locked="0"/>
    </xf>
    <xf numFmtId="0" fontId="46" fillId="0" borderId="33" xfId="2" applyFont="1" applyBorder="1" applyAlignment="1">
      <alignment horizontal="left" vertical="center"/>
      <protection locked="0"/>
    </xf>
    <xf numFmtId="0" fontId="43" fillId="0" borderId="0" xfId="2" applyFont="1" applyBorder="1" applyAlignment="1">
      <alignment horizontal="left" vertical="center" wrapText="1"/>
      <protection locked="0"/>
    </xf>
    <xf numFmtId="0" fontId="46" fillId="0" borderId="0" xfId="2" applyFont="1" applyBorder="1" applyAlignment="1">
      <alignment horizontal="center" vertical="center" wrapText="1"/>
      <protection locked="0"/>
    </xf>
    <xf numFmtId="0" fontId="43" fillId="0" borderId="28" xfId="2" applyFont="1" applyBorder="1" applyAlignment="1">
      <alignment horizontal="left" vertical="center" wrapText="1"/>
      <protection locked="0"/>
    </xf>
    <xf numFmtId="0" fontId="43" fillId="0" borderId="29" xfId="2" applyFont="1" applyBorder="1" applyAlignment="1">
      <alignment horizontal="left" vertical="center" wrapText="1"/>
      <protection locked="0"/>
    </xf>
    <xf numFmtId="0" fontId="43" fillId="0" borderId="30" xfId="2" applyFont="1" applyBorder="1" applyAlignment="1">
      <alignment horizontal="left" vertical="center" wrapText="1"/>
      <protection locked="0"/>
    </xf>
    <xf numFmtId="0" fontId="43" fillId="0" borderId="31" xfId="2" applyFont="1" applyBorder="1" applyAlignment="1">
      <alignment horizontal="left" vertical="center" wrapText="1"/>
      <protection locked="0"/>
    </xf>
    <xf numFmtId="0" fontId="43" fillId="0" borderId="32" xfId="2" applyFont="1" applyBorder="1" applyAlignment="1">
      <alignment horizontal="left" vertical="center" wrapText="1"/>
      <protection locked="0"/>
    </xf>
    <xf numFmtId="0" fontId="50" fillId="0" borderId="31" xfId="2" applyFont="1" applyBorder="1" applyAlignment="1">
      <alignment horizontal="left" vertical="center" wrapText="1"/>
      <protection locked="0"/>
    </xf>
    <xf numFmtId="0" fontId="50" fillId="0" borderId="32" xfId="2" applyFont="1" applyBorder="1" applyAlignment="1">
      <alignment horizontal="left" vertical="center" wrapText="1"/>
      <protection locked="0"/>
    </xf>
    <xf numFmtId="0" fontId="46" fillId="0" borderId="31" xfId="2" applyFont="1" applyBorder="1" applyAlignment="1">
      <alignment horizontal="left" vertical="center" wrapText="1"/>
      <protection locked="0"/>
    </xf>
    <xf numFmtId="0" fontId="46" fillId="0" borderId="32" xfId="2" applyFont="1" applyBorder="1" applyAlignment="1">
      <alignment horizontal="left" vertical="center" wrapText="1"/>
      <protection locked="0"/>
    </xf>
    <xf numFmtId="0" fontId="46" fillId="0" borderId="32" xfId="2" applyFont="1" applyBorder="1" applyAlignment="1">
      <alignment horizontal="left" vertical="center"/>
      <protection locked="0"/>
    </xf>
    <xf numFmtId="0" fontId="46" fillId="0" borderId="34" xfId="2" applyFont="1" applyBorder="1" applyAlignment="1">
      <alignment horizontal="left" vertical="center" wrapText="1"/>
      <protection locked="0"/>
    </xf>
    <xf numFmtId="0" fontId="46" fillId="0" borderId="33" xfId="2" applyFont="1" applyBorder="1" applyAlignment="1">
      <alignment horizontal="left" vertical="center" wrapText="1"/>
      <protection locked="0"/>
    </xf>
    <xf numFmtId="0" fontId="46" fillId="0" borderId="35" xfId="2" applyFont="1" applyBorder="1" applyAlignment="1">
      <alignment horizontal="left" vertical="center" wrapText="1"/>
      <protection locked="0"/>
    </xf>
    <xf numFmtId="0" fontId="46" fillId="0" borderId="0" xfId="2" applyFont="1" applyBorder="1" applyAlignment="1">
      <alignment horizontal="left" vertical="top"/>
      <protection locked="0"/>
    </xf>
    <xf numFmtId="0" fontId="46" fillId="0" borderId="0" xfId="2" applyFont="1" applyBorder="1" applyAlignment="1">
      <alignment horizontal="center" vertical="top"/>
      <protection locked="0"/>
    </xf>
    <xf numFmtId="0" fontId="46" fillId="0" borderId="34" xfId="2" applyFont="1" applyBorder="1" applyAlignment="1">
      <alignment horizontal="left" vertical="center"/>
      <protection locked="0"/>
    </xf>
    <xf numFmtId="0" fontId="46" fillId="0" borderId="35" xfId="2" applyFont="1" applyBorder="1" applyAlignment="1">
      <alignment horizontal="left" vertical="center"/>
      <protection locked="0"/>
    </xf>
    <xf numFmtId="0" fontId="50" fillId="0" borderId="0" xfId="2" applyFont="1" applyAlignment="1">
      <alignment vertical="center"/>
      <protection locked="0"/>
    </xf>
    <xf numFmtId="0" fontId="45" fillId="0" borderId="0" xfId="2" applyFont="1" applyBorder="1" applyAlignment="1">
      <alignment vertical="center"/>
      <protection locked="0"/>
    </xf>
    <xf numFmtId="0" fontId="50" fillId="0" borderId="33" xfId="2" applyFont="1" applyBorder="1" applyAlignment="1">
      <alignment vertical="center"/>
      <protection locked="0"/>
    </xf>
    <xf numFmtId="0" fontId="45" fillId="0" borderId="33" xfId="2" applyFont="1" applyBorder="1" applyAlignment="1">
      <alignment vertical="center"/>
      <protection locked="0"/>
    </xf>
    <xf numFmtId="0" fontId="42" fillId="0" borderId="0" xfId="2" applyBorder="1" applyAlignment="1">
      <alignment vertical="top"/>
      <protection locked="0"/>
    </xf>
    <xf numFmtId="49" fontId="46" fillId="0" borderId="0" xfId="2" applyNumberFormat="1" applyFont="1" applyBorder="1" applyAlignment="1">
      <alignment horizontal="left" vertical="center"/>
      <protection locked="0"/>
    </xf>
    <xf numFmtId="0" fontId="42" fillId="0" borderId="33" xfId="2" applyBorder="1" applyAlignment="1">
      <alignment vertical="top"/>
      <protection locked="0"/>
    </xf>
    <xf numFmtId="0" fontId="45" fillId="0" borderId="33" xfId="2" applyFont="1" applyBorder="1" applyAlignment="1">
      <alignment horizontal="left"/>
      <protection locked="0"/>
    </xf>
    <xf numFmtId="0" fontId="50" fillId="0" borderId="33" xfId="2" applyFont="1" applyBorder="1" applyAlignment="1">
      <protection locked="0"/>
    </xf>
    <xf numFmtId="0" fontId="43" fillId="0" borderId="31" xfId="2" applyFont="1" applyBorder="1" applyAlignment="1">
      <alignment vertical="top"/>
      <protection locked="0"/>
    </xf>
    <xf numFmtId="0" fontId="43" fillId="0" borderId="32" xfId="2" applyFont="1" applyBorder="1" applyAlignment="1">
      <alignment vertical="top"/>
      <protection locked="0"/>
    </xf>
    <xf numFmtId="0" fontId="43" fillId="0" borderId="0" xfId="2" applyFont="1" applyBorder="1" applyAlignment="1">
      <alignment horizontal="center" vertical="center"/>
      <protection locked="0"/>
    </xf>
    <xf numFmtId="0" fontId="43" fillId="0" borderId="0" xfId="2" applyFont="1" applyBorder="1" applyAlignment="1">
      <alignment horizontal="left" vertical="top"/>
      <protection locked="0"/>
    </xf>
    <xf numFmtId="0" fontId="43" fillId="0" borderId="34" xfId="2" applyFont="1" applyBorder="1" applyAlignment="1">
      <alignment vertical="top"/>
      <protection locked="0"/>
    </xf>
    <xf numFmtId="0" fontId="43" fillId="0" borderId="33" xfId="2" applyFont="1" applyBorder="1" applyAlignment="1">
      <alignment vertical="top"/>
      <protection locked="0"/>
    </xf>
    <xf numFmtId="0" fontId="43" fillId="0" borderId="35" xfId="2" applyFont="1" applyBorder="1" applyAlignment="1">
      <alignment vertical="top"/>
      <protection locked="0"/>
    </xf>
    <xf numFmtId="0" fontId="0" fillId="0" borderId="0" xfId="0"/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4" fontId="3" fillId="4" borderId="9" xfId="0" applyNumberFormat="1" applyFont="1" applyFill="1" applyBorder="1" applyAlignment="1" applyProtection="1">
      <alignment vertical="center"/>
    </xf>
    <xf numFmtId="0" fontId="0" fillId="4" borderId="10" xfId="0" applyFont="1" applyFill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41" fillId="2" borderId="0" xfId="1" applyFont="1" applyFill="1" applyAlignment="1">
      <alignment vertical="center"/>
    </xf>
    <xf numFmtId="0" fontId="16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 wrapText="1"/>
    </xf>
    <xf numFmtId="0" fontId="46" fillId="0" borderId="0" xfId="2" applyFont="1" applyBorder="1" applyAlignment="1">
      <alignment horizontal="left" vertical="top"/>
      <protection locked="0"/>
    </xf>
    <xf numFmtId="0" fontId="46" fillId="0" borderId="0" xfId="2" applyFont="1" applyBorder="1" applyAlignment="1">
      <alignment horizontal="left" vertical="center"/>
      <protection locked="0"/>
    </xf>
    <xf numFmtId="0" fontId="44" fillId="0" borderId="0" xfId="2" applyFont="1" applyBorder="1" applyAlignment="1">
      <alignment horizontal="center" vertical="center" wrapText="1"/>
      <protection locked="0"/>
    </xf>
    <xf numFmtId="0" fontId="45" fillId="0" borderId="33" xfId="2" applyFont="1" applyBorder="1" applyAlignment="1">
      <alignment horizontal="left"/>
      <protection locked="0"/>
    </xf>
    <xf numFmtId="0" fontId="46" fillId="0" borderId="0" xfId="2" applyFont="1" applyBorder="1" applyAlignment="1">
      <alignment horizontal="left" vertical="center" wrapText="1"/>
      <protection locked="0"/>
    </xf>
    <xf numFmtId="0" fontId="44" fillId="0" borderId="0" xfId="2" applyFont="1" applyBorder="1" applyAlignment="1">
      <alignment horizontal="center" vertical="center"/>
      <protection locked="0"/>
    </xf>
    <xf numFmtId="49" fontId="46" fillId="0" borderId="0" xfId="2" applyNumberFormat="1" applyFont="1" applyBorder="1" applyAlignment="1">
      <alignment horizontal="left" vertical="center" wrapText="1"/>
      <protection locked="0"/>
    </xf>
    <xf numFmtId="0" fontId="45" fillId="0" borderId="33" xfId="2" applyFont="1" applyBorder="1" applyAlignment="1">
      <alignment horizontal="left" wrapText="1"/>
      <protection locked="0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M58"/>
  <sheetViews>
    <sheetView showGridLines="0" tabSelected="1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 x14ac:dyDescent="0.3">
      <c r="A1" s="265" t="s">
        <v>0</v>
      </c>
      <c r="B1" s="266"/>
      <c r="C1" s="266"/>
      <c r="D1" s="267" t="s">
        <v>1</v>
      </c>
      <c r="E1" s="266"/>
      <c r="F1" s="266"/>
      <c r="G1" s="266"/>
      <c r="H1" s="266"/>
      <c r="I1" s="266"/>
      <c r="J1" s="266"/>
      <c r="K1" s="268" t="s">
        <v>761</v>
      </c>
      <c r="L1" s="268"/>
      <c r="M1" s="268"/>
      <c r="N1" s="268"/>
      <c r="O1" s="268"/>
      <c r="P1" s="268"/>
      <c r="Q1" s="268"/>
      <c r="R1" s="268"/>
      <c r="S1" s="268"/>
      <c r="T1" s="266"/>
      <c r="U1" s="266"/>
      <c r="V1" s="266"/>
      <c r="W1" s="268" t="s">
        <v>762</v>
      </c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0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5" t="s">
        <v>2</v>
      </c>
      <c r="BB1" s="15" t="s">
        <v>3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7" t="s">
        <v>4</v>
      </c>
      <c r="BU1" s="17" t="s">
        <v>4</v>
      </c>
      <c r="BV1" s="17" t="s">
        <v>5</v>
      </c>
    </row>
    <row r="2" spans="1:74" ht="36.950000000000003" customHeight="1" x14ac:dyDescent="0.3">
      <c r="AR2" s="349"/>
      <c r="AS2" s="349"/>
      <c r="AT2" s="349"/>
      <c r="AU2" s="349"/>
      <c r="AV2" s="349"/>
      <c r="AW2" s="349"/>
      <c r="AX2" s="349"/>
      <c r="AY2" s="349"/>
      <c r="AZ2" s="349"/>
      <c r="BA2" s="349"/>
      <c r="BB2" s="349"/>
      <c r="BC2" s="349"/>
      <c r="BD2" s="349"/>
      <c r="BE2" s="349"/>
      <c r="BS2" s="18" t="s">
        <v>6</v>
      </c>
      <c r="BT2" s="18" t="s">
        <v>7</v>
      </c>
    </row>
    <row r="3" spans="1:74" ht="6.95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6</v>
      </c>
      <c r="BT3" s="18" t="s">
        <v>8</v>
      </c>
    </row>
    <row r="4" spans="1:74" ht="36.950000000000003" customHeight="1" x14ac:dyDescent="0.3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5"/>
      <c r="AS4" s="26" t="s">
        <v>10</v>
      </c>
      <c r="BE4" s="27" t="s">
        <v>11</v>
      </c>
      <c r="BS4" s="18" t="s">
        <v>12</v>
      </c>
    </row>
    <row r="5" spans="1:74" ht="14.45" customHeight="1" x14ac:dyDescent="0.3">
      <c r="B5" s="22"/>
      <c r="C5" s="23"/>
      <c r="D5" s="28" t="s">
        <v>13</v>
      </c>
      <c r="E5" s="23"/>
      <c r="F5" s="23"/>
      <c r="G5" s="23"/>
      <c r="H5" s="23"/>
      <c r="I5" s="23"/>
      <c r="J5" s="23"/>
      <c r="K5" s="384" t="s">
        <v>14</v>
      </c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5"/>
      <c r="AO5" s="385"/>
      <c r="AP5" s="23"/>
      <c r="AQ5" s="25"/>
      <c r="BE5" s="381" t="s">
        <v>15</v>
      </c>
      <c r="BS5" s="18" t="s">
        <v>6</v>
      </c>
    </row>
    <row r="6" spans="1:74" ht="36.950000000000003" customHeight="1" x14ac:dyDescent="0.3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86" t="s">
        <v>17</v>
      </c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23"/>
      <c r="AQ6" s="25"/>
      <c r="BE6" s="349"/>
      <c r="BS6" s="18" t="s">
        <v>18</v>
      </c>
    </row>
    <row r="7" spans="1:74" ht="14.45" customHeight="1" x14ac:dyDescent="0.3">
      <c r="B7" s="22"/>
      <c r="C7" s="23"/>
      <c r="D7" s="31" t="s">
        <v>19</v>
      </c>
      <c r="E7" s="23"/>
      <c r="F7" s="23"/>
      <c r="G7" s="23"/>
      <c r="H7" s="23"/>
      <c r="I7" s="23"/>
      <c r="J7" s="23"/>
      <c r="K7" s="29" t="s">
        <v>20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1" t="s">
        <v>21</v>
      </c>
      <c r="AL7" s="23"/>
      <c r="AM7" s="23"/>
      <c r="AN7" s="29" t="s">
        <v>20</v>
      </c>
      <c r="AO7" s="23"/>
      <c r="AP7" s="23"/>
      <c r="AQ7" s="25"/>
      <c r="BE7" s="349"/>
      <c r="BS7" s="18" t="s">
        <v>22</v>
      </c>
    </row>
    <row r="8" spans="1:74" ht="14.45" customHeight="1" x14ac:dyDescent="0.3">
      <c r="B8" s="22"/>
      <c r="C8" s="23"/>
      <c r="D8" s="31" t="s">
        <v>23</v>
      </c>
      <c r="E8" s="23"/>
      <c r="F8" s="23"/>
      <c r="G8" s="23"/>
      <c r="H8" s="23"/>
      <c r="I8" s="23"/>
      <c r="J8" s="23"/>
      <c r="K8" s="29" t="s">
        <v>24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1" t="s">
        <v>25</v>
      </c>
      <c r="AL8" s="23"/>
      <c r="AM8" s="23"/>
      <c r="AN8" s="32" t="s">
        <v>26</v>
      </c>
      <c r="AO8" s="23"/>
      <c r="AP8" s="23"/>
      <c r="AQ8" s="25"/>
      <c r="BE8" s="349"/>
      <c r="BS8" s="18" t="s">
        <v>27</v>
      </c>
    </row>
    <row r="9" spans="1:74" ht="14.45" customHeight="1" x14ac:dyDescent="0.3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5"/>
      <c r="BE9" s="349"/>
      <c r="BS9" s="18" t="s">
        <v>28</v>
      </c>
    </row>
    <row r="10" spans="1:74" ht="14.45" customHeight="1" x14ac:dyDescent="0.3">
      <c r="B10" s="22"/>
      <c r="C10" s="23"/>
      <c r="D10" s="31" t="s">
        <v>29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1" t="s">
        <v>30</v>
      </c>
      <c r="AL10" s="23"/>
      <c r="AM10" s="23"/>
      <c r="AN10" s="29" t="s">
        <v>31</v>
      </c>
      <c r="AO10" s="23"/>
      <c r="AP10" s="23"/>
      <c r="AQ10" s="25"/>
      <c r="BE10" s="349"/>
      <c r="BS10" s="18" t="s">
        <v>18</v>
      </c>
    </row>
    <row r="11" spans="1:74" ht="18.399999999999999" customHeight="1" x14ac:dyDescent="0.3">
      <c r="B11" s="22"/>
      <c r="C11" s="23"/>
      <c r="D11" s="23"/>
      <c r="E11" s="29" t="s">
        <v>32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1" t="s">
        <v>33</v>
      </c>
      <c r="AL11" s="23"/>
      <c r="AM11" s="23"/>
      <c r="AN11" s="29" t="s">
        <v>20</v>
      </c>
      <c r="AO11" s="23"/>
      <c r="AP11" s="23"/>
      <c r="AQ11" s="25"/>
      <c r="BE11" s="349"/>
      <c r="BS11" s="18" t="s">
        <v>18</v>
      </c>
    </row>
    <row r="12" spans="1:74" ht="6.95" customHeight="1" x14ac:dyDescent="0.3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5"/>
      <c r="BE12" s="349"/>
      <c r="BS12" s="18" t="s">
        <v>18</v>
      </c>
    </row>
    <row r="13" spans="1:74" ht="14.45" customHeight="1" x14ac:dyDescent="0.3">
      <c r="B13" s="22"/>
      <c r="C13" s="23"/>
      <c r="D13" s="31" t="s">
        <v>34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1" t="s">
        <v>30</v>
      </c>
      <c r="AL13" s="23"/>
      <c r="AM13" s="23"/>
      <c r="AN13" s="33" t="s">
        <v>35</v>
      </c>
      <c r="AO13" s="23"/>
      <c r="AP13" s="23"/>
      <c r="AQ13" s="25"/>
      <c r="BE13" s="349"/>
      <c r="BS13" s="18" t="s">
        <v>18</v>
      </c>
    </row>
    <row r="14" spans="1:74" ht="15" x14ac:dyDescent="0.3">
      <c r="B14" s="22"/>
      <c r="C14" s="23"/>
      <c r="D14" s="23"/>
      <c r="E14" s="387" t="s">
        <v>35</v>
      </c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1" t="s">
        <v>33</v>
      </c>
      <c r="AL14" s="23"/>
      <c r="AM14" s="23"/>
      <c r="AN14" s="33" t="s">
        <v>35</v>
      </c>
      <c r="AO14" s="23"/>
      <c r="AP14" s="23"/>
      <c r="AQ14" s="25"/>
      <c r="BE14" s="349"/>
      <c r="BS14" s="18" t="s">
        <v>18</v>
      </c>
    </row>
    <row r="15" spans="1:74" ht="6.95" customHeight="1" x14ac:dyDescent="0.3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5"/>
      <c r="BE15" s="349"/>
      <c r="BS15" s="18" t="s">
        <v>4</v>
      </c>
    </row>
    <row r="16" spans="1:74" ht="14.45" customHeight="1" x14ac:dyDescent="0.3">
      <c r="B16" s="22"/>
      <c r="C16" s="23"/>
      <c r="D16" s="31" t="s">
        <v>36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1" t="s">
        <v>30</v>
      </c>
      <c r="AL16" s="23"/>
      <c r="AM16" s="23"/>
      <c r="AN16" s="29" t="s">
        <v>37</v>
      </c>
      <c r="AO16" s="23"/>
      <c r="AP16" s="23"/>
      <c r="AQ16" s="25"/>
      <c r="BE16" s="349"/>
      <c r="BS16" s="18" t="s">
        <v>4</v>
      </c>
    </row>
    <row r="17" spans="2:71" ht="18.399999999999999" customHeight="1" x14ac:dyDescent="0.3">
      <c r="B17" s="22"/>
      <c r="C17" s="23"/>
      <c r="D17" s="23"/>
      <c r="E17" s="29" t="s">
        <v>38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1" t="s">
        <v>33</v>
      </c>
      <c r="AL17" s="23"/>
      <c r="AM17" s="23"/>
      <c r="AN17" s="29" t="s">
        <v>39</v>
      </c>
      <c r="AO17" s="23"/>
      <c r="AP17" s="23"/>
      <c r="AQ17" s="25"/>
      <c r="BE17" s="349"/>
      <c r="BS17" s="18" t="s">
        <v>40</v>
      </c>
    </row>
    <row r="18" spans="2:71" ht="6.95" customHeight="1" x14ac:dyDescent="0.3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5"/>
      <c r="BE18" s="349"/>
      <c r="BS18" s="18" t="s">
        <v>22</v>
      </c>
    </row>
    <row r="19" spans="2:71" ht="14.45" customHeight="1" x14ac:dyDescent="0.3">
      <c r="B19" s="22"/>
      <c r="C19" s="23"/>
      <c r="D19" s="31" t="s">
        <v>41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5"/>
      <c r="BE19" s="349"/>
      <c r="BS19" s="18" t="s">
        <v>22</v>
      </c>
    </row>
    <row r="20" spans="2:71" ht="22.5" customHeight="1" x14ac:dyDescent="0.3">
      <c r="B20" s="22"/>
      <c r="C20" s="23"/>
      <c r="D20" s="23"/>
      <c r="E20" s="388" t="s">
        <v>20</v>
      </c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23"/>
      <c r="AP20" s="23"/>
      <c r="AQ20" s="25"/>
      <c r="BE20" s="349"/>
      <c r="BS20" s="18" t="s">
        <v>40</v>
      </c>
    </row>
    <row r="21" spans="2:71" ht="6.95" customHeight="1" x14ac:dyDescent="0.3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5"/>
      <c r="BE21" s="349"/>
    </row>
    <row r="22" spans="2:71" ht="6.95" customHeight="1" x14ac:dyDescent="0.3">
      <c r="B22" s="22"/>
      <c r="C22" s="2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23"/>
      <c r="AQ22" s="25"/>
      <c r="BE22" s="349"/>
    </row>
    <row r="23" spans="2:71" s="1" customFormat="1" ht="25.9" customHeight="1" x14ac:dyDescent="0.3">
      <c r="B23" s="35"/>
      <c r="C23" s="36"/>
      <c r="D23" s="37" t="s">
        <v>42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9">
        <f>ROUND(AG51,0)</f>
        <v>0</v>
      </c>
      <c r="AL23" s="390"/>
      <c r="AM23" s="390"/>
      <c r="AN23" s="390"/>
      <c r="AO23" s="390"/>
      <c r="AP23" s="36"/>
      <c r="AQ23" s="39"/>
      <c r="BE23" s="382"/>
    </row>
    <row r="24" spans="2:71" s="1" customFormat="1" ht="6.95" customHeight="1" x14ac:dyDescent="0.3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9"/>
      <c r="BE24" s="382"/>
    </row>
    <row r="25" spans="2:71" s="1" customFormat="1" x14ac:dyDescent="0.3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91" t="s">
        <v>43</v>
      </c>
      <c r="M25" s="369"/>
      <c r="N25" s="369"/>
      <c r="O25" s="369"/>
      <c r="P25" s="36"/>
      <c r="Q25" s="36"/>
      <c r="R25" s="36"/>
      <c r="S25" s="36"/>
      <c r="T25" s="36"/>
      <c r="U25" s="36"/>
      <c r="V25" s="36"/>
      <c r="W25" s="391" t="s">
        <v>44</v>
      </c>
      <c r="X25" s="369"/>
      <c r="Y25" s="369"/>
      <c r="Z25" s="369"/>
      <c r="AA25" s="369"/>
      <c r="AB25" s="369"/>
      <c r="AC25" s="369"/>
      <c r="AD25" s="369"/>
      <c r="AE25" s="369"/>
      <c r="AF25" s="36"/>
      <c r="AG25" s="36"/>
      <c r="AH25" s="36"/>
      <c r="AI25" s="36"/>
      <c r="AJ25" s="36"/>
      <c r="AK25" s="391" t="s">
        <v>45</v>
      </c>
      <c r="AL25" s="369"/>
      <c r="AM25" s="369"/>
      <c r="AN25" s="369"/>
      <c r="AO25" s="369"/>
      <c r="AP25" s="36"/>
      <c r="AQ25" s="39"/>
      <c r="BE25" s="382"/>
    </row>
    <row r="26" spans="2:71" s="2" customFormat="1" ht="14.45" customHeight="1" x14ac:dyDescent="0.3">
      <c r="B26" s="41"/>
      <c r="C26" s="42"/>
      <c r="D26" s="43" t="s">
        <v>46</v>
      </c>
      <c r="E26" s="42"/>
      <c r="F26" s="43" t="s">
        <v>47</v>
      </c>
      <c r="G26" s="42"/>
      <c r="H26" s="42"/>
      <c r="I26" s="42"/>
      <c r="J26" s="42"/>
      <c r="K26" s="42"/>
      <c r="L26" s="374">
        <v>0.21</v>
      </c>
      <c r="M26" s="375"/>
      <c r="N26" s="375"/>
      <c r="O26" s="375"/>
      <c r="P26" s="42"/>
      <c r="Q26" s="42"/>
      <c r="R26" s="42"/>
      <c r="S26" s="42"/>
      <c r="T26" s="42"/>
      <c r="U26" s="42"/>
      <c r="V26" s="42"/>
      <c r="W26" s="376">
        <f>ROUND(AZ51,0)</f>
        <v>0</v>
      </c>
      <c r="X26" s="375"/>
      <c r="Y26" s="375"/>
      <c r="Z26" s="375"/>
      <c r="AA26" s="375"/>
      <c r="AB26" s="375"/>
      <c r="AC26" s="375"/>
      <c r="AD26" s="375"/>
      <c r="AE26" s="375"/>
      <c r="AF26" s="42"/>
      <c r="AG26" s="42"/>
      <c r="AH26" s="42"/>
      <c r="AI26" s="42"/>
      <c r="AJ26" s="42"/>
      <c r="AK26" s="376">
        <f>ROUND(AV51,0)</f>
        <v>0</v>
      </c>
      <c r="AL26" s="375"/>
      <c r="AM26" s="375"/>
      <c r="AN26" s="375"/>
      <c r="AO26" s="375"/>
      <c r="AP26" s="42"/>
      <c r="AQ26" s="44"/>
      <c r="BE26" s="383"/>
    </row>
    <row r="27" spans="2:71" s="2" customFormat="1" ht="14.45" customHeight="1" x14ac:dyDescent="0.3">
      <c r="B27" s="41"/>
      <c r="C27" s="42"/>
      <c r="D27" s="42"/>
      <c r="E27" s="42"/>
      <c r="F27" s="43" t="s">
        <v>48</v>
      </c>
      <c r="G27" s="42"/>
      <c r="H27" s="42"/>
      <c r="I27" s="42"/>
      <c r="J27" s="42"/>
      <c r="K27" s="42"/>
      <c r="L27" s="374">
        <v>0.15</v>
      </c>
      <c r="M27" s="375"/>
      <c r="N27" s="375"/>
      <c r="O27" s="375"/>
      <c r="P27" s="42"/>
      <c r="Q27" s="42"/>
      <c r="R27" s="42"/>
      <c r="S27" s="42"/>
      <c r="T27" s="42"/>
      <c r="U27" s="42"/>
      <c r="V27" s="42"/>
      <c r="W27" s="376">
        <f>ROUND(BA51,0)</f>
        <v>0</v>
      </c>
      <c r="X27" s="375"/>
      <c r="Y27" s="375"/>
      <c r="Z27" s="375"/>
      <c r="AA27" s="375"/>
      <c r="AB27" s="375"/>
      <c r="AC27" s="375"/>
      <c r="AD27" s="375"/>
      <c r="AE27" s="375"/>
      <c r="AF27" s="42"/>
      <c r="AG27" s="42"/>
      <c r="AH27" s="42"/>
      <c r="AI27" s="42"/>
      <c r="AJ27" s="42"/>
      <c r="AK27" s="376">
        <f>ROUND(AW51,0)</f>
        <v>0</v>
      </c>
      <c r="AL27" s="375"/>
      <c r="AM27" s="375"/>
      <c r="AN27" s="375"/>
      <c r="AO27" s="375"/>
      <c r="AP27" s="42"/>
      <c r="AQ27" s="44"/>
      <c r="BE27" s="383"/>
    </row>
    <row r="28" spans="2:71" s="2" customFormat="1" ht="14.45" hidden="1" customHeight="1" x14ac:dyDescent="0.3">
      <c r="B28" s="41"/>
      <c r="C28" s="42"/>
      <c r="D28" s="42"/>
      <c r="E28" s="42"/>
      <c r="F28" s="43" t="s">
        <v>49</v>
      </c>
      <c r="G28" s="42"/>
      <c r="H28" s="42"/>
      <c r="I28" s="42"/>
      <c r="J28" s="42"/>
      <c r="K28" s="42"/>
      <c r="L28" s="374">
        <v>0.21</v>
      </c>
      <c r="M28" s="375"/>
      <c r="N28" s="375"/>
      <c r="O28" s="375"/>
      <c r="P28" s="42"/>
      <c r="Q28" s="42"/>
      <c r="R28" s="42"/>
      <c r="S28" s="42"/>
      <c r="T28" s="42"/>
      <c r="U28" s="42"/>
      <c r="V28" s="42"/>
      <c r="W28" s="376">
        <f>ROUND(BB51,0)</f>
        <v>0</v>
      </c>
      <c r="X28" s="375"/>
      <c r="Y28" s="375"/>
      <c r="Z28" s="375"/>
      <c r="AA28" s="375"/>
      <c r="AB28" s="375"/>
      <c r="AC28" s="375"/>
      <c r="AD28" s="375"/>
      <c r="AE28" s="375"/>
      <c r="AF28" s="42"/>
      <c r="AG28" s="42"/>
      <c r="AH28" s="42"/>
      <c r="AI28" s="42"/>
      <c r="AJ28" s="42"/>
      <c r="AK28" s="376">
        <v>0</v>
      </c>
      <c r="AL28" s="375"/>
      <c r="AM28" s="375"/>
      <c r="AN28" s="375"/>
      <c r="AO28" s="375"/>
      <c r="AP28" s="42"/>
      <c r="AQ28" s="44"/>
      <c r="BE28" s="383"/>
    </row>
    <row r="29" spans="2:71" s="2" customFormat="1" ht="14.45" hidden="1" customHeight="1" x14ac:dyDescent="0.3">
      <c r="B29" s="41"/>
      <c r="C29" s="42"/>
      <c r="D29" s="42"/>
      <c r="E29" s="42"/>
      <c r="F29" s="43" t="s">
        <v>50</v>
      </c>
      <c r="G29" s="42"/>
      <c r="H29" s="42"/>
      <c r="I29" s="42"/>
      <c r="J29" s="42"/>
      <c r="K29" s="42"/>
      <c r="L29" s="374">
        <v>0.15</v>
      </c>
      <c r="M29" s="375"/>
      <c r="N29" s="375"/>
      <c r="O29" s="375"/>
      <c r="P29" s="42"/>
      <c r="Q29" s="42"/>
      <c r="R29" s="42"/>
      <c r="S29" s="42"/>
      <c r="T29" s="42"/>
      <c r="U29" s="42"/>
      <c r="V29" s="42"/>
      <c r="W29" s="376">
        <f>ROUND(BC51,0)</f>
        <v>0</v>
      </c>
      <c r="X29" s="375"/>
      <c r="Y29" s="375"/>
      <c r="Z29" s="375"/>
      <c r="AA29" s="375"/>
      <c r="AB29" s="375"/>
      <c r="AC29" s="375"/>
      <c r="AD29" s="375"/>
      <c r="AE29" s="375"/>
      <c r="AF29" s="42"/>
      <c r="AG29" s="42"/>
      <c r="AH29" s="42"/>
      <c r="AI29" s="42"/>
      <c r="AJ29" s="42"/>
      <c r="AK29" s="376">
        <v>0</v>
      </c>
      <c r="AL29" s="375"/>
      <c r="AM29" s="375"/>
      <c r="AN29" s="375"/>
      <c r="AO29" s="375"/>
      <c r="AP29" s="42"/>
      <c r="AQ29" s="44"/>
      <c r="BE29" s="383"/>
    </row>
    <row r="30" spans="2:71" s="2" customFormat="1" ht="14.45" hidden="1" customHeight="1" x14ac:dyDescent="0.3">
      <c r="B30" s="41"/>
      <c r="C30" s="42"/>
      <c r="D30" s="42"/>
      <c r="E30" s="42"/>
      <c r="F30" s="43" t="s">
        <v>51</v>
      </c>
      <c r="G30" s="42"/>
      <c r="H30" s="42"/>
      <c r="I30" s="42"/>
      <c r="J30" s="42"/>
      <c r="K30" s="42"/>
      <c r="L30" s="374">
        <v>0</v>
      </c>
      <c r="M30" s="375"/>
      <c r="N30" s="375"/>
      <c r="O30" s="375"/>
      <c r="P30" s="42"/>
      <c r="Q30" s="42"/>
      <c r="R30" s="42"/>
      <c r="S30" s="42"/>
      <c r="T30" s="42"/>
      <c r="U30" s="42"/>
      <c r="V30" s="42"/>
      <c r="W30" s="376">
        <f>ROUND(BD51,0)</f>
        <v>0</v>
      </c>
      <c r="X30" s="375"/>
      <c r="Y30" s="375"/>
      <c r="Z30" s="375"/>
      <c r="AA30" s="375"/>
      <c r="AB30" s="375"/>
      <c r="AC30" s="375"/>
      <c r="AD30" s="375"/>
      <c r="AE30" s="375"/>
      <c r="AF30" s="42"/>
      <c r="AG30" s="42"/>
      <c r="AH30" s="42"/>
      <c r="AI30" s="42"/>
      <c r="AJ30" s="42"/>
      <c r="AK30" s="376">
        <v>0</v>
      </c>
      <c r="AL30" s="375"/>
      <c r="AM30" s="375"/>
      <c r="AN30" s="375"/>
      <c r="AO30" s="375"/>
      <c r="AP30" s="42"/>
      <c r="AQ30" s="44"/>
      <c r="BE30" s="383"/>
    </row>
    <row r="31" spans="2:71" s="1" customFormat="1" ht="6.95" customHeight="1" x14ac:dyDescent="0.3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9"/>
      <c r="BE31" s="382"/>
    </row>
    <row r="32" spans="2:71" s="1" customFormat="1" ht="25.9" customHeight="1" x14ac:dyDescent="0.3">
      <c r="B32" s="35"/>
      <c r="C32" s="45"/>
      <c r="D32" s="46" t="s">
        <v>52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 t="s">
        <v>53</v>
      </c>
      <c r="U32" s="47"/>
      <c r="V32" s="47"/>
      <c r="W32" s="47"/>
      <c r="X32" s="377" t="s">
        <v>54</v>
      </c>
      <c r="Y32" s="378"/>
      <c r="Z32" s="378"/>
      <c r="AA32" s="378"/>
      <c r="AB32" s="378"/>
      <c r="AC32" s="47"/>
      <c r="AD32" s="47"/>
      <c r="AE32" s="47"/>
      <c r="AF32" s="47"/>
      <c r="AG32" s="47"/>
      <c r="AH32" s="47"/>
      <c r="AI32" s="47"/>
      <c r="AJ32" s="47"/>
      <c r="AK32" s="379">
        <f>SUM(AK23:AK30)</f>
        <v>0</v>
      </c>
      <c r="AL32" s="378"/>
      <c r="AM32" s="378"/>
      <c r="AN32" s="378"/>
      <c r="AO32" s="380"/>
      <c r="AP32" s="45"/>
      <c r="AQ32" s="49"/>
      <c r="BE32" s="382"/>
    </row>
    <row r="33" spans="2:56" s="1" customFormat="1" ht="6.95" customHeight="1" x14ac:dyDescent="0.3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9"/>
    </row>
    <row r="34" spans="2:56" s="1" customFormat="1" ht="6.95" customHeight="1" x14ac:dyDescent="0.3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2"/>
    </row>
    <row r="38" spans="2:56" s="1" customFormat="1" ht="6.95" customHeight="1" x14ac:dyDescent="0.3"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5"/>
    </row>
    <row r="39" spans="2:56" s="1" customFormat="1" ht="36.950000000000003" customHeight="1" x14ac:dyDescent="0.3">
      <c r="B39" s="35"/>
      <c r="C39" s="56" t="s">
        <v>55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5"/>
    </row>
    <row r="40" spans="2:56" s="1" customFormat="1" ht="6.95" customHeight="1" x14ac:dyDescent="0.3">
      <c r="B40" s="3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5"/>
    </row>
    <row r="41" spans="2:56" s="3" customFormat="1" ht="14.45" customHeight="1" x14ac:dyDescent="0.3">
      <c r="B41" s="58"/>
      <c r="C41" s="59" t="s">
        <v>13</v>
      </c>
      <c r="D41" s="60"/>
      <c r="E41" s="60"/>
      <c r="F41" s="60"/>
      <c r="G41" s="60"/>
      <c r="H41" s="60"/>
      <c r="I41" s="60"/>
      <c r="J41" s="60"/>
      <c r="K41" s="60"/>
      <c r="L41" s="60" t="str">
        <f>K5</f>
        <v>2059</v>
      </c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1"/>
    </row>
    <row r="42" spans="2:56" s="4" customFormat="1" ht="36.950000000000003" customHeight="1" x14ac:dyDescent="0.3">
      <c r="B42" s="62"/>
      <c r="C42" s="63" t="s">
        <v>16</v>
      </c>
      <c r="D42" s="64"/>
      <c r="E42" s="64"/>
      <c r="F42" s="64"/>
      <c r="G42" s="64"/>
      <c r="H42" s="64"/>
      <c r="I42" s="64"/>
      <c r="J42" s="64"/>
      <c r="K42" s="64"/>
      <c r="L42" s="359" t="str">
        <f>K6</f>
        <v>Hranice-Pod Křivým-dešťová kanalizace</v>
      </c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360"/>
      <c r="AF42" s="360"/>
      <c r="AG42" s="360"/>
      <c r="AH42" s="360"/>
      <c r="AI42" s="360"/>
      <c r="AJ42" s="360"/>
      <c r="AK42" s="360"/>
      <c r="AL42" s="360"/>
      <c r="AM42" s="360"/>
      <c r="AN42" s="360"/>
      <c r="AO42" s="360"/>
      <c r="AP42" s="64"/>
      <c r="AQ42" s="64"/>
      <c r="AR42" s="65"/>
    </row>
    <row r="43" spans="2:56" s="1" customFormat="1" ht="6.95" customHeight="1" x14ac:dyDescent="0.3">
      <c r="B43" s="35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5"/>
    </row>
    <row r="44" spans="2:56" s="1" customFormat="1" ht="15" x14ac:dyDescent="0.3">
      <c r="B44" s="35"/>
      <c r="C44" s="59" t="s">
        <v>23</v>
      </c>
      <c r="D44" s="57"/>
      <c r="E44" s="57"/>
      <c r="F44" s="57"/>
      <c r="G44" s="57"/>
      <c r="H44" s="57"/>
      <c r="I44" s="57"/>
      <c r="J44" s="57"/>
      <c r="K44" s="57"/>
      <c r="L44" s="66" t="str">
        <f>IF(K8="","",K8)</f>
        <v>HRANICE</v>
      </c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9" t="s">
        <v>25</v>
      </c>
      <c r="AJ44" s="57"/>
      <c r="AK44" s="57"/>
      <c r="AL44" s="57"/>
      <c r="AM44" s="361" t="str">
        <f>IF(AN8= "","",AN8)</f>
        <v>5.9.2016</v>
      </c>
      <c r="AN44" s="362"/>
      <c r="AO44" s="57"/>
      <c r="AP44" s="57"/>
      <c r="AQ44" s="57"/>
      <c r="AR44" s="55"/>
    </row>
    <row r="45" spans="2:56" s="1" customFormat="1" ht="6.95" customHeight="1" x14ac:dyDescent="0.3">
      <c r="B45" s="35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5"/>
    </row>
    <row r="46" spans="2:56" s="1" customFormat="1" ht="15" x14ac:dyDescent="0.3">
      <c r="B46" s="35"/>
      <c r="C46" s="59" t="s">
        <v>29</v>
      </c>
      <c r="D46" s="57"/>
      <c r="E46" s="57"/>
      <c r="F46" s="57"/>
      <c r="G46" s="57"/>
      <c r="H46" s="57"/>
      <c r="I46" s="57"/>
      <c r="J46" s="57"/>
      <c r="K46" s="57"/>
      <c r="L46" s="60" t="str">
        <f>IF(E11= "","",E11)</f>
        <v>MĚSTO HRANICE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9" t="s">
        <v>36</v>
      </c>
      <c r="AJ46" s="57"/>
      <c r="AK46" s="57"/>
      <c r="AL46" s="57"/>
      <c r="AM46" s="363" t="str">
        <f>IF(E17="","",E17)</f>
        <v>PROJEKTY VODAM s.r.o.   HRANICE</v>
      </c>
      <c r="AN46" s="362"/>
      <c r="AO46" s="362"/>
      <c r="AP46" s="362"/>
      <c r="AQ46" s="57"/>
      <c r="AR46" s="55"/>
      <c r="AS46" s="364" t="s">
        <v>56</v>
      </c>
      <c r="AT46" s="365"/>
      <c r="AU46" s="68"/>
      <c r="AV46" s="68"/>
      <c r="AW46" s="68"/>
      <c r="AX46" s="68"/>
      <c r="AY46" s="68"/>
      <c r="AZ46" s="68"/>
      <c r="BA46" s="68"/>
      <c r="BB46" s="68"/>
      <c r="BC46" s="68"/>
      <c r="BD46" s="69"/>
    </row>
    <row r="47" spans="2:56" s="1" customFormat="1" ht="15" x14ac:dyDescent="0.3">
      <c r="B47" s="35"/>
      <c r="C47" s="59" t="s">
        <v>34</v>
      </c>
      <c r="D47" s="57"/>
      <c r="E47" s="57"/>
      <c r="F47" s="57"/>
      <c r="G47" s="57"/>
      <c r="H47" s="57"/>
      <c r="I47" s="57"/>
      <c r="J47" s="57"/>
      <c r="K47" s="57"/>
      <c r="L47" s="60" t="str">
        <f>IF(E14= "Vyplň údaj","",E14)</f>
        <v/>
      </c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5"/>
      <c r="AS47" s="366"/>
      <c r="AT47" s="367"/>
      <c r="AU47" s="70"/>
      <c r="AV47" s="70"/>
      <c r="AW47" s="70"/>
      <c r="AX47" s="70"/>
      <c r="AY47" s="70"/>
      <c r="AZ47" s="70"/>
      <c r="BA47" s="70"/>
      <c r="BB47" s="70"/>
      <c r="BC47" s="70"/>
      <c r="BD47" s="71"/>
    </row>
    <row r="48" spans="2:56" s="1" customFormat="1" ht="10.9" customHeight="1" x14ac:dyDescent="0.3">
      <c r="B48" s="35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5"/>
      <c r="AS48" s="368"/>
      <c r="AT48" s="369"/>
      <c r="AU48" s="36"/>
      <c r="AV48" s="36"/>
      <c r="AW48" s="36"/>
      <c r="AX48" s="36"/>
      <c r="AY48" s="36"/>
      <c r="AZ48" s="36"/>
      <c r="BA48" s="36"/>
      <c r="BB48" s="36"/>
      <c r="BC48" s="36"/>
      <c r="BD48" s="72"/>
    </row>
    <row r="49" spans="1:91" s="1" customFormat="1" ht="29.25" customHeight="1" x14ac:dyDescent="0.3">
      <c r="B49" s="35"/>
      <c r="C49" s="370" t="s">
        <v>57</v>
      </c>
      <c r="D49" s="371"/>
      <c r="E49" s="371"/>
      <c r="F49" s="371"/>
      <c r="G49" s="371"/>
      <c r="H49" s="73"/>
      <c r="I49" s="372" t="s">
        <v>58</v>
      </c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3" t="s">
        <v>59</v>
      </c>
      <c r="AH49" s="371"/>
      <c r="AI49" s="371"/>
      <c r="AJ49" s="371"/>
      <c r="AK49" s="371"/>
      <c r="AL49" s="371"/>
      <c r="AM49" s="371"/>
      <c r="AN49" s="372" t="s">
        <v>60</v>
      </c>
      <c r="AO49" s="371"/>
      <c r="AP49" s="371"/>
      <c r="AQ49" s="74" t="s">
        <v>61</v>
      </c>
      <c r="AR49" s="55"/>
      <c r="AS49" s="75" t="s">
        <v>62</v>
      </c>
      <c r="AT49" s="76" t="s">
        <v>63</v>
      </c>
      <c r="AU49" s="76" t="s">
        <v>64</v>
      </c>
      <c r="AV49" s="76" t="s">
        <v>65</v>
      </c>
      <c r="AW49" s="76" t="s">
        <v>66</v>
      </c>
      <c r="AX49" s="76" t="s">
        <v>67</v>
      </c>
      <c r="AY49" s="76" t="s">
        <v>68</v>
      </c>
      <c r="AZ49" s="76" t="s">
        <v>69</v>
      </c>
      <c r="BA49" s="76" t="s">
        <v>70</v>
      </c>
      <c r="BB49" s="76" t="s">
        <v>71</v>
      </c>
      <c r="BC49" s="76" t="s">
        <v>72</v>
      </c>
      <c r="BD49" s="77" t="s">
        <v>73</v>
      </c>
    </row>
    <row r="50" spans="1:91" s="1" customFormat="1" ht="10.9" customHeight="1" x14ac:dyDescent="0.3">
      <c r="B50" s="35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5"/>
      <c r="AS50" s="78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pans="1:91" s="4" customFormat="1" ht="32.450000000000003" customHeight="1" x14ac:dyDescent="0.3">
      <c r="B51" s="62"/>
      <c r="C51" s="81" t="s">
        <v>74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353">
        <f>ROUND(AG52+AG54,0)</f>
        <v>0</v>
      </c>
      <c r="AH51" s="353"/>
      <c r="AI51" s="353"/>
      <c r="AJ51" s="353"/>
      <c r="AK51" s="353"/>
      <c r="AL51" s="353"/>
      <c r="AM51" s="353"/>
      <c r="AN51" s="354">
        <f t="shared" ref="AN51:AN56" si="0">SUM(AG51,AT51)</f>
        <v>0</v>
      </c>
      <c r="AO51" s="354"/>
      <c r="AP51" s="354"/>
      <c r="AQ51" s="83" t="s">
        <v>20</v>
      </c>
      <c r="AR51" s="65"/>
      <c r="AS51" s="84">
        <f>ROUND(AS52+AS54,0)</f>
        <v>0</v>
      </c>
      <c r="AT51" s="85">
        <f t="shared" ref="AT51:AT56" si="1">ROUND(SUM(AV51:AW51),0)</f>
        <v>0</v>
      </c>
      <c r="AU51" s="86">
        <f>ROUND(AU52+AU54,5)</f>
        <v>0</v>
      </c>
      <c r="AV51" s="85">
        <f>ROUND(AZ51*L26,0)</f>
        <v>0</v>
      </c>
      <c r="AW51" s="85">
        <f>ROUND(BA51*L27,0)</f>
        <v>0</v>
      </c>
      <c r="AX51" s="85">
        <f>ROUND(BB51*L26,0)</f>
        <v>0</v>
      </c>
      <c r="AY51" s="85">
        <f>ROUND(BC51*L27,0)</f>
        <v>0</v>
      </c>
      <c r="AZ51" s="85">
        <f>ROUND(AZ52+AZ54,0)</f>
        <v>0</v>
      </c>
      <c r="BA51" s="85">
        <f>ROUND(BA52+BA54,0)</f>
        <v>0</v>
      </c>
      <c r="BB51" s="85">
        <f>ROUND(BB52+BB54,0)</f>
        <v>0</v>
      </c>
      <c r="BC51" s="85">
        <f>ROUND(BC52+BC54,0)</f>
        <v>0</v>
      </c>
      <c r="BD51" s="87">
        <f>ROUND(BD52+BD54,0)</f>
        <v>0</v>
      </c>
      <c r="BS51" s="88" t="s">
        <v>75</v>
      </c>
      <c r="BT51" s="88" t="s">
        <v>76</v>
      </c>
      <c r="BU51" s="89" t="s">
        <v>77</v>
      </c>
      <c r="BV51" s="88" t="s">
        <v>78</v>
      </c>
      <c r="BW51" s="88" t="s">
        <v>5</v>
      </c>
      <c r="BX51" s="88" t="s">
        <v>79</v>
      </c>
      <c r="CL51" s="88" t="s">
        <v>20</v>
      </c>
    </row>
    <row r="52" spans="1:91" s="5" customFormat="1" ht="22.5" customHeight="1" x14ac:dyDescent="0.3">
      <c r="B52" s="90"/>
      <c r="C52" s="91"/>
      <c r="D52" s="358" t="s">
        <v>80</v>
      </c>
      <c r="E52" s="356"/>
      <c r="F52" s="356"/>
      <c r="G52" s="356"/>
      <c r="H52" s="356"/>
      <c r="I52" s="92"/>
      <c r="J52" s="358" t="s">
        <v>81</v>
      </c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357">
        <f>ROUND(AG53,0)</f>
        <v>0</v>
      </c>
      <c r="AH52" s="356"/>
      <c r="AI52" s="356"/>
      <c r="AJ52" s="356"/>
      <c r="AK52" s="356"/>
      <c r="AL52" s="356"/>
      <c r="AM52" s="356"/>
      <c r="AN52" s="355">
        <f t="shared" si="0"/>
        <v>0</v>
      </c>
      <c r="AO52" s="356"/>
      <c r="AP52" s="356"/>
      <c r="AQ52" s="93" t="s">
        <v>82</v>
      </c>
      <c r="AR52" s="94"/>
      <c r="AS52" s="95">
        <f>ROUND(AS53,0)</f>
        <v>0</v>
      </c>
      <c r="AT52" s="96">
        <f t="shared" si="1"/>
        <v>0</v>
      </c>
      <c r="AU52" s="97">
        <f>ROUND(AU53,5)</f>
        <v>0</v>
      </c>
      <c r="AV52" s="96">
        <f>ROUND(AZ52*L26,0)</f>
        <v>0</v>
      </c>
      <c r="AW52" s="96">
        <f>ROUND(BA52*L27,0)</f>
        <v>0</v>
      </c>
      <c r="AX52" s="96">
        <f>ROUND(BB52*L26,0)</f>
        <v>0</v>
      </c>
      <c r="AY52" s="96">
        <f>ROUND(BC52*L27,0)</f>
        <v>0</v>
      </c>
      <c r="AZ52" s="96">
        <f>ROUND(AZ53,0)</f>
        <v>0</v>
      </c>
      <c r="BA52" s="96">
        <f>ROUND(BA53,0)</f>
        <v>0</v>
      </c>
      <c r="BB52" s="96">
        <f>ROUND(BB53,0)</f>
        <v>0</v>
      </c>
      <c r="BC52" s="96">
        <f>ROUND(BC53,0)</f>
        <v>0</v>
      </c>
      <c r="BD52" s="98">
        <f>ROUND(BD53,0)</f>
        <v>0</v>
      </c>
      <c r="BS52" s="99" t="s">
        <v>75</v>
      </c>
      <c r="BT52" s="99" t="s">
        <v>22</v>
      </c>
      <c r="BU52" s="99" t="s">
        <v>77</v>
      </c>
      <c r="BV52" s="99" t="s">
        <v>78</v>
      </c>
      <c r="BW52" s="99" t="s">
        <v>83</v>
      </c>
      <c r="BX52" s="99" t="s">
        <v>5</v>
      </c>
      <c r="CL52" s="99" t="s">
        <v>20</v>
      </c>
      <c r="CM52" s="99" t="s">
        <v>84</v>
      </c>
    </row>
    <row r="53" spans="1:91" s="6" customFormat="1" ht="22.5" customHeight="1" x14ac:dyDescent="0.3">
      <c r="A53" s="261" t="s">
        <v>763</v>
      </c>
      <c r="B53" s="100"/>
      <c r="C53" s="101"/>
      <c r="D53" s="101"/>
      <c r="E53" s="352" t="s">
        <v>80</v>
      </c>
      <c r="F53" s="351"/>
      <c r="G53" s="351"/>
      <c r="H53" s="351"/>
      <c r="I53" s="351"/>
      <c r="J53" s="101"/>
      <c r="K53" s="352" t="s">
        <v>85</v>
      </c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0">
        <f>'00 - Ostatní náklady'!J29</f>
        <v>0</v>
      </c>
      <c r="AH53" s="351"/>
      <c r="AI53" s="351"/>
      <c r="AJ53" s="351"/>
      <c r="AK53" s="351"/>
      <c r="AL53" s="351"/>
      <c r="AM53" s="351"/>
      <c r="AN53" s="350">
        <f t="shared" si="0"/>
        <v>0</v>
      </c>
      <c r="AO53" s="351"/>
      <c r="AP53" s="351"/>
      <c r="AQ53" s="102" t="s">
        <v>86</v>
      </c>
      <c r="AR53" s="103"/>
      <c r="AS53" s="104">
        <v>0</v>
      </c>
      <c r="AT53" s="105">
        <f t="shared" si="1"/>
        <v>0</v>
      </c>
      <c r="AU53" s="106">
        <f>'00 - Ostatní náklady'!P84</f>
        <v>0</v>
      </c>
      <c r="AV53" s="105">
        <f>'00 - Ostatní náklady'!J32</f>
        <v>0</v>
      </c>
      <c r="AW53" s="105">
        <f>'00 - Ostatní náklady'!J33</f>
        <v>0</v>
      </c>
      <c r="AX53" s="105">
        <f>'00 - Ostatní náklady'!J34</f>
        <v>0</v>
      </c>
      <c r="AY53" s="105">
        <f>'00 - Ostatní náklady'!J35</f>
        <v>0</v>
      </c>
      <c r="AZ53" s="105">
        <f>'00 - Ostatní náklady'!F32</f>
        <v>0</v>
      </c>
      <c r="BA53" s="105">
        <f>'00 - Ostatní náklady'!F33</f>
        <v>0</v>
      </c>
      <c r="BB53" s="105">
        <f>'00 - Ostatní náklady'!F34</f>
        <v>0</v>
      </c>
      <c r="BC53" s="105">
        <f>'00 - Ostatní náklady'!F35</f>
        <v>0</v>
      </c>
      <c r="BD53" s="107">
        <f>'00 - Ostatní náklady'!F36</f>
        <v>0</v>
      </c>
      <c r="BT53" s="108" t="s">
        <v>84</v>
      </c>
      <c r="BV53" s="108" t="s">
        <v>78</v>
      </c>
      <c r="BW53" s="108" t="s">
        <v>87</v>
      </c>
      <c r="BX53" s="108" t="s">
        <v>83</v>
      </c>
      <c r="CL53" s="108" t="s">
        <v>20</v>
      </c>
    </row>
    <row r="54" spans="1:91" s="5" customFormat="1" ht="37.5" customHeight="1" x14ac:dyDescent="0.3">
      <c r="B54" s="90"/>
      <c r="C54" s="91"/>
      <c r="D54" s="358" t="s">
        <v>88</v>
      </c>
      <c r="E54" s="356"/>
      <c r="F54" s="356"/>
      <c r="G54" s="356"/>
      <c r="H54" s="356"/>
      <c r="I54" s="92"/>
      <c r="J54" s="358" t="s">
        <v>89</v>
      </c>
      <c r="K54" s="356"/>
      <c r="L54" s="356"/>
      <c r="M54" s="356"/>
      <c r="N54" s="356"/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Y54" s="356"/>
      <c r="Z54" s="356"/>
      <c r="AA54" s="356"/>
      <c r="AB54" s="356"/>
      <c r="AC54" s="356"/>
      <c r="AD54" s="356"/>
      <c r="AE54" s="356"/>
      <c r="AF54" s="356"/>
      <c r="AG54" s="357">
        <f>ROUND(SUM(AG55:AG56),0)</f>
        <v>0</v>
      </c>
      <c r="AH54" s="356"/>
      <c r="AI54" s="356"/>
      <c r="AJ54" s="356"/>
      <c r="AK54" s="356"/>
      <c r="AL54" s="356"/>
      <c r="AM54" s="356"/>
      <c r="AN54" s="355">
        <f t="shared" si="0"/>
        <v>0</v>
      </c>
      <c r="AO54" s="356"/>
      <c r="AP54" s="356"/>
      <c r="AQ54" s="93" t="s">
        <v>90</v>
      </c>
      <c r="AR54" s="94"/>
      <c r="AS54" s="95">
        <f>ROUND(SUM(AS55:AS56),0)</f>
        <v>0</v>
      </c>
      <c r="AT54" s="96">
        <f t="shared" si="1"/>
        <v>0</v>
      </c>
      <c r="AU54" s="97">
        <f>ROUND(SUM(AU55:AU56),5)</f>
        <v>0</v>
      </c>
      <c r="AV54" s="96">
        <f>ROUND(AZ54*L26,0)</f>
        <v>0</v>
      </c>
      <c r="AW54" s="96">
        <f>ROUND(BA54*L27,0)</f>
        <v>0</v>
      </c>
      <c r="AX54" s="96">
        <f>ROUND(BB54*L26,0)</f>
        <v>0</v>
      </c>
      <c r="AY54" s="96">
        <f>ROUND(BC54*L27,0)</f>
        <v>0</v>
      </c>
      <c r="AZ54" s="96">
        <f>ROUND(SUM(AZ55:AZ56),0)</f>
        <v>0</v>
      </c>
      <c r="BA54" s="96">
        <f>ROUND(SUM(BA55:BA56),0)</f>
        <v>0</v>
      </c>
      <c r="BB54" s="96">
        <f>ROUND(SUM(BB55:BB56),0)</f>
        <v>0</v>
      </c>
      <c r="BC54" s="96">
        <f>ROUND(SUM(BC55:BC56),0)</f>
        <v>0</v>
      </c>
      <c r="BD54" s="98">
        <f>ROUND(SUM(BD55:BD56),0)</f>
        <v>0</v>
      </c>
      <c r="BS54" s="99" t="s">
        <v>75</v>
      </c>
      <c r="BT54" s="99" t="s">
        <v>22</v>
      </c>
      <c r="BU54" s="99" t="s">
        <v>77</v>
      </c>
      <c r="BV54" s="99" t="s">
        <v>78</v>
      </c>
      <c r="BW54" s="99" t="s">
        <v>91</v>
      </c>
      <c r="BX54" s="99" t="s">
        <v>5</v>
      </c>
      <c r="CL54" s="99" t="s">
        <v>92</v>
      </c>
      <c r="CM54" s="99" t="s">
        <v>84</v>
      </c>
    </row>
    <row r="55" spans="1:91" s="6" customFormat="1" ht="22.5" customHeight="1" x14ac:dyDescent="0.3">
      <c r="A55" s="261" t="s">
        <v>763</v>
      </c>
      <c r="B55" s="100"/>
      <c r="C55" s="101"/>
      <c r="D55" s="101"/>
      <c r="E55" s="352" t="s">
        <v>93</v>
      </c>
      <c r="F55" s="351"/>
      <c r="G55" s="351"/>
      <c r="H55" s="351"/>
      <c r="I55" s="351"/>
      <c r="J55" s="101"/>
      <c r="K55" s="352" t="s">
        <v>94</v>
      </c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0">
        <f>'SO 01 01 - dešťová kanali...'!J29</f>
        <v>0</v>
      </c>
      <c r="AH55" s="351"/>
      <c r="AI55" s="351"/>
      <c r="AJ55" s="351"/>
      <c r="AK55" s="351"/>
      <c r="AL55" s="351"/>
      <c r="AM55" s="351"/>
      <c r="AN55" s="350">
        <f t="shared" si="0"/>
        <v>0</v>
      </c>
      <c r="AO55" s="351"/>
      <c r="AP55" s="351"/>
      <c r="AQ55" s="102" t="s">
        <v>86</v>
      </c>
      <c r="AR55" s="103"/>
      <c r="AS55" s="104">
        <v>0</v>
      </c>
      <c r="AT55" s="105">
        <f t="shared" si="1"/>
        <v>0</v>
      </c>
      <c r="AU55" s="106">
        <f>'SO 01 01 - dešťová kanali...'!P93</f>
        <v>0</v>
      </c>
      <c r="AV55" s="105">
        <f>'SO 01 01 - dešťová kanali...'!J32</f>
        <v>0</v>
      </c>
      <c r="AW55" s="105">
        <f>'SO 01 01 - dešťová kanali...'!J33</f>
        <v>0</v>
      </c>
      <c r="AX55" s="105">
        <f>'SO 01 01 - dešťová kanali...'!J34</f>
        <v>0</v>
      </c>
      <c r="AY55" s="105">
        <f>'SO 01 01 - dešťová kanali...'!J35</f>
        <v>0</v>
      </c>
      <c r="AZ55" s="105">
        <f>'SO 01 01 - dešťová kanali...'!F32</f>
        <v>0</v>
      </c>
      <c r="BA55" s="105">
        <f>'SO 01 01 - dešťová kanali...'!F33</f>
        <v>0</v>
      </c>
      <c r="BB55" s="105">
        <f>'SO 01 01 - dešťová kanali...'!F34</f>
        <v>0</v>
      </c>
      <c r="BC55" s="105">
        <f>'SO 01 01 - dešťová kanali...'!F35</f>
        <v>0</v>
      </c>
      <c r="BD55" s="107">
        <f>'SO 01 01 - dešťová kanali...'!F36</f>
        <v>0</v>
      </c>
      <c r="BT55" s="108" t="s">
        <v>84</v>
      </c>
      <c r="BV55" s="108" t="s">
        <v>78</v>
      </c>
      <c r="BW55" s="108" t="s">
        <v>95</v>
      </c>
      <c r="BX55" s="108" t="s">
        <v>91</v>
      </c>
      <c r="CL55" s="108" t="s">
        <v>20</v>
      </c>
    </row>
    <row r="56" spans="1:91" s="6" customFormat="1" ht="22.5" customHeight="1" x14ac:dyDescent="0.3">
      <c r="A56" s="261" t="s">
        <v>763</v>
      </c>
      <c r="B56" s="100"/>
      <c r="C56" s="101"/>
      <c r="D56" s="101"/>
      <c r="E56" s="352" t="s">
        <v>96</v>
      </c>
      <c r="F56" s="351"/>
      <c r="G56" s="351"/>
      <c r="H56" s="351"/>
      <c r="I56" s="351"/>
      <c r="J56" s="101"/>
      <c r="K56" s="352" t="s">
        <v>97</v>
      </c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0">
        <f>'SO 01 02 - konečné úpravy...'!J29</f>
        <v>0</v>
      </c>
      <c r="AH56" s="351"/>
      <c r="AI56" s="351"/>
      <c r="AJ56" s="351"/>
      <c r="AK56" s="351"/>
      <c r="AL56" s="351"/>
      <c r="AM56" s="351"/>
      <c r="AN56" s="350">
        <f t="shared" si="0"/>
        <v>0</v>
      </c>
      <c r="AO56" s="351"/>
      <c r="AP56" s="351"/>
      <c r="AQ56" s="102" t="s">
        <v>86</v>
      </c>
      <c r="AR56" s="103"/>
      <c r="AS56" s="109">
        <v>0</v>
      </c>
      <c r="AT56" s="110">
        <f t="shared" si="1"/>
        <v>0</v>
      </c>
      <c r="AU56" s="111">
        <f>'SO 01 02 - konečné úpravy...'!P86</f>
        <v>0</v>
      </c>
      <c r="AV56" s="110">
        <f>'SO 01 02 - konečné úpravy...'!J32</f>
        <v>0</v>
      </c>
      <c r="AW56" s="110">
        <f>'SO 01 02 - konečné úpravy...'!J33</f>
        <v>0</v>
      </c>
      <c r="AX56" s="110">
        <f>'SO 01 02 - konečné úpravy...'!J34</f>
        <v>0</v>
      </c>
      <c r="AY56" s="110">
        <f>'SO 01 02 - konečné úpravy...'!J35</f>
        <v>0</v>
      </c>
      <c r="AZ56" s="110">
        <f>'SO 01 02 - konečné úpravy...'!F32</f>
        <v>0</v>
      </c>
      <c r="BA56" s="110">
        <f>'SO 01 02 - konečné úpravy...'!F33</f>
        <v>0</v>
      </c>
      <c r="BB56" s="110">
        <f>'SO 01 02 - konečné úpravy...'!F34</f>
        <v>0</v>
      </c>
      <c r="BC56" s="110">
        <f>'SO 01 02 - konečné úpravy...'!F35</f>
        <v>0</v>
      </c>
      <c r="BD56" s="112">
        <f>'SO 01 02 - konečné úpravy...'!F36</f>
        <v>0</v>
      </c>
      <c r="BT56" s="108" t="s">
        <v>84</v>
      </c>
      <c r="BV56" s="108" t="s">
        <v>78</v>
      </c>
      <c r="BW56" s="108" t="s">
        <v>98</v>
      </c>
      <c r="BX56" s="108" t="s">
        <v>91</v>
      </c>
      <c r="CL56" s="108" t="s">
        <v>20</v>
      </c>
    </row>
    <row r="57" spans="1:91" s="1" customFormat="1" ht="30" customHeight="1" x14ac:dyDescent="0.3">
      <c r="B57" s="35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5"/>
    </row>
    <row r="58" spans="1:91" s="1" customFormat="1" ht="6.95" customHeight="1" x14ac:dyDescent="0.3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5"/>
    </row>
  </sheetData>
  <sheetProtection password="CC35" sheet="1" objects="1" scenarios="1" formatColumns="0" formatRows="0" sort="0" autoFilter="0"/>
  <mergeCells count="57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G52:AM52"/>
    <mergeCell ref="D52:H52"/>
    <mergeCell ref="J52:AF52"/>
    <mergeCell ref="AN53:AP53"/>
    <mergeCell ref="AG53:AM53"/>
    <mergeCell ref="E53:I53"/>
    <mergeCell ref="K53:AF53"/>
    <mergeCell ref="AR2:BE2"/>
    <mergeCell ref="AN56:AP56"/>
    <mergeCell ref="AG56:AM56"/>
    <mergeCell ref="E56:I56"/>
    <mergeCell ref="K56:AF56"/>
    <mergeCell ref="AG51:AM51"/>
    <mergeCell ref="AN51:AP51"/>
    <mergeCell ref="AN54:AP54"/>
    <mergeCell ref="AG54:AM54"/>
    <mergeCell ref="D54:H54"/>
    <mergeCell ref="J54:AF54"/>
    <mergeCell ref="AN55:AP55"/>
    <mergeCell ref="AG55:AM55"/>
    <mergeCell ref="E55:I55"/>
    <mergeCell ref="K55:AF55"/>
    <mergeCell ref="AN52:AP52"/>
  </mergeCells>
  <hyperlinks>
    <hyperlink ref="K1:S1" location="C2" tooltip="Rekapitulace stavby" display="1) Rekapitulace stavby"/>
    <hyperlink ref="W1:AI1" location="C51" tooltip="Rekapitulace objektů stavby a soupisů prací" display="2) Rekapitulace objektů stavby a soupisů prací"/>
    <hyperlink ref="A53" location="'00 - Ostatní náklady'!C2" tooltip="00 - Ostatní náklady" display="/"/>
    <hyperlink ref="A55" location="'SO 01 01 - dešťová kanali...'!C2" tooltip="SO 01 01 - dešťová kanali..." display="/"/>
    <hyperlink ref="A56" location="'SO 01 02 - konečné úpravy...'!C2" tooltip="SO 01 02 - konečné úpravy..." display="/"/>
  </hyperlinks>
  <printOptions horizontalCentered="1"/>
  <pageMargins left="0.59055118110236227" right="0.59055118110236227" top="0.59055118110236227" bottom="0.59055118110236227" header="0" footer="0"/>
  <pageSetup paperSize="9" fitToHeight="100" orientation="landscape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4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6"/>
      <c r="B1" s="263"/>
      <c r="C1" s="263"/>
      <c r="D1" s="262" t="s">
        <v>1</v>
      </c>
      <c r="E1" s="263"/>
      <c r="F1" s="264" t="s">
        <v>764</v>
      </c>
      <c r="G1" s="392" t="s">
        <v>765</v>
      </c>
      <c r="H1" s="392"/>
      <c r="I1" s="269"/>
      <c r="J1" s="264" t="s">
        <v>766</v>
      </c>
      <c r="K1" s="262" t="s">
        <v>99</v>
      </c>
      <c r="L1" s="264" t="s">
        <v>767</v>
      </c>
      <c r="M1" s="264"/>
      <c r="N1" s="264"/>
      <c r="O1" s="264"/>
      <c r="P1" s="264"/>
      <c r="Q1" s="264"/>
      <c r="R1" s="264"/>
      <c r="S1" s="264"/>
      <c r="T1" s="264"/>
      <c r="U1" s="260"/>
      <c r="V1" s="26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 x14ac:dyDescent="0.3"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AT2" s="18" t="s">
        <v>87</v>
      </c>
    </row>
    <row r="3" spans="1:70" ht="6.95" customHeight="1" x14ac:dyDescent="0.3">
      <c r="B3" s="19"/>
      <c r="C3" s="20"/>
      <c r="D3" s="20"/>
      <c r="E3" s="20"/>
      <c r="F3" s="20"/>
      <c r="G3" s="20"/>
      <c r="H3" s="20"/>
      <c r="I3" s="114"/>
      <c r="J3" s="20"/>
      <c r="K3" s="21"/>
      <c r="AT3" s="18" t="s">
        <v>84</v>
      </c>
    </row>
    <row r="4" spans="1:70" ht="36.950000000000003" customHeight="1" x14ac:dyDescent="0.3">
      <c r="B4" s="22"/>
      <c r="C4" s="23"/>
      <c r="D4" s="24" t="s">
        <v>100</v>
      </c>
      <c r="E4" s="23"/>
      <c r="F4" s="23"/>
      <c r="G4" s="23"/>
      <c r="H4" s="23"/>
      <c r="I4" s="115"/>
      <c r="J4" s="23"/>
      <c r="K4" s="25"/>
      <c r="M4" s="26" t="s">
        <v>10</v>
      </c>
      <c r="AT4" s="18" t="s">
        <v>4</v>
      </c>
    </row>
    <row r="5" spans="1:70" ht="6.95" customHeight="1" x14ac:dyDescent="0.3">
      <c r="B5" s="22"/>
      <c r="C5" s="23"/>
      <c r="D5" s="23"/>
      <c r="E5" s="23"/>
      <c r="F5" s="23"/>
      <c r="G5" s="23"/>
      <c r="H5" s="23"/>
      <c r="I5" s="115"/>
      <c r="J5" s="23"/>
      <c r="K5" s="25"/>
    </row>
    <row r="6" spans="1:70" ht="15" x14ac:dyDescent="0.3">
      <c r="B6" s="22"/>
      <c r="C6" s="23"/>
      <c r="D6" s="31" t="s">
        <v>16</v>
      </c>
      <c r="E6" s="23"/>
      <c r="F6" s="23"/>
      <c r="G6" s="23"/>
      <c r="H6" s="23"/>
      <c r="I6" s="115"/>
      <c r="J6" s="23"/>
      <c r="K6" s="25"/>
    </row>
    <row r="7" spans="1:70" ht="22.5" customHeight="1" x14ac:dyDescent="0.3">
      <c r="B7" s="22"/>
      <c r="C7" s="23"/>
      <c r="D7" s="23"/>
      <c r="E7" s="393" t="str">
        <f>'Rekapitulace stavby'!K6</f>
        <v>Hranice-Pod Křivým-dešťová kanalizace</v>
      </c>
      <c r="F7" s="385"/>
      <c r="G7" s="385"/>
      <c r="H7" s="385"/>
      <c r="I7" s="115"/>
      <c r="J7" s="23"/>
      <c r="K7" s="25"/>
    </row>
    <row r="8" spans="1:70" ht="15" x14ac:dyDescent="0.3">
      <c r="B8" s="22"/>
      <c r="C8" s="23"/>
      <c r="D8" s="31" t="s">
        <v>101</v>
      </c>
      <c r="E8" s="23"/>
      <c r="F8" s="23"/>
      <c r="G8" s="23"/>
      <c r="H8" s="23"/>
      <c r="I8" s="115"/>
      <c r="J8" s="23"/>
      <c r="K8" s="25"/>
    </row>
    <row r="9" spans="1:70" s="1" customFormat="1" ht="22.5" customHeight="1" x14ac:dyDescent="0.3">
      <c r="B9" s="35"/>
      <c r="C9" s="36"/>
      <c r="D9" s="36"/>
      <c r="E9" s="393" t="s">
        <v>102</v>
      </c>
      <c r="F9" s="369"/>
      <c r="G9" s="369"/>
      <c r="H9" s="369"/>
      <c r="I9" s="116"/>
      <c r="J9" s="36"/>
      <c r="K9" s="39"/>
    </row>
    <row r="10" spans="1:70" s="1" customFormat="1" ht="15" x14ac:dyDescent="0.3">
      <c r="B10" s="35"/>
      <c r="C10" s="36"/>
      <c r="D10" s="31" t="s">
        <v>103</v>
      </c>
      <c r="E10" s="36"/>
      <c r="F10" s="36"/>
      <c r="G10" s="36"/>
      <c r="H10" s="36"/>
      <c r="I10" s="116"/>
      <c r="J10" s="36"/>
      <c r="K10" s="39"/>
    </row>
    <row r="11" spans="1:70" s="1" customFormat="1" ht="36.950000000000003" customHeight="1" x14ac:dyDescent="0.3">
      <c r="B11" s="35"/>
      <c r="C11" s="36"/>
      <c r="D11" s="36"/>
      <c r="E11" s="394" t="s">
        <v>104</v>
      </c>
      <c r="F11" s="369"/>
      <c r="G11" s="369"/>
      <c r="H11" s="369"/>
      <c r="I11" s="116"/>
      <c r="J11" s="36"/>
      <c r="K11" s="39"/>
    </row>
    <row r="12" spans="1:70" s="1" customFormat="1" x14ac:dyDescent="0.3">
      <c r="B12" s="35"/>
      <c r="C12" s="36"/>
      <c r="D12" s="36"/>
      <c r="E12" s="36"/>
      <c r="F12" s="36"/>
      <c r="G12" s="36"/>
      <c r="H12" s="36"/>
      <c r="I12" s="116"/>
      <c r="J12" s="36"/>
      <c r="K12" s="39"/>
    </row>
    <row r="13" spans="1:70" s="1" customFormat="1" ht="14.45" customHeight="1" x14ac:dyDescent="0.3">
      <c r="B13" s="35"/>
      <c r="C13" s="36"/>
      <c r="D13" s="31" t="s">
        <v>19</v>
      </c>
      <c r="E13" s="36"/>
      <c r="F13" s="29" t="s">
        <v>20</v>
      </c>
      <c r="G13" s="36"/>
      <c r="H13" s="36"/>
      <c r="I13" s="117" t="s">
        <v>21</v>
      </c>
      <c r="J13" s="29" t="s">
        <v>20</v>
      </c>
      <c r="K13" s="39"/>
    </row>
    <row r="14" spans="1:70" s="1" customFormat="1" ht="14.45" customHeight="1" x14ac:dyDescent="0.3">
      <c r="B14" s="35"/>
      <c r="C14" s="36"/>
      <c r="D14" s="31" t="s">
        <v>23</v>
      </c>
      <c r="E14" s="36"/>
      <c r="F14" s="29" t="s">
        <v>24</v>
      </c>
      <c r="G14" s="36"/>
      <c r="H14" s="36"/>
      <c r="I14" s="117" t="s">
        <v>25</v>
      </c>
      <c r="J14" s="118" t="str">
        <f>'Rekapitulace stavby'!AN8</f>
        <v>5.9.2016</v>
      </c>
      <c r="K14" s="39"/>
    </row>
    <row r="15" spans="1:70" s="1" customFormat="1" ht="10.9" customHeight="1" x14ac:dyDescent="0.3">
      <c r="B15" s="35"/>
      <c r="C15" s="36"/>
      <c r="D15" s="36"/>
      <c r="E15" s="36"/>
      <c r="F15" s="36"/>
      <c r="G15" s="36"/>
      <c r="H15" s="36"/>
      <c r="I15" s="116"/>
      <c r="J15" s="36"/>
      <c r="K15" s="39"/>
    </row>
    <row r="16" spans="1:70" s="1" customFormat="1" ht="14.45" customHeight="1" x14ac:dyDescent="0.3">
      <c r="B16" s="35"/>
      <c r="C16" s="36"/>
      <c r="D16" s="31" t="s">
        <v>29</v>
      </c>
      <c r="E16" s="36"/>
      <c r="F16" s="36"/>
      <c r="G16" s="36"/>
      <c r="H16" s="36"/>
      <c r="I16" s="117" t="s">
        <v>30</v>
      </c>
      <c r="J16" s="29" t="s">
        <v>31</v>
      </c>
      <c r="K16" s="39"/>
    </row>
    <row r="17" spans="2:11" s="1" customFormat="1" ht="18" customHeight="1" x14ac:dyDescent="0.3">
      <c r="B17" s="35"/>
      <c r="C17" s="36"/>
      <c r="D17" s="36"/>
      <c r="E17" s="29" t="s">
        <v>32</v>
      </c>
      <c r="F17" s="36"/>
      <c r="G17" s="36"/>
      <c r="H17" s="36"/>
      <c r="I17" s="117" t="s">
        <v>33</v>
      </c>
      <c r="J17" s="29" t="s">
        <v>20</v>
      </c>
      <c r="K17" s="39"/>
    </row>
    <row r="18" spans="2:11" s="1" customFormat="1" ht="6.95" customHeight="1" x14ac:dyDescent="0.3">
      <c r="B18" s="35"/>
      <c r="C18" s="36"/>
      <c r="D18" s="36"/>
      <c r="E18" s="36"/>
      <c r="F18" s="36"/>
      <c r="G18" s="36"/>
      <c r="H18" s="36"/>
      <c r="I18" s="116"/>
      <c r="J18" s="36"/>
      <c r="K18" s="39"/>
    </row>
    <row r="19" spans="2:11" s="1" customFormat="1" ht="14.45" customHeight="1" x14ac:dyDescent="0.3">
      <c r="B19" s="35"/>
      <c r="C19" s="36"/>
      <c r="D19" s="31" t="s">
        <v>34</v>
      </c>
      <c r="E19" s="36"/>
      <c r="F19" s="36"/>
      <c r="G19" s="36"/>
      <c r="H19" s="36"/>
      <c r="I19" s="117" t="s">
        <v>30</v>
      </c>
      <c r="J19" s="29" t="str">
        <f>IF('Rekapitulace stavby'!AN13="Vyplň údaj","",IF('Rekapitulace stavby'!AN13="","",'Rekapitulace stavby'!AN13))</f>
        <v/>
      </c>
      <c r="K19" s="39"/>
    </row>
    <row r="20" spans="2:11" s="1" customFormat="1" ht="18" customHeight="1" x14ac:dyDescent="0.3">
      <c r="B20" s="35"/>
      <c r="C20" s="36"/>
      <c r="D20" s="36"/>
      <c r="E20" s="29" t="str">
        <f>IF('Rekapitulace stavby'!E14="Vyplň údaj","",IF('Rekapitulace stavby'!E14="","",'Rekapitulace stavby'!E14))</f>
        <v/>
      </c>
      <c r="F20" s="36"/>
      <c r="G20" s="36"/>
      <c r="H20" s="36"/>
      <c r="I20" s="117" t="s">
        <v>33</v>
      </c>
      <c r="J20" s="29" t="str">
        <f>IF('Rekapitulace stavby'!AN14="Vyplň údaj","",IF('Rekapitulace stavby'!AN14="","",'Rekapitulace stavby'!AN14))</f>
        <v/>
      </c>
      <c r="K20" s="39"/>
    </row>
    <row r="21" spans="2:11" s="1" customFormat="1" ht="6.95" customHeight="1" x14ac:dyDescent="0.3">
      <c r="B21" s="35"/>
      <c r="C21" s="36"/>
      <c r="D21" s="36"/>
      <c r="E21" s="36"/>
      <c r="F21" s="36"/>
      <c r="G21" s="36"/>
      <c r="H21" s="36"/>
      <c r="I21" s="116"/>
      <c r="J21" s="36"/>
      <c r="K21" s="39"/>
    </row>
    <row r="22" spans="2:11" s="1" customFormat="1" ht="14.45" customHeight="1" x14ac:dyDescent="0.3">
      <c r="B22" s="35"/>
      <c r="C22" s="36"/>
      <c r="D22" s="31" t="s">
        <v>36</v>
      </c>
      <c r="E22" s="36"/>
      <c r="F22" s="36"/>
      <c r="G22" s="36"/>
      <c r="H22" s="36"/>
      <c r="I22" s="117" t="s">
        <v>30</v>
      </c>
      <c r="J22" s="29" t="s">
        <v>37</v>
      </c>
      <c r="K22" s="39"/>
    </row>
    <row r="23" spans="2:11" s="1" customFormat="1" ht="18" customHeight="1" x14ac:dyDescent="0.3">
      <c r="B23" s="35"/>
      <c r="C23" s="36"/>
      <c r="D23" s="36"/>
      <c r="E23" s="29" t="s">
        <v>38</v>
      </c>
      <c r="F23" s="36"/>
      <c r="G23" s="36"/>
      <c r="H23" s="36"/>
      <c r="I23" s="117" t="s">
        <v>33</v>
      </c>
      <c r="J23" s="29" t="s">
        <v>39</v>
      </c>
      <c r="K23" s="39"/>
    </row>
    <row r="24" spans="2:11" s="1" customFormat="1" ht="6.95" customHeight="1" x14ac:dyDescent="0.3">
      <c r="B24" s="35"/>
      <c r="C24" s="36"/>
      <c r="D24" s="36"/>
      <c r="E24" s="36"/>
      <c r="F24" s="36"/>
      <c r="G24" s="36"/>
      <c r="H24" s="36"/>
      <c r="I24" s="116"/>
      <c r="J24" s="36"/>
      <c r="K24" s="39"/>
    </row>
    <row r="25" spans="2:11" s="1" customFormat="1" ht="14.45" customHeight="1" x14ac:dyDescent="0.3">
      <c r="B25" s="35"/>
      <c r="C25" s="36"/>
      <c r="D25" s="31" t="s">
        <v>41</v>
      </c>
      <c r="E25" s="36"/>
      <c r="F25" s="36"/>
      <c r="G25" s="36"/>
      <c r="H25" s="36"/>
      <c r="I25" s="116"/>
      <c r="J25" s="36"/>
      <c r="K25" s="39"/>
    </row>
    <row r="26" spans="2:11" s="7" customFormat="1" ht="22.5" customHeight="1" x14ac:dyDescent="0.3">
      <c r="B26" s="119"/>
      <c r="C26" s="120"/>
      <c r="D26" s="120"/>
      <c r="E26" s="388" t="s">
        <v>20</v>
      </c>
      <c r="F26" s="396"/>
      <c r="G26" s="396"/>
      <c r="H26" s="396"/>
      <c r="I26" s="121"/>
      <c r="J26" s="120"/>
      <c r="K26" s="122"/>
    </row>
    <row r="27" spans="2:11" s="1" customFormat="1" ht="6.95" customHeight="1" x14ac:dyDescent="0.3">
      <c r="B27" s="35"/>
      <c r="C27" s="36"/>
      <c r="D27" s="36"/>
      <c r="E27" s="36"/>
      <c r="F27" s="36"/>
      <c r="G27" s="36"/>
      <c r="H27" s="36"/>
      <c r="I27" s="116"/>
      <c r="J27" s="36"/>
      <c r="K27" s="39"/>
    </row>
    <row r="28" spans="2:11" s="1" customFormat="1" ht="6.95" customHeight="1" x14ac:dyDescent="0.3">
      <c r="B28" s="35"/>
      <c r="C28" s="36"/>
      <c r="D28" s="79"/>
      <c r="E28" s="79"/>
      <c r="F28" s="79"/>
      <c r="G28" s="79"/>
      <c r="H28" s="79"/>
      <c r="I28" s="123"/>
      <c r="J28" s="79"/>
      <c r="K28" s="124"/>
    </row>
    <row r="29" spans="2:11" s="1" customFormat="1" ht="25.35" customHeight="1" x14ac:dyDescent="0.3">
      <c r="B29" s="35"/>
      <c r="C29" s="36"/>
      <c r="D29" s="125" t="s">
        <v>42</v>
      </c>
      <c r="E29" s="36"/>
      <c r="F29" s="36"/>
      <c r="G29" s="36"/>
      <c r="H29" s="36"/>
      <c r="I29" s="116"/>
      <c r="J29" s="126">
        <f>ROUND(J84,0)</f>
        <v>0</v>
      </c>
      <c r="K29" s="39"/>
    </row>
    <row r="30" spans="2:11" s="1" customFormat="1" ht="6.95" customHeight="1" x14ac:dyDescent="0.3">
      <c r="B30" s="35"/>
      <c r="C30" s="36"/>
      <c r="D30" s="79"/>
      <c r="E30" s="79"/>
      <c r="F30" s="79"/>
      <c r="G30" s="79"/>
      <c r="H30" s="79"/>
      <c r="I30" s="123"/>
      <c r="J30" s="79"/>
      <c r="K30" s="124"/>
    </row>
    <row r="31" spans="2:11" s="1" customFormat="1" ht="14.45" customHeight="1" x14ac:dyDescent="0.3">
      <c r="B31" s="35"/>
      <c r="C31" s="36"/>
      <c r="D31" s="36"/>
      <c r="E31" s="36"/>
      <c r="F31" s="40" t="s">
        <v>44</v>
      </c>
      <c r="G31" s="36"/>
      <c r="H31" s="36"/>
      <c r="I31" s="127" t="s">
        <v>43</v>
      </c>
      <c r="J31" s="40" t="s">
        <v>45</v>
      </c>
      <c r="K31" s="39"/>
    </row>
    <row r="32" spans="2:11" s="1" customFormat="1" ht="14.45" customHeight="1" x14ac:dyDescent="0.3">
      <c r="B32" s="35"/>
      <c r="C32" s="36"/>
      <c r="D32" s="43" t="s">
        <v>46</v>
      </c>
      <c r="E32" s="43" t="s">
        <v>47</v>
      </c>
      <c r="F32" s="128">
        <f>ROUND(SUM(BE84:BE163), 0)</f>
        <v>0</v>
      </c>
      <c r="G32" s="36"/>
      <c r="H32" s="36"/>
      <c r="I32" s="129">
        <v>0.21</v>
      </c>
      <c r="J32" s="128">
        <f>ROUND(ROUND((SUM(BE84:BE163)), 0)*I32, 0)</f>
        <v>0</v>
      </c>
      <c r="K32" s="39"/>
    </row>
    <row r="33" spans="2:11" s="1" customFormat="1" ht="14.45" customHeight="1" x14ac:dyDescent="0.3">
      <c r="B33" s="35"/>
      <c r="C33" s="36"/>
      <c r="D33" s="36"/>
      <c r="E33" s="43" t="s">
        <v>48</v>
      </c>
      <c r="F33" s="128">
        <f>ROUND(SUM(BF84:BF163), 0)</f>
        <v>0</v>
      </c>
      <c r="G33" s="36"/>
      <c r="H33" s="36"/>
      <c r="I33" s="129">
        <v>0.15</v>
      </c>
      <c r="J33" s="128">
        <f>ROUND(ROUND((SUM(BF84:BF163)), 0)*I33, 0)</f>
        <v>0</v>
      </c>
      <c r="K33" s="39"/>
    </row>
    <row r="34" spans="2:11" s="1" customFormat="1" ht="14.45" hidden="1" customHeight="1" x14ac:dyDescent="0.3">
      <c r="B34" s="35"/>
      <c r="C34" s="36"/>
      <c r="D34" s="36"/>
      <c r="E34" s="43" t="s">
        <v>49</v>
      </c>
      <c r="F34" s="128">
        <f>ROUND(SUM(BG84:BG163), 0)</f>
        <v>0</v>
      </c>
      <c r="G34" s="36"/>
      <c r="H34" s="36"/>
      <c r="I34" s="129">
        <v>0.21</v>
      </c>
      <c r="J34" s="128">
        <v>0</v>
      </c>
      <c r="K34" s="39"/>
    </row>
    <row r="35" spans="2:11" s="1" customFormat="1" ht="14.45" hidden="1" customHeight="1" x14ac:dyDescent="0.3">
      <c r="B35" s="35"/>
      <c r="C35" s="36"/>
      <c r="D35" s="36"/>
      <c r="E35" s="43" t="s">
        <v>50</v>
      </c>
      <c r="F35" s="128">
        <f>ROUND(SUM(BH84:BH163), 0)</f>
        <v>0</v>
      </c>
      <c r="G35" s="36"/>
      <c r="H35" s="36"/>
      <c r="I35" s="129">
        <v>0.15</v>
      </c>
      <c r="J35" s="128">
        <v>0</v>
      </c>
      <c r="K35" s="39"/>
    </row>
    <row r="36" spans="2:11" s="1" customFormat="1" ht="14.45" hidden="1" customHeight="1" x14ac:dyDescent="0.3">
      <c r="B36" s="35"/>
      <c r="C36" s="36"/>
      <c r="D36" s="36"/>
      <c r="E36" s="43" t="s">
        <v>51</v>
      </c>
      <c r="F36" s="128">
        <f>ROUND(SUM(BI84:BI163), 0)</f>
        <v>0</v>
      </c>
      <c r="G36" s="36"/>
      <c r="H36" s="36"/>
      <c r="I36" s="129">
        <v>0</v>
      </c>
      <c r="J36" s="128">
        <v>0</v>
      </c>
      <c r="K36" s="39"/>
    </row>
    <row r="37" spans="2:11" s="1" customFormat="1" ht="6.95" customHeight="1" x14ac:dyDescent="0.3">
      <c r="B37" s="35"/>
      <c r="C37" s="36"/>
      <c r="D37" s="36"/>
      <c r="E37" s="36"/>
      <c r="F37" s="36"/>
      <c r="G37" s="36"/>
      <c r="H37" s="36"/>
      <c r="I37" s="116"/>
      <c r="J37" s="36"/>
      <c r="K37" s="39"/>
    </row>
    <row r="38" spans="2:11" s="1" customFormat="1" ht="25.35" customHeight="1" x14ac:dyDescent="0.3">
      <c r="B38" s="35"/>
      <c r="C38" s="130"/>
      <c r="D38" s="131" t="s">
        <v>52</v>
      </c>
      <c r="E38" s="73"/>
      <c r="F38" s="73"/>
      <c r="G38" s="132" t="s">
        <v>53</v>
      </c>
      <c r="H38" s="133" t="s">
        <v>54</v>
      </c>
      <c r="I38" s="134"/>
      <c r="J38" s="135">
        <f>SUM(J29:J36)</f>
        <v>0</v>
      </c>
      <c r="K38" s="136"/>
    </row>
    <row r="39" spans="2:11" s="1" customFormat="1" ht="14.45" customHeight="1" x14ac:dyDescent="0.3">
      <c r="B39" s="50"/>
      <c r="C39" s="51"/>
      <c r="D39" s="51"/>
      <c r="E39" s="51"/>
      <c r="F39" s="51"/>
      <c r="G39" s="51"/>
      <c r="H39" s="51"/>
      <c r="I39" s="137"/>
      <c r="J39" s="51"/>
      <c r="K39" s="52"/>
    </row>
    <row r="43" spans="2:11" s="1" customFormat="1" ht="6.95" customHeight="1" x14ac:dyDescent="0.3">
      <c r="B43" s="138"/>
      <c r="C43" s="139"/>
      <c r="D43" s="139"/>
      <c r="E43" s="139"/>
      <c r="F43" s="139"/>
      <c r="G43" s="139"/>
      <c r="H43" s="139"/>
      <c r="I43" s="140"/>
      <c r="J43" s="139"/>
      <c r="K43" s="141"/>
    </row>
    <row r="44" spans="2:11" s="1" customFormat="1" ht="36.950000000000003" customHeight="1" x14ac:dyDescent="0.3">
      <c r="B44" s="35"/>
      <c r="C44" s="24" t="s">
        <v>105</v>
      </c>
      <c r="D44" s="36"/>
      <c r="E44" s="36"/>
      <c r="F44" s="36"/>
      <c r="G44" s="36"/>
      <c r="H44" s="36"/>
      <c r="I44" s="116"/>
      <c r="J44" s="36"/>
      <c r="K44" s="39"/>
    </row>
    <row r="45" spans="2:11" s="1" customFormat="1" ht="6.95" customHeight="1" x14ac:dyDescent="0.3">
      <c r="B45" s="35"/>
      <c r="C45" s="36"/>
      <c r="D45" s="36"/>
      <c r="E45" s="36"/>
      <c r="F45" s="36"/>
      <c r="G45" s="36"/>
      <c r="H45" s="36"/>
      <c r="I45" s="116"/>
      <c r="J45" s="36"/>
      <c r="K45" s="39"/>
    </row>
    <row r="46" spans="2:11" s="1" customFormat="1" ht="14.45" customHeight="1" x14ac:dyDescent="0.3">
      <c r="B46" s="35"/>
      <c r="C46" s="31" t="s">
        <v>16</v>
      </c>
      <c r="D46" s="36"/>
      <c r="E46" s="36"/>
      <c r="F46" s="36"/>
      <c r="G46" s="36"/>
      <c r="H46" s="36"/>
      <c r="I46" s="116"/>
      <c r="J46" s="36"/>
      <c r="K46" s="39"/>
    </row>
    <row r="47" spans="2:11" s="1" customFormat="1" ht="22.5" customHeight="1" x14ac:dyDescent="0.3">
      <c r="B47" s="35"/>
      <c r="C47" s="36"/>
      <c r="D47" s="36"/>
      <c r="E47" s="393" t="str">
        <f>E7</f>
        <v>Hranice-Pod Křivým-dešťová kanalizace</v>
      </c>
      <c r="F47" s="369"/>
      <c r="G47" s="369"/>
      <c r="H47" s="369"/>
      <c r="I47" s="116"/>
      <c r="J47" s="36"/>
      <c r="K47" s="39"/>
    </row>
    <row r="48" spans="2:11" ht="15" x14ac:dyDescent="0.3">
      <c r="B48" s="22"/>
      <c r="C48" s="31" t="s">
        <v>101</v>
      </c>
      <c r="D48" s="23"/>
      <c r="E48" s="23"/>
      <c r="F48" s="23"/>
      <c r="G48" s="23"/>
      <c r="H48" s="23"/>
      <c r="I48" s="115"/>
      <c r="J48" s="23"/>
      <c r="K48" s="25"/>
    </row>
    <row r="49" spans="2:47" s="1" customFormat="1" ht="22.5" customHeight="1" x14ac:dyDescent="0.3">
      <c r="B49" s="35"/>
      <c r="C49" s="36"/>
      <c r="D49" s="36"/>
      <c r="E49" s="393" t="s">
        <v>102</v>
      </c>
      <c r="F49" s="369"/>
      <c r="G49" s="369"/>
      <c r="H49" s="369"/>
      <c r="I49" s="116"/>
      <c r="J49" s="36"/>
      <c r="K49" s="39"/>
    </row>
    <row r="50" spans="2:47" s="1" customFormat="1" ht="14.45" customHeight="1" x14ac:dyDescent="0.3">
      <c r="B50" s="35"/>
      <c r="C50" s="31" t="s">
        <v>103</v>
      </c>
      <c r="D50" s="36"/>
      <c r="E50" s="36"/>
      <c r="F50" s="36"/>
      <c r="G50" s="36"/>
      <c r="H50" s="36"/>
      <c r="I50" s="116"/>
      <c r="J50" s="36"/>
      <c r="K50" s="39"/>
    </row>
    <row r="51" spans="2:47" s="1" customFormat="1" ht="23.25" customHeight="1" x14ac:dyDescent="0.3">
      <c r="B51" s="35"/>
      <c r="C51" s="36"/>
      <c r="D51" s="36"/>
      <c r="E51" s="394" t="str">
        <f>E11</f>
        <v>00 - Ostatní náklady</v>
      </c>
      <c r="F51" s="369"/>
      <c r="G51" s="369"/>
      <c r="H51" s="369"/>
      <c r="I51" s="116"/>
      <c r="J51" s="36"/>
      <c r="K51" s="39"/>
    </row>
    <row r="52" spans="2:47" s="1" customFormat="1" ht="6.95" customHeight="1" x14ac:dyDescent="0.3">
      <c r="B52" s="35"/>
      <c r="C52" s="36"/>
      <c r="D52" s="36"/>
      <c r="E52" s="36"/>
      <c r="F52" s="36"/>
      <c r="G52" s="36"/>
      <c r="H52" s="36"/>
      <c r="I52" s="116"/>
      <c r="J52" s="36"/>
      <c r="K52" s="39"/>
    </row>
    <row r="53" spans="2:47" s="1" customFormat="1" ht="18" customHeight="1" x14ac:dyDescent="0.3">
      <c r="B53" s="35"/>
      <c r="C53" s="31" t="s">
        <v>23</v>
      </c>
      <c r="D53" s="36"/>
      <c r="E53" s="36"/>
      <c r="F53" s="29" t="str">
        <f>F14</f>
        <v>HRANICE</v>
      </c>
      <c r="G53" s="36"/>
      <c r="H53" s="36"/>
      <c r="I53" s="117" t="s">
        <v>25</v>
      </c>
      <c r="J53" s="118" t="str">
        <f>IF(J14="","",J14)</f>
        <v>5.9.2016</v>
      </c>
      <c r="K53" s="39"/>
    </row>
    <row r="54" spans="2:47" s="1" customFormat="1" ht="6.95" customHeight="1" x14ac:dyDescent="0.3">
      <c r="B54" s="35"/>
      <c r="C54" s="36"/>
      <c r="D54" s="36"/>
      <c r="E54" s="36"/>
      <c r="F54" s="36"/>
      <c r="G54" s="36"/>
      <c r="H54" s="36"/>
      <c r="I54" s="116"/>
      <c r="J54" s="36"/>
      <c r="K54" s="39"/>
    </row>
    <row r="55" spans="2:47" s="1" customFormat="1" ht="15" x14ac:dyDescent="0.3">
      <c r="B55" s="35"/>
      <c r="C55" s="31" t="s">
        <v>29</v>
      </c>
      <c r="D55" s="36"/>
      <c r="E55" s="36"/>
      <c r="F55" s="29" t="str">
        <f>E17</f>
        <v>MĚSTO HRANICE</v>
      </c>
      <c r="G55" s="36"/>
      <c r="H55" s="36"/>
      <c r="I55" s="117" t="s">
        <v>36</v>
      </c>
      <c r="J55" s="29" t="str">
        <f>E23</f>
        <v>PROJEKTY VODAM s.r.o.   HRANICE</v>
      </c>
      <c r="K55" s="39"/>
    </row>
    <row r="56" spans="2:47" s="1" customFormat="1" ht="14.45" customHeight="1" x14ac:dyDescent="0.3">
      <c r="B56" s="35"/>
      <c r="C56" s="31" t="s">
        <v>34</v>
      </c>
      <c r="D56" s="36"/>
      <c r="E56" s="36"/>
      <c r="F56" s="29" t="str">
        <f>IF(E20="","",E20)</f>
        <v/>
      </c>
      <c r="G56" s="36"/>
      <c r="H56" s="36"/>
      <c r="I56" s="116"/>
      <c r="J56" s="36"/>
      <c r="K56" s="39"/>
    </row>
    <row r="57" spans="2:47" s="1" customFormat="1" ht="10.35" customHeight="1" x14ac:dyDescent="0.3">
      <c r="B57" s="35"/>
      <c r="C57" s="36"/>
      <c r="D57" s="36"/>
      <c r="E57" s="36"/>
      <c r="F57" s="36"/>
      <c r="G57" s="36"/>
      <c r="H57" s="36"/>
      <c r="I57" s="116"/>
      <c r="J57" s="36"/>
      <c r="K57" s="39"/>
    </row>
    <row r="58" spans="2:47" s="1" customFormat="1" ht="29.25" customHeight="1" x14ac:dyDescent="0.3">
      <c r="B58" s="35"/>
      <c r="C58" s="142" t="s">
        <v>106</v>
      </c>
      <c r="D58" s="130"/>
      <c r="E58" s="130"/>
      <c r="F58" s="130"/>
      <c r="G58" s="130"/>
      <c r="H58" s="130"/>
      <c r="I58" s="143"/>
      <c r="J58" s="144" t="s">
        <v>107</v>
      </c>
      <c r="K58" s="145"/>
    </row>
    <row r="59" spans="2:47" s="1" customFormat="1" ht="10.35" customHeight="1" x14ac:dyDescent="0.3">
      <c r="B59" s="35"/>
      <c r="C59" s="36"/>
      <c r="D59" s="36"/>
      <c r="E59" s="36"/>
      <c r="F59" s="36"/>
      <c r="G59" s="36"/>
      <c r="H59" s="36"/>
      <c r="I59" s="116"/>
      <c r="J59" s="36"/>
      <c r="K59" s="39"/>
    </row>
    <row r="60" spans="2:47" s="1" customFormat="1" ht="29.25" customHeight="1" x14ac:dyDescent="0.3">
      <c r="B60" s="35"/>
      <c r="C60" s="146" t="s">
        <v>108</v>
      </c>
      <c r="D60" s="36"/>
      <c r="E60" s="36"/>
      <c r="F60" s="36"/>
      <c r="G60" s="36"/>
      <c r="H60" s="36"/>
      <c r="I60" s="116"/>
      <c r="J60" s="126">
        <f>J84</f>
        <v>0</v>
      </c>
      <c r="K60" s="39"/>
      <c r="AU60" s="18" t="s">
        <v>109</v>
      </c>
    </row>
    <row r="61" spans="2:47" s="8" customFormat="1" ht="24.95" customHeight="1" x14ac:dyDescent="0.3">
      <c r="B61" s="147"/>
      <c r="C61" s="148"/>
      <c r="D61" s="149" t="s">
        <v>110</v>
      </c>
      <c r="E61" s="150"/>
      <c r="F61" s="150"/>
      <c r="G61" s="150"/>
      <c r="H61" s="150"/>
      <c r="I61" s="151"/>
      <c r="J61" s="152">
        <f>J85</f>
        <v>0</v>
      </c>
      <c r="K61" s="153"/>
    </row>
    <row r="62" spans="2:47" s="8" customFormat="1" ht="24.95" customHeight="1" x14ac:dyDescent="0.3">
      <c r="B62" s="147"/>
      <c r="C62" s="148"/>
      <c r="D62" s="149" t="s">
        <v>111</v>
      </c>
      <c r="E62" s="150"/>
      <c r="F62" s="150"/>
      <c r="G62" s="150"/>
      <c r="H62" s="150"/>
      <c r="I62" s="151"/>
      <c r="J62" s="152">
        <f>J133</f>
        <v>0</v>
      </c>
      <c r="K62" s="153"/>
    </row>
    <row r="63" spans="2:47" s="1" customFormat="1" ht="21.75" customHeight="1" x14ac:dyDescent="0.3">
      <c r="B63" s="35"/>
      <c r="C63" s="36"/>
      <c r="D63" s="36"/>
      <c r="E63" s="36"/>
      <c r="F63" s="36"/>
      <c r="G63" s="36"/>
      <c r="H63" s="36"/>
      <c r="I63" s="116"/>
      <c r="J63" s="36"/>
      <c r="K63" s="39"/>
    </row>
    <row r="64" spans="2:47" s="1" customFormat="1" ht="6.95" customHeight="1" x14ac:dyDescent="0.3">
      <c r="B64" s="50"/>
      <c r="C64" s="51"/>
      <c r="D64" s="51"/>
      <c r="E64" s="51"/>
      <c r="F64" s="51"/>
      <c r="G64" s="51"/>
      <c r="H64" s="51"/>
      <c r="I64" s="137"/>
      <c r="J64" s="51"/>
      <c r="K64" s="52"/>
    </row>
    <row r="68" spans="2:12" s="1" customFormat="1" ht="6.95" customHeight="1" x14ac:dyDescent="0.3">
      <c r="B68" s="53"/>
      <c r="C68" s="54"/>
      <c r="D68" s="54"/>
      <c r="E68" s="54"/>
      <c r="F68" s="54"/>
      <c r="G68" s="54"/>
      <c r="H68" s="54"/>
      <c r="I68" s="140"/>
      <c r="J68" s="54"/>
      <c r="K68" s="54"/>
      <c r="L68" s="55"/>
    </row>
    <row r="69" spans="2:12" s="1" customFormat="1" ht="36.950000000000003" customHeight="1" x14ac:dyDescent="0.3">
      <c r="B69" s="35"/>
      <c r="C69" s="56" t="s">
        <v>112</v>
      </c>
      <c r="D69" s="57"/>
      <c r="E69" s="57"/>
      <c r="F69" s="57"/>
      <c r="G69" s="57"/>
      <c r="H69" s="57"/>
      <c r="I69" s="154"/>
      <c r="J69" s="57"/>
      <c r="K69" s="57"/>
      <c r="L69" s="55"/>
    </row>
    <row r="70" spans="2:12" s="1" customFormat="1" ht="6.95" customHeight="1" x14ac:dyDescent="0.3">
      <c r="B70" s="35"/>
      <c r="C70" s="57"/>
      <c r="D70" s="57"/>
      <c r="E70" s="57"/>
      <c r="F70" s="57"/>
      <c r="G70" s="57"/>
      <c r="H70" s="57"/>
      <c r="I70" s="154"/>
      <c r="J70" s="57"/>
      <c r="K70" s="57"/>
      <c r="L70" s="55"/>
    </row>
    <row r="71" spans="2:12" s="1" customFormat="1" ht="14.45" customHeight="1" x14ac:dyDescent="0.3">
      <c r="B71" s="35"/>
      <c r="C71" s="59" t="s">
        <v>16</v>
      </c>
      <c r="D71" s="57"/>
      <c r="E71" s="57"/>
      <c r="F71" s="57"/>
      <c r="G71" s="57"/>
      <c r="H71" s="57"/>
      <c r="I71" s="154"/>
      <c r="J71" s="57"/>
      <c r="K71" s="57"/>
      <c r="L71" s="55"/>
    </row>
    <row r="72" spans="2:12" s="1" customFormat="1" ht="22.5" customHeight="1" x14ac:dyDescent="0.3">
      <c r="B72" s="35"/>
      <c r="C72" s="57"/>
      <c r="D72" s="57"/>
      <c r="E72" s="395" t="str">
        <f>E7</f>
        <v>Hranice-Pod Křivým-dešťová kanalizace</v>
      </c>
      <c r="F72" s="362"/>
      <c r="G72" s="362"/>
      <c r="H72" s="362"/>
      <c r="I72" s="154"/>
      <c r="J72" s="57"/>
      <c r="K72" s="57"/>
      <c r="L72" s="55"/>
    </row>
    <row r="73" spans="2:12" ht="15" x14ac:dyDescent="0.3">
      <c r="B73" s="22"/>
      <c r="C73" s="59" t="s">
        <v>101</v>
      </c>
      <c r="D73" s="155"/>
      <c r="E73" s="155"/>
      <c r="F73" s="155"/>
      <c r="G73" s="155"/>
      <c r="H73" s="155"/>
      <c r="J73" s="155"/>
      <c r="K73" s="155"/>
      <c r="L73" s="156"/>
    </row>
    <row r="74" spans="2:12" s="1" customFormat="1" ht="22.5" customHeight="1" x14ac:dyDescent="0.3">
      <c r="B74" s="35"/>
      <c r="C74" s="57"/>
      <c r="D74" s="57"/>
      <c r="E74" s="395" t="s">
        <v>102</v>
      </c>
      <c r="F74" s="362"/>
      <c r="G74" s="362"/>
      <c r="H74" s="362"/>
      <c r="I74" s="154"/>
      <c r="J74" s="57"/>
      <c r="K74" s="57"/>
      <c r="L74" s="55"/>
    </row>
    <row r="75" spans="2:12" s="1" customFormat="1" ht="14.45" customHeight="1" x14ac:dyDescent="0.3">
      <c r="B75" s="35"/>
      <c r="C75" s="59" t="s">
        <v>103</v>
      </c>
      <c r="D75" s="57"/>
      <c r="E75" s="57"/>
      <c r="F75" s="57"/>
      <c r="G75" s="57"/>
      <c r="H75" s="57"/>
      <c r="I75" s="154"/>
      <c r="J75" s="57"/>
      <c r="K75" s="57"/>
      <c r="L75" s="55"/>
    </row>
    <row r="76" spans="2:12" s="1" customFormat="1" ht="23.25" customHeight="1" x14ac:dyDescent="0.3">
      <c r="B76" s="35"/>
      <c r="C76" s="57"/>
      <c r="D76" s="57"/>
      <c r="E76" s="359" t="str">
        <f>E11</f>
        <v>00 - Ostatní náklady</v>
      </c>
      <c r="F76" s="362"/>
      <c r="G76" s="362"/>
      <c r="H76" s="362"/>
      <c r="I76" s="154"/>
      <c r="J76" s="57"/>
      <c r="K76" s="57"/>
      <c r="L76" s="55"/>
    </row>
    <row r="77" spans="2:12" s="1" customFormat="1" ht="6.95" customHeight="1" x14ac:dyDescent="0.3">
      <c r="B77" s="35"/>
      <c r="C77" s="57"/>
      <c r="D77" s="57"/>
      <c r="E77" s="57"/>
      <c r="F77" s="57"/>
      <c r="G77" s="57"/>
      <c r="H77" s="57"/>
      <c r="I77" s="154"/>
      <c r="J77" s="57"/>
      <c r="K77" s="57"/>
      <c r="L77" s="55"/>
    </row>
    <row r="78" spans="2:12" s="1" customFormat="1" ht="18" customHeight="1" x14ac:dyDescent="0.3">
      <c r="B78" s="35"/>
      <c r="C78" s="59" t="s">
        <v>23</v>
      </c>
      <c r="D78" s="57"/>
      <c r="E78" s="57"/>
      <c r="F78" s="157" t="str">
        <f>F14</f>
        <v>HRANICE</v>
      </c>
      <c r="G78" s="57"/>
      <c r="H78" s="57"/>
      <c r="I78" s="158" t="s">
        <v>25</v>
      </c>
      <c r="J78" s="67" t="str">
        <f>IF(J14="","",J14)</f>
        <v>5.9.2016</v>
      </c>
      <c r="K78" s="57"/>
      <c r="L78" s="55"/>
    </row>
    <row r="79" spans="2:12" s="1" customFormat="1" ht="6.95" customHeight="1" x14ac:dyDescent="0.3">
      <c r="B79" s="35"/>
      <c r="C79" s="57"/>
      <c r="D79" s="57"/>
      <c r="E79" s="57"/>
      <c r="F79" s="57"/>
      <c r="G79" s="57"/>
      <c r="H79" s="57"/>
      <c r="I79" s="154"/>
      <c r="J79" s="57"/>
      <c r="K79" s="57"/>
      <c r="L79" s="55"/>
    </row>
    <row r="80" spans="2:12" s="1" customFormat="1" ht="15" x14ac:dyDescent="0.3">
      <c r="B80" s="35"/>
      <c r="C80" s="59" t="s">
        <v>29</v>
      </c>
      <c r="D80" s="57"/>
      <c r="E80" s="57"/>
      <c r="F80" s="157" t="str">
        <f>E17</f>
        <v>MĚSTO HRANICE</v>
      </c>
      <c r="G80" s="57"/>
      <c r="H80" s="57"/>
      <c r="I80" s="158" t="s">
        <v>36</v>
      </c>
      <c r="J80" s="157" t="str">
        <f>E23</f>
        <v>PROJEKTY VODAM s.r.o.   HRANICE</v>
      </c>
      <c r="K80" s="57"/>
      <c r="L80" s="55"/>
    </row>
    <row r="81" spans="2:65" s="1" customFormat="1" ht="14.45" customHeight="1" x14ac:dyDescent="0.3">
      <c r="B81" s="35"/>
      <c r="C81" s="59" t="s">
        <v>34</v>
      </c>
      <c r="D81" s="57"/>
      <c r="E81" s="57"/>
      <c r="F81" s="157" t="str">
        <f>IF(E20="","",E20)</f>
        <v/>
      </c>
      <c r="G81" s="57"/>
      <c r="H81" s="57"/>
      <c r="I81" s="154"/>
      <c r="J81" s="57"/>
      <c r="K81" s="57"/>
      <c r="L81" s="55"/>
    </row>
    <row r="82" spans="2:65" s="1" customFormat="1" ht="10.35" customHeight="1" x14ac:dyDescent="0.3">
      <c r="B82" s="35"/>
      <c r="C82" s="57"/>
      <c r="D82" s="57"/>
      <c r="E82" s="57"/>
      <c r="F82" s="57"/>
      <c r="G82" s="57"/>
      <c r="H82" s="57"/>
      <c r="I82" s="154"/>
      <c r="J82" s="57"/>
      <c r="K82" s="57"/>
      <c r="L82" s="55"/>
    </row>
    <row r="83" spans="2:65" s="9" customFormat="1" ht="29.25" customHeight="1" x14ac:dyDescent="0.3">
      <c r="B83" s="159"/>
      <c r="C83" s="160" t="s">
        <v>113</v>
      </c>
      <c r="D83" s="161" t="s">
        <v>61</v>
      </c>
      <c r="E83" s="161" t="s">
        <v>57</v>
      </c>
      <c r="F83" s="161" t="s">
        <v>114</v>
      </c>
      <c r="G83" s="161" t="s">
        <v>115</v>
      </c>
      <c r="H83" s="161" t="s">
        <v>116</v>
      </c>
      <c r="I83" s="162" t="s">
        <v>117</v>
      </c>
      <c r="J83" s="161" t="s">
        <v>107</v>
      </c>
      <c r="K83" s="163" t="s">
        <v>118</v>
      </c>
      <c r="L83" s="164"/>
      <c r="M83" s="75" t="s">
        <v>119</v>
      </c>
      <c r="N83" s="76" t="s">
        <v>46</v>
      </c>
      <c r="O83" s="76" t="s">
        <v>120</v>
      </c>
      <c r="P83" s="76" t="s">
        <v>121</v>
      </c>
      <c r="Q83" s="76" t="s">
        <v>122</v>
      </c>
      <c r="R83" s="76" t="s">
        <v>123</v>
      </c>
      <c r="S83" s="76" t="s">
        <v>124</v>
      </c>
      <c r="T83" s="77" t="s">
        <v>125</v>
      </c>
    </row>
    <row r="84" spans="2:65" s="1" customFormat="1" ht="29.25" customHeight="1" x14ac:dyDescent="0.35">
      <c r="B84" s="35"/>
      <c r="C84" s="81" t="s">
        <v>108</v>
      </c>
      <c r="D84" s="57"/>
      <c r="E84" s="57"/>
      <c r="F84" s="57"/>
      <c r="G84" s="57"/>
      <c r="H84" s="57"/>
      <c r="I84" s="154"/>
      <c r="J84" s="165">
        <f>BK84</f>
        <v>0</v>
      </c>
      <c r="K84" s="57"/>
      <c r="L84" s="55"/>
      <c r="M84" s="78"/>
      <c r="N84" s="79"/>
      <c r="O84" s="79"/>
      <c r="P84" s="166">
        <f>P85+P133</f>
        <v>0</v>
      </c>
      <c r="Q84" s="79"/>
      <c r="R84" s="166">
        <f>R85+R133</f>
        <v>0</v>
      </c>
      <c r="S84" s="79"/>
      <c r="T84" s="167">
        <f>T85+T133</f>
        <v>0</v>
      </c>
      <c r="AT84" s="18" t="s">
        <v>75</v>
      </c>
      <c r="AU84" s="18" t="s">
        <v>109</v>
      </c>
      <c r="BK84" s="168">
        <f>BK85+BK133</f>
        <v>0</v>
      </c>
    </row>
    <row r="85" spans="2:65" s="10" customFormat="1" ht="37.35" customHeight="1" x14ac:dyDescent="0.35">
      <c r="B85" s="169"/>
      <c r="C85" s="170"/>
      <c r="D85" s="171" t="s">
        <v>75</v>
      </c>
      <c r="E85" s="172" t="s">
        <v>126</v>
      </c>
      <c r="F85" s="172" t="s">
        <v>127</v>
      </c>
      <c r="G85" s="170"/>
      <c r="H85" s="170"/>
      <c r="I85" s="173"/>
      <c r="J85" s="174">
        <f>BK85</f>
        <v>0</v>
      </c>
      <c r="K85" s="170"/>
      <c r="L85" s="175"/>
      <c r="M85" s="176"/>
      <c r="N85" s="177"/>
      <c r="O85" s="177"/>
      <c r="P85" s="178">
        <f>SUM(P86:P132)</f>
        <v>0</v>
      </c>
      <c r="Q85" s="177"/>
      <c r="R85" s="178">
        <f>SUM(R86:R132)</f>
        <v>0</v>
      </c>
      <c r="S85" s="177"/>
      <c r="T85" s="179">
        <f>SUM(T86:T132)</f>
        <v>0</v>
      </c>
      <c r="AR85" s="180" t="s">
        <v>128</v>
      </c>
      <c r="AT85" s="181" t="s">
        <v>75</v>
      </c>
      <c r="AU85" s="181" t="s">
        <v>76</v>
      </c>
      <c r="AY85" s="180" t="s">
        <v>129</v>
      </c>
      <c r="BK85" s="182">
        <f>SUM(BK86:BK132)</f>
        <v>0</v>
      </c>
    </row>
    <row r="86" spans="2:65" s="1" customFormat="1" ht="22.5" customHeight="1" x14ac:dyDescent="0.3">
      <c r="B86" s="35"/>
      <c r="C86" s="183" t="s">
        <v>22</v>
      </c>
      <c r="D86" s="183" t="s">
        <v>130</v>
      </c>
      <c r="E86" s="184" t="s">
        <v>131</v>
      </c>
      <c r="F86" s="185" t="s">
        <v>132</v>
      </c>
      <c r="G86" s="186" t="s">
        <v>133</v>
      </c>
      <c r="H86" s="187">
        <v>1</v>
      </c>
      <c r="I86" s="188"/>
      <c r="J86" s="189">
        <f>ROUND(I86*H86,2)</f>
        <v>0</v>
      </c>
      <c r="K86" s="185" t="s">
        <v>134</v>
      </c>
      <c r="L86" s="55"/>
      <c r="M86" s="190" t="s">
        <v>20</v>
      </c>
      <c r="N86" s="191" t="s">
        <v>47</v>
      </c>
      <c r="O86" s="36"/>
      <c r="P86" s="192">
        <f>O86*H86</f>
        <v>0</v>
      </c>
      <c r="Q86" s="192">
        <v>0</v>
      </c>
      <c r="R86" s="192">
        <f>Q86*H86</f>
        <v>0</v>
      </c>
      <c r="S86" s="192">
        <v>0</v>
      </c>
      <c r="T86" s="193">
        <f>S86*H86</f>
        <v>0</v>
      </c>
      <c r="AR86" s="18" t="s">
        <v>135</v>
      </c>
      <c r="AT86" s="18" t="s">
        <v>130</v>
      </c>
      <c r="AU86" s="18" t="s">
        <v>22</v>
      </c>
      <c r="AY86" s="18" t="s">
        <v>129</v>
      </c>
      <c r="BE86" s="194">
        <f>IF(N86="základní",J86,0)</f>
        <v>0</v>
      </c>
      <c r="BF86" s="194">
        <f>IF(N86="snížená",J86,0)</f>
        <v>0</v>
      </c>
      <c r="BG86" s="194">
        <f>IF(N86="zákl. přenesená",J86,0)</f>
        <v>0</v>
      </c>
      <c r="BH86" s="194">
        <f>IF(N86="sníž. přenesená",J86,0)</f>
        <v>0</v>
      </c>
      <c r="BI86" s="194">
        <f>IF(N86="nulová",J86,0)</f>
        <v>0</v>
      </c>
      <c r="BJ86" s="18" t="s">
        <v>22</v>
      </c>
      <c r="BK86" s="194">
        <f>ROUND(I86*H86,2)</f>
        <v>0</v>
      </c>
      <c r="BL86" s="18" t="s">
        <v>135</v>
      </c>
      <c r="BM86" s="18" t="s">
        <v>84</v>
      </c>
    </row>
    <row r="87" spans="2:65" s="1" customFormat="1" ht="22.5" customHeight="1" x14ac:dyDescent="0.3">
      <c r="B87" s="35"/>
      <c r="C87" s="183" t="s">
        <v>84</v>
      </c>
      <c r="D87" s="183" t="s">
        <v>130</v>
      </c>
      <c r="E87" s="184" t="s">
        <v>136</v>
      </c>
      <c r="F87" s="185" t="s">
        <v>137</v>
      </c>
      <c r="G87" s="186" t="s">
        <v>133</v>
      </c>
      <c r="H87" s="187">
        <v>1</v>
      </c>
      <c r="I87" s="188"/>
      <c r="J87" s="189">
        <f>ROUND(I87*H87,2)</f>
        <v>0</v>
      </c>
      <c r="K87" s="185" t="s">
        <v>134</v>
      </c>
      <c r="L87" s="55"/>
      <c r="M87" s="190" t="s">
        <v>20</v>
      </c>
      <c r="N87" s="191" t="s">
        <v>47</v>
      </c>
      <c r="O87" s="36"/>
      <c r="P87" s="192">
        <f>O87*H87</f>
        <v>0</v>
      </c>
      <c r="Q87" s="192">
        <v>0</v>
      </c>
      <c r="R87" s="192">
        <f>Q87*H87</f>
        <v>0</v>
      </c>
      <c r="S87" s="192">
        <v>0</v>
      </c>
      <c r="T87" s="193">
        <f>S87*H87</f>
        <v>0</v>
      </c>
      <c r="AR87" s="18" t="s">
        <v>135</v>
      </c>
      <c r="AT87" s="18" t="s">
        <v>130</v>
      </c>
      <c r="AU87" s="18" t="s">
        <v>22</v>
      </c>
      <c r="AY87" s="18" t="s">
        <v>129</v>
      </c>
      <c r="BE87" s="194">
        <f>IF(N87="základní",J87,0)</f>
        <v>0</v>
      </c>
      <c r="BF87" s="194">
        <f>IF(N87="snížená",J87,0)</f>
        <v>0</v>
      </c>
      <c r="BG87" s="194">
        <f>IF(N87="zákl. přenesená",J87,0)</f>
        <v>0</v>
      </c>
      <c r="BH87" s="194">
        <f>IF(N87="sníž. přenesená",J87,0)</f>
        <v>0</v>
      </c>
      <c r="BI87" s="194">
        <f>IF(N87="nulová",J87,0)</f>
        <v>0</v>
      </c>
      <c r="BJ87" s="18" t="s">
        <v>22</v>
      </c>
      <c r="BK87" s="194">
        <f>ROUND(I87*H87,2)</f>
        <v>0</v>
      </c>
      <c r="BL87" s="18" t="s">
        <v>135</v>
      </c>
      <c r="BM87" s="18" t="s">
        <v>128</v>
      </c>
    </row>
    <row r="88" spans="2:65" s="1" customFormat="1" ht="22.5" customHeight="1" x14ac:dyDescent="0.3">
      <c r="B88" s="35"/>
      <c r="C88" s="183" t="s">
        <v>138</v>
      </c>
      <c r="D88" s="183" t="s">
        <v>130</v>
      </c>
      <c r="E88" s="184" t="s">
        <v>139</v>
      </c>
      <c r="F88" s="185" t="s">
        <v>140</v>
      </c>
      <c r="G88" s="186" t="s">
        <v>133</v>
      </c>
      <c r="H88" s="187">
        <v>1</v>
      </c>
      <c r="I88" s="188"/>
      <c r="J88" s="189">
        <f>ROUND(I88*H88,2)</f>
        <v>0</v>
      </c>
      <c r="K88" s="185" t="s">
        <v>134</v>
      </c>
      <c r="L88" s="55"/>
      <c r="M88" s="190" t="s">
        <v>20</v>
      </c>
      <c r="N88" s="191" t="s">
        <v>47</v>
      </c>
      <c r="O88" s="36"/>
      <c r="P88" s="192">
        <f>O88*H88</f>
        <v>0</v>
      </c>
      <c r="Q88" s="192">
        <v>0</v>
      </c>
      <c r="R88" s="192">
        <f>Q88*H88</f>
        <v>0</v>
      </c>
      <c r="S88" s="192">
        <v>0</v>
      </c>
      <c r="T88" s="193">
        <f>S88*H88</f>
        <v>0</v>
      </c>
      <c r="AR88" s="18" t="s">
        <v>135</v>
      </c>
      <c r="AT88" s="18" t="s">
        <v>130</v>
      </c>
      <c r="AU88" s="18" t="s">
        <v>22</v>
      </c>
      <c r="AY88" s="18" t="s">
        <v>129</v>
      </c>
      <c r="BE88" s="194">
        <f>IF(N88="základní",J88,0)</f>
        <v>0</v>
      </c>
      <c r="BF88" s="194">
        <f>IF(N88="snížená",J88,0)</f>
        <v>0</v>
      </c>
      <c r="BG88" s="194">
        <f>IF(N88="zákl. přenesená",J88,0)</f>
        <v>0</v>
      </c>
      <c r="BH88" s="194">
        <f>IF(N88="sníž. přenesená",J88,0)</f>
        <v>0</v>
      </c>
      <c r="BI88" s="194">
        <f>IF(N88="nulová",J88,0)</f>
        <v>0</v>
      </c>
      <c r="BJ88" s="18" t="s">
        <v>22</v>
      </c>
      <c r="BK88" s="194">
        <f>ROUND(I88*H88,2)</f>
        <v>0</v>
      </c>
      <c r="BL88" s="18" t="s">
        <v>135</v>
      </c>
      <c r="BM88" s="18" t="s">
        <v>141</v>
      </c>
    </row>
    <row r="89" spans="2:65" s="1" customFormat="1" ht="22.5" customHeight="1" x14ac:dyDescent="0.3">
      <c r="B89" s="35"/>
      <c r="C89" s="183" t="s">
        <v>128</v>
      </c>
      <c r="D89" s="183" t="s">
        <v>130</v>
      </c>
      <c r="E89" s="184" t="s">
        <v>142</v>
      </c>
      <c r="F89" s="185" t="s">
        <v>143</v>
      </c>
      <c r="G89" s="186" t="s">
        <v>133</v>
      </c>
      <c r="H89" s="187">
        <v>1</v>
      </c>
      <c r="I89" s="188"/>
      <c r="J89" s="189">
        <f>ROUND(I89*H89,2)</f>
        <v>0</v>
      </c>
      <c r="K89" s="185" t="s">
        <v>134</v>
      </c>
      <c r="L89" s="55"/>
      <c r="M89" s="190" t="s">
        <v>20</v>
      </c>
      <c r="N89" s="191" t="s">
        <v>47</v>
      </c>
      <c r="O89" s="36"/>
      <c r="P89" s="192">
        <f>O89*H89</f>
        <v>0</v>
      </c>
      <c r="Q89" s="192">
        <v>0</v>
      </c>
      <c r="R89" s="192">
        <f>Q89*H89</f>
        <v>0</v>
      </c>
      <c r="S89" s="192">
        <v>0</v>
      </c>
      <c r="T89" s="193">
        <f>S89*H89</f>
        <v>0</v>
      </c>
      <c r="AR89" s="18" t="s">
        <v>135</v>
      </c>
      <c r="AT89" s="18" t="s">
        <v>130</v>
      </c>
      <c r="AU89" s="18" t="s">
        <v>22</v>
      </c>
      <c r="AY89" s="18" t="s">
        <v>129</v>
      </c>
      <c r="BE89" s="194">
        <f>IF(N89="základní",J89,0)</f>
        <v>0</v>
      </c>
      <c r="BF89" s="194">
        <f>IF(N89="snížená",J89,0)</f>
        <v>0</v>
      </c>
      <c r="BG89" s="194">
        <f>IF(N89="zákl. přenesená",J89,0)</f>
        <v>0</v>
      </c>
      <c r="BH89" s="194">
        <f>IF(N89="sníž. přenesená",J89,0)</f>
        <v>0</v>
      </c>
      <c r="BI89" s="194">
        <f>IF(N89="nulová",J89,0)</f>
        <v>0</v>
      </c>
      <c r="BJ89" s="18" t="s">
        <v>22</v>
      </c>
      <c r="BK89" s="194">
        <f>ROUND(I89*H89,2)</f>
        <v>0</v>
      </c>
      <c r="BL89" s="18" t="s">
        <v>135</v>
      </c>
      <c r="BM89" s="18" t="s">
        <v>144</v>
      </c>
    </row>
    <row r="90" spans="2:65" s="11" customFormat="1" ht="27" x14ac:dyDescent="0.3">
      <c r="B90" s="195"/>
      <c r="C90" s="196"/>
      <c r="D90" s="197" t="s">
        <v>145</v>
      </c>
      <c r="E90" s="198" t="s">
        <v>20</v>
      </c>
      <c r="F90" s="199" t="s">
        <v>146</v>
      </c>
      <c r="G90" s="196"/>
      <c r="H90" s="200" t="s">
        <v>20</v>
      </c>
      <c r="I90" s="201"/>
      <c r="J90" s="196"/>
      <c r="K90" s="196"/>
      <c r="L90" s="202"/>
      <c r="M90" s="203"/>
      <c r="N90" s="204"/>
      <c r="O90" s="204"/>
      <c r="P90" s="204"/>
      <c r="Q90" s="204"/>
      <c r="R90" s="204"/>
      <c r="S90" s="204"/>
      <c r="T90" s="205"/>
      <c r="AT90" s="206" t="s">
        <v>145</v>
      </c>
      <c r="AU90" s="206" t="s">
        <v>22</v>
      </c>
      <c r="AV90" s="11" t="s">
        <v>22</v>
      </c>
      <c r="AW90" s="11" t="s">
        <v>40</v>
      </c>
      <c r="AX90" s="11" t="s">
        <v>76</v>
      </c>
      <c r="AY90" s="206" t="s">
        <v>129</v>
      </c>
    </row>
    <row r="91" spans="2:65" s="11" customFormat="1" ht="27" x14ac:dyDescent="0.3">
      <c r="B91" s="195"/>
      <c r="C91" s="196"/>
      <c r="D91" s="197" t="s">
        <v>145</v>
      </c>
      <c r="E91" s="198" t="s">
        <v>20</v>
      </c>
      <c r="F91" s="199" t="s">
        <v>147</v>
      </c>
      <c r="G91" s="196"/>
      <c r="H91" s="200" t="s">
        <v>20</v>
      </c>
      <c r="I91" s="201"/>
      <c r="J91" s="196"/>
      <c r="K91" s="196"/>
      <c r="L91" s="202"/>
      <c r="M91" s="203"/>
      <c r="N91" s="204"/>
      <c r="O91" s="204"/>
      <c r="P91" s="204"/>
      <c r="Q91" s="204"/>
      <c r="R91" s="204"/>
      <c r="S91" s="204"/>
      <c r="T91" s="205"/>
      <c r="AT91" s="206" t="s">
        <v>145</v>
      </c>
      <c r="AU91" s="206" t="s">
        <v>22</v>
      </c>
      <c r="AV91" s="11" t="s">
        <v>22</v>
      </c>
      <c r="AW91" s="11" t="s">
        <v>40</v>
      </c>
      <c r="AX91" s="11" t="s">
        <v>76</v>
      </c>
      <c r="AY91" s="206" t="s">
        <v>129</v>
      </c>
    </row>
    <row r="92" spans="2:65" s="11" customFormat="1" x14ac:dyDescent="0.3">
      <c r="B92" s="195"/>
      <c r="C92" s="196"/>
      <c r="D92" s="197" t="s">
        <v>145</v>
      </c>
      <c r="E92" s="198" t="s">
        <v>20</v>
      </c>
      <c r="F92" s="199" t="s">
        <v>148</v>
      </c>
      <c r="G92" s="196"/>
      <c r="H92" s="200" t="s">
        <v>20</v>
      </c>
      <c r="I92" s="201"/>
      <c r="J92" s="196"/>
      <c r="K92" s="196"/>
      <c r="L92" s="202"/>
      <c r="M92" s="203"/>
      <c r="N92" s="204"/>
      <c r="O92" s="204"/>
      <c r="P92" s="204"/>
      <c r="Q92" s="204"/>
      <c r="R92" s="204"/>
      <c r="S92" s="204"/>
      <c r="T92" s="205"/>
      <c r="AT92" s="206" t="s">
        <v>145</v>
      </c>
      <c r="AU92" s="206" t="s">
        <v>22</v>
      </c>
      <c r="AV92" s="11" t="s">
        <v>22</v>
      </c>
      <c r="AW92" s="11" t="s">
        <v>40</v>
      </c>
      <c r="AX92" s="11" t="s">
        <v>76</v>
      </c>
      <c r="AY92" s="206" t="s">
        <v>129</v>
      </c>
    </row>
    <row r="93" spans="2:65" s="11" customFormat="1" x14ac:dyDescent="0.3">
      <c r="B93" s="195"/>
      <c r="C93" s="196"/>
      <c r="D93" s="197" t="s">
        <v>145</v>
      </c>
      <c r="E93" s="198" t="s">
        <v>20</v>
      </c>
      <c r="F93" s="199" t="s">
        <v>149</v>
      </c>
      <c r="G93" s="196"/>
      <c r="H93" s="200" t="s">
        <v>20</v>
      </c>
      <c r="I93" s="201"/>
      <c r="J93" s="196"/>
      <c r="K93" s="196"/>
      <c r="L93" s="202"/>
      <c r="M93" s="203"/>
      <c r="N93" s="204"/>
      <c r="O93" s="204"/>
      <c r="P93" s="204"/>
      <c r="Q93" s="204"/>
      <c r="R93" s="204"/>
      <c r="S93" s="204"/>
      <c r="T93" s="205"/>
      <c r="AT93" s="206" t="s">
        <v>145</v>
      </c>
      <c r="AU93" s="206" t="s">
        <v>22</v>
      </c>
      <c r="AV93" s="11" t="s">
        <v>22</v>
      </c>
      <c r="AW93" s="11" t="s">
        <v>40</v>
      </c>
      <c r="AX93" s="11" t="s">
        <v>76</v>
      </c>
      <c r="AY93" s="206" t="s">
        <v>129</v>
      </c>
    </row>
    <row r="94" spans="2:65" s="11" customFormat="1" x14ac:dyDescent="0.3">
      <c r="B94" s="195"/>
      <c r="C94" s="196"/>
      <c r="D94" s="197" t="s">
        <v>145</v>
      </c>
      <c r="E94" s="198" t="s">
        <v>20</v>
      </c>
      <c r="F94" s="199" t="s">
        <v>150</v>
      </c>
      <c r="G94" s="196"/>
      <c r="H94" s="200" t="s">
        <v>20</v>
      </c>
      <c r="I94" s="201"/>
      <c r="J94" s="196"/>
      <c r="K94" s="196"/>
      <c r="L94" s="202"/>
      <c r="M94" s="203"/>
      <c r="N94" s="204"/>
      <c r="O94" s="204"/>
      <c r="P94" s="204"/>
      <c r="Q94" s="204"/>
      <c r="R94" s="204"/>
      <c r="S94" s="204"/>
      <c r="T94" s="205"/>
      <c r="AT94" s="206" t="s">
        <v>145</v>
      </c>
      <c r="AU94" s="206" t="s">
        <v>22</v>
      </c>
      <c r="AV94" s="11" t="s">
        <v>22</v>
      </c>
      <c r="AW94" s="11" t="s">
        <v>40</v>
      </c>
      <c r="AX94" s="11" t="s">
        <v>76</v>
      </c>
      <c r="AY94" s="206" t="s">
        <v>129</v>
      </c>
    </row>
    <row r="95" spans="2:65" s="11" customFormat="1" x14ac:dyDescent="0.3">
      <c r="B95" s="195"/>
      <c r="C95" s="196"/>
      <c r="D95" s="197" t="s">
        <v>145</v>
      </c>
      <c r="E95" s="198" t="s">
        <v>20</v>
      </c>
      <c r="F95" s="199" t="s">
        <v>151</v>
      </c>
      <c r="G95" s="196"/>
      <c r="H95" s="200" t="s">
        <v>20</v>
      </c>
      <c r="I95" s="201"/>
      <c r="J95" s="196"/>
      <c r="K95" s="196"/>
      <c r="L95" s="202"/>
      <c r="M95" s="203"/>
      <c r="N95" s="204"/>
      <c r="O95" s="204"/>
      <c r="P95" s="204"/>
      <c r="Q95" s="204"/>
      <c r="R95" s="204"/>
      <c r="S95" s="204"/>
      <c r="T95" s="205"/>
      <c r="AT95" s="206" t="s">
        <v>145</v>
      </c>
      <c r="AU95" s="206" t="s">
        <v>22</v>
      </c>
      <c r="AV95" s="11" t="s">
        <v>22</v>
      </c>
      <c r="AW95" s="11" t="s">
        <v>40</v>
      </c>
      <c r="AX95" s="11" t="s">
        <v>76</v>
      </c>
      <c r="AY95" s="206" t="s">
        <v>129</v>
      </c>
    </row>
    <row r="96" spans="2:65" s="11" customFormat="1" ht="27" x14ac:dyDescent="0.3">
      <c r="B96" s="195"/>
      <c r="C96" s="196"/>
      <c r="D96" s="197" t="s">
        <v>145</v>
      </c>
      <c r="E96" s="198" t="s">
        <v>20</v>
      </c>
      <c r="F96" s="199" t="s">
        <v>152</v>
      </c>
      <c r="G96" s="196"/>
      <c r="H96" s="200" t="s">
        <v>20</v>
      </c>
      <c r="I96" s="201"/>
      <c r="J96" s="196"/>
      <c r="K96" s="196"/>
      <c r="L96" s="202"/>
      <c r="M96" s="203"/>
      <c r="N96" s="204"/>
      <c r="O96" s="204"/>
      <c r="P96" s="204"/>
      <c r="Q96" s="204"/>
      <c r="R96" s="204"/>
      <c r="S96" s="204"/>
      <c r="T96" s="205"/>
      <c r="AT96" s="206" t="s">
        <v>145</v>
      </c>
      <c r="AU96" s="206" t="s">
        <v>22</v>
      </c>
      <c r="AV96" s="11" t="s">
        <v>22</v>
      </c>
      <c r="AW96" s="11" t="s">
        <v>40</v>
      </c>
      <c r="AX96" s="11" t="s">
        <v>76</v>
      </c>
      <c r="AY96" s="206" t="s">
        <v>129</v>
      </c>
    </row>
    <row r="97" spans="2:65" s="11" customFormat="1" x14ac:dyDescent="0.3">
      <c r="B97" s="195"/>
      <c r="C97" s="196"/>
      <c r="D97" s="197" t="s">
        <v>145</v>
      </c>
      <c r="E97" s="198" t="s">
        <v>20</v>
      </c>
      <c r="F97" s="199" t="s">
        <v>153</v>
      </c>
      <c r="G97" s="196"/>
      <c r="H97" s="200" t="s">
        <v>20</v>
      </c>
      <c r="I97" s="201"/>
      <c r="J97" s="196"/>
      <c r="K97" s="196"/>
      <c r="L97" s="202"/>
      <c r="M97" s="203"/>
      <c r="N97" s="204"/>
      <c r="O97" s="204"/>
      <c r="P97" s="204"/>
      <c r="Q97" s="204"/>
      <c r="R97" s="204"/>
      <c r="S97" s="204"/>
      <c r="T97" s="205"/>
      <c r="AT97" s="206" t="s">
        <v>145</v>
      </c>
      <c r="AU97" s="206" t="s">
        <v>22</v>
      </c>
      <c r="AV97" s="11" t="s">
        <v>22</v>
      </c>
      <c r="AW97" s="11" t="s">
        <v>40</v>
      </c>
      <c r="AX97" s="11" t="s">
        <v>76</v>
      </c>
      <c r="AY97" s="206" t="s">
        <v>129</v>
      </c>
    </row>
    <row r="98" spans="2:65" s="12" customFormat="1" x14ac:dyDescent="0.3">
      <c r="B98" s="207"/>
      <c r="C98" s="208"/>
      <c r="D98" s="197" t="s">
        <v>145</v>
      </c>
      <c r="E98" s="209" t="s">
        <v>20</v>
      </c>
      <c r="F98" s="210" t="s">
        <v>22</v>
      </c>
      <c r="G98" s="208"/>
      <c r="H98" s="211">
        <v>1</v>
      </c>
      <c r="I98" s="212"/>
      <c r="J98" s="208"/>
      <c r="K98" s="208"/>
      <c r="L98" s="213"/>
      <c r="M98" s="214"/>
      <c r="N98" s="215"/>
      <c r="O98" s="215"/>
      <c r="P98" s="215"/>
      <c r="Q98" s="215"/>
      <c r="R98" s="215"/>
      <c r="S98" s="215"/>
      <c r="T98" s="216"/>
      <c r="AT98" s="217" t="s">
        <v>145</v>
      </c>
      <c r="AU98" s="217" t="s">
        <v>22</v>
      </c>
      <c r="AV98" s="12" t="s">
        <v>84</v>
      </c>
      <c r="AW98" s="12" t="s">
        <v>40</v>
      </c>
      <c r="AX98" s="12" t="s">
        <v>76</v>
      </c>
      <c r="AY98" s="217" t="s">
        <v>129</v>
      </c>
    </row>
    <row r="99" spans="2:65" s="13" customFormat="1" x14ac:dyDescent="0.3">
      <c r="B99" s="218"/>
      <c r="C99" s="219"/>
      <c r="D99" s="220" t="s">
        <v>145</v>
      </c>
      <c r="E99" s="221" t="s">
        <v>20</v>
      </c>
      <c r="F99" s="222" t="s">
        <v>154</v>
      </c>
      <c r="G99" s="219"/>
      <c r="H99" s="223">
        <v>1</v>
      </c>
      <c r="I99" s="224"/>
      <c r="J99" s="219"/>
      <c r="K99" s="219"/>
      <c r="L99" s="225"/>
      <c r="M99" s="226"/>
      <c r="N99" s="227"/>
      <c r="O99" s="227"/>
      <c r="P99" s="227"/>
      <c r="Q99" s="227"/>
      <c r="R99" s="227"/>
      <c r="S99" s="227"/>
      <c r="T99" s="228"/>
      <c r="AT99" s="229" t="s">
        <v>145</v>
      </c>
      <c r="AU99" s="229" t="s">
        <v>22</v>
      </c>
      <c r="AV99" s="13" t="s">
        <v>128</v>
      </c>
      <c r="AW99" s="13" t="s">
        <v>40</v>
      </c>
      <c r="AX99" s="13" t="s">
        <v>22</v>
      </c>
      <c r="AY99" s="229" t="s">
        <v>129</v>
      </c>
    </row>
    <row r="100" spans="2:65" s="1" customFormat="1" ht="22.5" customHeight="1" x14ac:dyDescent="0.3">
      <c r="B100" s="35"/>
      <c r="C100" s="183" t="s">
        <v>155</v>
      </c>
      <c r="D100" s="183" t="s">
        <v>130</v>
      </c>
      <c r="E100" s="184" t="s">
        <v>156</v>
      </c>
      <c r="F100" s="185" t="s">
        <v>157</v>
      </c>
      <c r="G100" s="186" t="s">
        <v>133</v>
      </c>
      <c r="H100" s="187">
        <v>1</v>
      </c>
      <c r="I100" s="188"/>
      <c r="J100" s="189">
        <f>ROUND(I100*H100,2)</f>
        <v>0</v>
      </c>
      <c r="K100" s="185" t="s">
        <v>134</v>
      </c>
      <c r="L100" s="55"/>
      <c r="M100" s="190" t="s">
        <v>20</v>
      </c>
      <c r="N100" s="191" t="s">
        <v>47</v>
      </c>
      <c r="O100" s="36"/>
      <c r="P100" s="192">
        <f>O100*H100</f>
        <v>0</v>
      </c>
      <c r="Q100" s="192">
        <v>0</v>
      </c>
      <c r="R100" s="192">
        <f>Q100*H100</f>
        <v>0</v>
      </c>
      <c r="S100" s="192">
        <v>0</v>
      </c>
      <c r="T100" s="193">
        <f>S100*H100</f>
        <v>0</v>
      </c>
      <c r="AR100" s="18" t="s">
        <v>135</v>
      </c>
      <c r="AT100" s="18" t="s">
        <v>130</v>
      </c>
      <c r="AU100" s="18" t="s">
        <v>22</v>
      </c>
      <c r="AY100" s="18" t="s">
        <v>129</v>
      </c>
      <c r="BE100" s="194">
        <f>IF(N100="základní",J100,0)</f>
        <v>0</v>
      </c>
      <c r="BF100" s="194">
        <f>IF(N100="snížená",J100,0)</f>
        <v>0</v>
      </c>
      <c r="BG100" s="194">
        <f>IF(N100="zákl. přenesená",J100,0)</f>
        <v>0</v>
      </c>
      <c r="BH100" s="194">
        <f>IF(N100="sníž. přenesená",J100,0)</f>
        <v>0</v>
      </c>
      <c r="BI100" s="194">
        <f>IF(N100="nulová",J100,0)</f>
        <v>0</v>
      </c>
      <c r="BJ100" s="18" t="s">
        <v>22</v>
      </c>
      <c r="BK100" s="194">
        <f>ROUND(I100*H100,2)</f>
        <v>0</v>
      </c>
      <c r="BL100" s="18" t="s">
        <v>135</v>
      </c>
      <c r="BM100" s="18" t="s">
        <v>27</v>
      </c>
    </row>
    <row r="101" spans="2:65" s="11" customFormat="1" x14ac:dyDescent="0.3">
      <c r="B101" s="195"/>
      <c r="C101" s="196"/>
      <c r="D101" s="197" t="s">
        <v>145</v>
      </c>
      <c r="E101" s="198" t="s">
        <v>20</v>
      </c>
      <c r="F101" s="199" t="s">
        <v>158</v>
      </c>
      <c r="G101" s="196"/>
      <c r="H101" s="200" t="s">
        <v>20</v>
      </c>
      <c r="I101" s="201"/>
      <c r="J101" s="196"/>
      <c r="K101" s="196"/>
      <c r="L101" s="202"/>
      <c r="M101" s="203"/>
      <c r="N101" s="204"/>
      <c r="O101" s="204"/>
      <c r="P101" s="204"/>
      <c r="Q101" s="204"/>
      <c r="R101" s="204"/>
      <c r="S101" s="204"/>
      <c r="T101" s="205"/>
      <c r="AT101" s="206" t="s">
        <v>145</v>
      </c>
      <c r="AU101" s="206" t="s">
        <v>22</v>
      </c>
      <c r="AV101" s="11" t="s">
        <v>22</v>
      </c>
      <c r="AW101" s="11" t="s">
        <v>40</v>
      </c>
      <c r="AX101" s="11" t="s">
        <v>76</v>
      </c>
      <c r="AY101" s="206" t="s">
        <v>129</v>
      </c>
    </row>
    <row r="102" spans="2:65" s="11" customFormat="1" x14ac:dyDescent="0.3">
      <c r="B102" s="195"/>
      <c r="C102" s="196"/>
      <c r="D102" s="197" t="s">
        <v>145</v>
      </c>
      <c r="E102" s="198" t="s">
        <v>20</v>
      </c>
      <c r="F102" s="199" t="s">
        <v>159</v>
      </c>
      <c r="G102" s="196"/>
      <c r="H102" s="200" t="s">
        <v>20</v>
      </c>
      <c r="I102" s="201"/>
      <c r="J102" s="196"/>
      <c r="K102" s="196"/>
      <c r="L102" s="202"/>
      <c r="M102" s="203"/>
      <c r="N102" s="204"/>
      <c r="O102" s="204"/>
      <c r="P102" s="204"/>
      <c r="Q102" s="204"/>
      <c r="R102" s="204"/>
      <c r="S102" s="204"/>
      <c r="T102" s="205"/>
      <c r="AT102" s="206" t="s">
        <v>145</v>
      </c>
      <c r="AU102" s="206" t="s">
        <v>22</v>
      </c>
      <c r="AV102" s="11" t="s">
        <v>22</v>
      </c>
      <c r="AW102" s="11" t="s">
        <v>40</v>
      </c>
      <c r="AX102" s="11" t="s">
        <v>76</v>
      </c>
      <c r="AY102" s="206" t="s">
        <v>129</v>
      </c>
    </row>
    <row r="103" spans="2:65" s="11" customFormat="1" x14ac:dyDescent="0.3">
      <c r="B103" s="195"/>
      <c r="C103" s="196"/>
      <c r="D103" s="197" t="s">
        <v>145</v>
      </c>
      <c r="E103" s="198" t="s">
        <v>20</v>
      </c>
      <c r="F103" s="199" t="s">
        <v>160</v>
      </c>
      <c r="G103" s="196"/>
      <c r="H103" s="200" t="s">
        <v>20</v>
      </c>
      <c r="I103" s="201"/>
      <c r="J103" s="196"/>
      <c r="K103" s="196"/>
      <c r="L103" s="202"/>
      <c r="M103" s="203"/>
      <c r="N103" s="204"/>
      <c r="O103" s="204"/>
      <c r="P103" s="204"/>
      <c r="Q103" s="204"/>
      <c r="R103" s="204"/>
      <c r="S103" s="204"/>
      <c r="T103" s="205"/>
      <c r="AT103" s="206" t="s">
        <v>145</v>
      </c>
      <c r="AU103" s="206" t="s">
        <v>22</v>
      </c>
      <c r="AV103" s="11" t="s">
        <v>22</v>
      </c>
      <c r="AW103" s="11" t="s">
        <v>40</v>
      </c>
      <c r="AX103" s="11" t="s">
        <v>76</v>
      </c>
      <c r="AY103" s="206" t="s">
        <v>129</v>
      </c>
    </row>
    <row r="104" spans="2:65" s="11" customFormat="1" x14ac:dyDescent="0.3">
      <c r="B104" s="195"/>
      <c r="C104" s="196"/>
      <c r="D104" s="197" t="s">
        <v>145</v>
      </c>
      <c r="E104" s="198" t="s">
        <v>20</v>
      </c>
      <c r="F104" s="199" t="s">
        <v>161</v>
      </c>
      <c r="G104" s="196"/>
      <c r="H104" s="200" t="s">
        <v>20</v>
      </c>
      <c r="I104" s="201"/>
      <c r="J104" s="196"/>
      <c r="K104" s="196"/>
      <c r="L104" s="202"/>
      <c r="M104" s="203"/>
      <c r="N104" s="204"/>
      <c r="O104" s="204"/>
      <c r="P104" s="204"/>
      <c r="Q104" s="204"/>
      <c r="R104" s="204"/>
      <c r="S104" s="204"/>
      <c r="T104" s="205"/>
      <c r="AT104" s="206" t="s">
        <v>145</v>
      </c>
      <c r="AU104" s="206" t="s">
        <v>22</v>
      </c>
      <c r="AV104" s="11" t="s">
        <v>22</v>
      </c>
      <c r="AW104" s="11" t="s">
        <v>40</v>
      </c>
      <c r="AX104" s="11" t="s">
        <v>76</v>
      </c>
      <c r="AY104" s="206" t="s">
        <v>129</v>
      </c>
    </row>
    <row r="105" spans="2:65" s="11" customFormat="1" ht="27" x14ac:dyDescent="0.3">
      <c r="B105" s="195"/>
      <c r="C105" s="196"/>
      <c r="D105" s="197" t="s">
        <v>145</v>
      </c>
      <c r="E105" s="198" t="s">
        <v>20</v>
      </c>
      <c r="F105" s="199" t="s">
        <v>162</v>
      </c>
      <c r="G105" s="196"/>
      <c r="H105" s="200" t="s">
        <v>20</v>
      </c>
      <c r="I105" s="201"/>
      <c r="J105" s="196"/>
      <c r="K105" s="196"/>
      <c r="L105" s="202"/>
      <c r="M105" s="203"/>
      <c r="N105" s="204"/>
      <c r="O105" s="204"/>
      <c r="P105" s="204"/>
      <c r="Q105" s="204"/>
      <c r="R105" s="204"/>
      <c r="S105" s="204"/>
      <c r="T105" s="205"/>
      <c r="AT105" s="206" t="s">
        <v>145</v>
      </c>
      <c r="AU105" s="206" t="s">
        <v>22</v>
      </c>
      <c r="AV105" s="11" t="s">
        <v>22</v>
      </c>
      <c r="AW105" s="11" t="s">
        <v>40</v>
      </c>
      <c r="AX105" s="11" t="s">
        <v>76</v>
      </c>
      <c r="AY105" s="206" t="s">
        <v>129</v>
      </c>
    </row>
    <row r="106" spans="2:65" s="11" customFormat="1" ht="27" x14ac:dyDescent="0.3">
      <c r="B106" s="195"/>
      <c r="C106" s="196"/>
      <c r="D106" s="197" t="s">
        <v>145</v>
      </c>
      <c r="E106" s="198" t="s">
        <v>20</v>
      </c>
      <c r="F106" s="199" t="s">
        <v>163</v>
      </c>
      <c r="G106" s="196"/>
      <c r="H106" s="200" t="s">
        <v>20</v>
      </c>
      <c r="I106" s="201"/>
      <c r="J106" s="196"/>
      <c r="K106" s="196"/>
      <c r="L106" s="202"/>
      <c r="M106" s="203"/>
      <c r="N106" s="204"/>
      <c r="O106" s="204"/>
      <c r="P106" s="204"/>
      <c r="Q106" s="204"/>
      <c r="R106" s="204"/>
      <c r="S106" s="204"/>
      <c r="T106" s="205"/>
      <c r="AT106" s="206" t="s">
        <v>145</v>
      </c>
      <c r="AU106" s="206" t="s">
        <v>22</v>
      </c>
      <c r="AV106" s="11" t="s">
        <v>22</v>
      </c>
      <c r="AW106" s="11" t="s">
        <v>40</v>
      </c>
      <c r="AX106" s="11" t="s">
        <v>76</v>
      </c>
      <c r="AY106" s="206" t="s">
        <v>129</v>
      </c>
    </row>
    <row r="107" spans="2:65" s="11" customFormat="1" x14ac:dyDescent="0.3">
      <c r="B107" s="195"/>
      <c r="C107" s="196"/>
      <c r="D107" s="197" t="s">
        <v>145</v>
      </c>
      <c r="E107" s="198" t="s">
        <v>20</v>
      </c>
      <c r="F107" s="199" t="s">
        <v>164</v>
      </c>
      <c r="G107" s="196"/>
      <c r="H107" s="200" t="s">
        <v>20</v>
      </c>
      <c r="I107" s="201"/>
      <c r="J107" s="196"/>
      <c r="K107" s="196"/>
      <c r="L107" s="202"/>
      <c r="M107" s="203"/>
      <c r="N107" s="204"/>
      <c r="O107" s="204"/>
      <c r="P107" s="204"/>
      <c r="Q107" s="204"/>
      <c r="R107" s="204"/>
      <c r="S107" s="204"/>
      <c r="T107" s="205"/>
      <c r="AT107" s="206" t="s">
        <v>145</v>
      </c>
      <c r="AU107" s="206" t="s">
        <v>22</v>
      </c>
      <c r="AV107" s="11" t="s">
        <v>22</v>
      </c>
      <c r="AW107" s="11" t="s">
        <v>40</v>
      </c>
      <c r="AX107" s="11" t="s">
        <v>76</v>
      </c>
      <c r="AY107" s="206" t="s">
        <v>129</v>
      </c>
    </row>
    <row r="108" spans="2:65" s="11" customFormat="1" x14ac:dyDescent="0.3">
      <c r="B108" s="195"/>
      <c r="C108" s="196"/>
      <c r="D108" s="197" t="s">
        <v>145</v>
      </c>
      <c r="E108" s="198" t="s">
        <v>20</v>
      </c>
      <c r="F108" s="199" t="s">
        <v>165</v>
      </c>
      <c r="G108" s="196"/>
      <c r="H108" s="200" t="s">
        <v>20</v>
      </c>
      <c r="I108" s="201"/>
      <c r="J108" s="196"/>
      <c r="K108" s="196"/>
      <c r="L108" s="202"/>
      <c r="M108" s="203"/>
      <c r="N108" s="204"/>
      <c r="O108" s="204"/>
      <c r="P108" s="204"/>
      <c r="Q108" s="204"/>
      <c r="R108" s="204"/>
      <c r="S108" s="204"/>
      <c r="T108" s="205"/>
      <c r="AT108" s="206" t="s">
        <v>145</v>
      </c>
      <c r="AU108" s="206" t="s">
        <v>22</v>
      </c>
      <c r="AV108" s="11" t="s">
        <v>22</v>
      </c>
      <c r="AW108" s="11" t="s">
        <v>40</v>
      </c>
      <c r="AX108" s="11" t="s">
        <v>76</v>
      </c>
      <c r="AY108" s="206" t="s">
        <v>129</v>
      </c>
    </row>
    <row r="109" spans="2:65" s="11" customFormat="1" ht="27" x14ac:dyDescent="0.3">
      <c r="B109" s="195"/>
      <c r="C109" s="196"/>
      <c r="D109" s="197" t="s">
        <v>145</v>
      </c>
      <c r="E109" s="198" t="s">
        <v>20</v>
      </c>
      <c r="F109" s="199" t="s">
        <v>166</v>
      </c>
      <c r="G109" s="196"/>
      <c r="H109" s="200" t="s">
        <v>20</v>
      </c>
      <c r="I109" s="201"/>
      <c r="J109" s="196"/>
      <c r="K109" s="196"/>
      <c r="L109" s="202"/>
      <c r="M109" s="203"/>
      <c r="N109" s="204"/>
      <c r="O109" s="204"/>
      <c r="P109" s="204"/>
      <c r="Q109" s="204"/>
      <c r="R109" s="204"/>
      <c r="S109" s="204"/>
      <c r="T109" s="205"/>
      <c r="AT109" s="206" t="s">
        <v>145</v>
      </c>
      <c r="AU109" s="206" t="s">
        <v>22</v>
      </c>
      <c r="AV109" s="11" t="s">
        <v>22</v>
      </c>
      <c r="AW109" s="11" t="s">
        <v>40</v>
      </c>
      <c r="AX109" s="11" t="s">
        <v>76</v>
      </c>
      <c r="AY109" s="206" t="s">
        <v>129</v>
      </c>
    </row>
    <row r="110" spans="2:65" s="12" customFormat="1" x14ac:dyDescent="0.3">
      <c r="B110" s="207"/>
      <c r="C110" s="208"/>
      <c r="D110" s="197" t="s">
        <v>145</v>
      </c>
      <c r="E110" s="209" t="s">
        <v>20</v>
      </c>
      <c r="F110" s="210" t="s">
        <v>22</v>
      </c>
      <c r="G110" s="208"/>
      <c r="H110" s="211">
        <v>1</v>
      </c>
      <c r="I110" s="212"/>
      <c r="J110" s="208"/>
      <c r="K110" s="208"/>
      <c r="L110" s="213"/>
      <c r="M110" s="214"/>
      <c r="N110" s="215"/>
      <c r="O110" s="215"/>
      <c r="P110" s="215"/>
      <c r="Q110" s="215"/>
      <c r="R110" s="215"/>
      <c r="S110" s="215"/>
      <c r="T110" s="216"/>
      <c r="AT110" s="217" t="s">
        <v>145</v>
      </c>
      <c r="AU110" s="217" t="s">
        <v>22</v>
      </c>
      <c r="AV110" s="12" t="s">
        <v>84</v>
      </c>
      <c r="AW110" s="12" t="s">
        <v>40</v>
      </c>
      <c r="AX110" s="12" t="s">
        <v>76</v>
      </c>
      <c r="AY110" s="217" t="s">
        <v>129</v>
      </c>
    </row>
    <row r="111" spans="2:65" s="13" customFormat="1" x14ac:dyDescent="0.3">
      <c r="B111" s="218"/>
      <c r="C111" s="219"/>
      <c r="D111" s="220" t="s">
        <v>145</v>
      </c>
      <c r="E111" s="221" t="s">
        <v>20</v>
      </c>
      <c r="F111" s="222" t="s">
        <v>154</v>
      </c>
      <c r="G111" s="219"/>
      <c r="H111" s="223">
        <v>1</v>
      </c>
      <c r="I111" s="224"/>
      <c r="J111" s="219"/>
      <c r="K111" s="219"/>
      <c r="L111" s="225"/>
      <c r="M111" s="226"/>
      <c r="N111" s="227"/>
      <c r="O111" s="227"/>
      <c r="P111" s="227"/>
      <c r="Q111" s="227"/>
      <c r="R111" s="227"/>
      <c r="S111" s="227"/>
      <c r="T111" s="228"/>
      <c r="AT111" s="229" t="s">
        <v>145</v>
      </c>
      <c r="AU111" s="229" t="s">
        <v>22</v>
      </c>
      <c r="AV111" s="13" t="s">
        <v>128</v>
      </c>
      <c r="AW111" s="13" t="s">
        <v>40</v>
      </c>
      <c r="AX111" s="13" t="s">
        <v>22</v>
      </c>
      <c r="AY111" s="229" t="s">
        <v>129</v>
      </c>
    </row>
    <row r="112" spans="2:65" s="1" customFormat="1" ht="22.5" customHeight="1" x14ac:dyDescent="0.3">
      <c r="B112" s="35"/>
      <c r="C112" s="183" t="s">
        <v>141</v>
      </c>
      <c r="D112" s="183" t="s">
        <v>130</v>
      </c>
      <c r="E112" s="184" t="s">
        <v>167</v>
      </c>
      <c r="F112" s="185" t="s">
        <v>168</v>
      </c>
      <c r="G112" s="186" t="s">
        <v>133</v>
      </c>
      <c r="H112" s="187">
        <v>1</v>
      </c>
      <c r="I112" s="188"/>
      <c r="J112" s="189">
        <f>ROUND(I112*H112,2)</f>
        <v>0</v>
      </c>
      <c r="K112" s="185" t="s">
        <v>134</v>
      </c>
      <c r="L112" s="55"/>
      <c r="M112" s="190" t="s">
        <v>20</v>
      </c>
      <c r="N112" s="191" t="s">
        <v>47</v>
      </c>
      <c r="O112" s="36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AR112" s="18" t="s">
        <v>135</v>
      </c>
      <c r="AT112" s="18" t="s">
        <v>130</v>
      </c>
      <c r="AU112" s="18" t="s">
        <v>22</v>
      </c>
      <c r="AY112" s="18" t="s">
        <v>129</v>
      </c>
      <c r="BE112" s="194">
        <f>IF(N112="základní",J112,0)</f>
        <v>0</v>
      </c>
      <c r="BF112" s="194">
        <f>IF(N112="snížená",J112,0)</f>
        <v>0</v>
      </c>
      <c r="BG112" s="194">
        <f>IF(N112="zákl. přenesená",J112,0)</f>
        <v>0</v>
      </c>
      <c r="BH112" s="194">
        <f>IF(N112="sníž. přenesená",J112,0)</f>
        <v>0</v>
      </c>
      <c r="BI112" s="194">
        <f>IF(N112="nulová",J112,0)</f>
        <v>0</v>
      </c>
      <c r="BJ112" s="18" t="s">
        <v>22</v>
      </c>
      <c r="BK112" s="194">
        <f>ROUND(I112*H112,2)</f>
        <v>0</v>
      </c>
      <c r="BL112" s="18" t="s">
        <v>135</v>
      </c>
      <c r="BM112" s="18" t="s">
        <v>169</v>
      </c>
    </row>
    <row r="113" spans="2:65" s="11" customFormat="1" ht="27" x14ac:dyDescent="0.3">
      <c r="B113" s="195"/>
      <c r="C113" s="196"/>
      <c r="D113" s="197" t="s">
        <v>145</v>
      </c>
      <c r="E113" s="198" t="s">
        <v>20</v>
      </c>
      <c r="F113" s="199" t="s">
        <v>170</v>
      </c>
      <c r="G113" s="196"/>
      <c r="H113" s="200" t="s">
        <v>20</v>
      </c>
      <c r="I113" s="201"/>
      <c r="J113" s="196"/>
      <c r="K113" s="196"/>
      <c r="L113" s="202"/>
      <c r="M113" s="203"/>
      <c r="N113" s="204"/>
      <c r="O113" s="204"/>
      <c r="P113" s="204"/>
      <c r="Q113" s="204"/>
      <c r="R113" s="204"/>
      <c r="S113" s="204"/>
      <c r="T113" s="205"/>
      <c r="AT113" s="206" t="s">
        <v>145</v>
      </c>
      <c r="AU113" s="206" t="s">
        <v>22</v>
      </c>
      <c r="AV113" s="11" t="s">
        <v>22</v>
      </c>
      <c r="AW113" s="11" t="s">
        <v>40</v>
      </c>
      <c r="AX113" s="11" t="s">
        <v>76</v>
      </c>
      <c r="AY113" s="206" t="s">
        <v>129</v>
      </c>
    </row>
    <row r="114" spans="2:65" s="11" customFormat="1" ht="27" x14ac:dyDescent="0.3">
      <c r="B114" s="195"/>
      <c r="C114" s="196"/>
      <c r="D114" s="197" t="s">
        <v>145</v>
      </c>
      <c r="E114" s="198" t="s">
        <v>20</v>
      </c>
      <c r="F114" s="199" t="s">
        <v>171</v>
      </c>
      <c r="G114" s="196"/>
      <c r="H114" s="200" t="s">
        <v>20</v>
      </c>
      <c r="I114" s="201"/>
      <c r="J114" s="196"/>
      <c r="K114" s="196"/>
      <c r="L114" s="202"/>
      <c r="M114" s="203"/>
      <c r="N114" s="204"/>
      <c r="O114" s="204"/>
      <c r="P114" s="204"/>
      <c r="Q114" s="204"/>
      <c r="R114" s="204"/>
      <c r="S114" s="204"/>
      <c r="T114" s="205"/>
      <c r="AT114" s="206" t="s">
        <v>145</v>
      </c>
      <c r="AU114" s="206" t="s">
        <v>22</v>
      </c>
      <c r="AV114" s="11" t="s">
        <v>22</v>
      </c>
      <c r="AW114" s="11" t="s">
        <v>40</v>
      </c>
      <c r="AX114" s="11" t="s">
        <v>76</v>
      </c>
      <c r="AY114" s="206" t="s">
        <v>129</v>
      </c>
    </row>
    <row r="115" spans="2:65" s="11" customFormat="1" x14ac:dyDescent="0.3">
      <c r="B115" s="195"/>
      <c r="C115" s="196"/>
      <c r="D115" s="197" t="s">
        <v>145</v>
      </c>
      <c r="E115" s="198" t="s">
        <v>20</v>
      </c>
      <c r="F115" s="199" t="s">
        <v>172</v>
      </c>
      <c r="G115" s="196"/>
      <c r="H115" s="200" t="s">
        <v>20</v>
      </c>
      <c r="I115" s="201"/>
      <c r="J115" s="196"/>
      <c r="K115" s="196"/>
      <c r="L115" s="202"/>
      <c r="M115" s="203"/>
      <c r="N115" s="204"/>
      <c r="O115" s="204"/>
      <c r="P115" s="204"/>
      <c r="Q115" s="204"/>
      <c r="R115" s="204"/>
      <c r="S115" s="204"/>
      <c r="T115" s="205"/>
      <c r="AT115" s="206" t="s">
        <v>145</v>
      </c>
      <c r="AU115" s="206" t="s">
        <v>22</v>
      </c>
      <c r="AV115" s="11" t="s">
        <v>22</v>
      </c>
      <c r="AW115" s="11" t="s">
        <v>40</v>
      </c>
      <c r="AX115" s="11" t="s">
        <v>76</v>
      </c>
      <c r="AY115" s="206" t="s">
        <v>129</v>
      </c>
    </row>
    <row r="116" spans="2:65" s="11" customFormat="1" ht="27" x14ac:dyDescent="0.3">
      <c r="B116" s="195"/>
      <c r="C116" s="196"/>
      <c r="D116" s="197" t="s">
        <v>145</v>
      </c>
      <c r="E116" s="198" t="s">
        <v>20</v>
      </c>
      <c r="F116" s="199" t="s">
        <v>173</v>
      </c>
      <c r="G116" s="196"/>
      <c r="H116" s="200" t="s">
        <v>20</v>
      </c>
      <c r="I116" s="201"/>
      <c r="J116" s="196"/>
      <c r="K116" s="196"/>
      <c r="L116" s="202"/>
      <c r="M116" s="203"/>
      <c r="N116" s="204"/>
      <c r="O116" s="204"/>
      <c r="P116" s="204"/>
      <c r="Q116" s="204"/>
      <c r="R116" s="204"/>
      <c r="S116" s="204"/>
      <c r="T116" s="205"/>
      <c r="AT116" s="206" t="s">
        <v>145</v>
      </c>
      <c r="AU116" s="206" t="s">
        <v>22</v>
      </c>
      <c r="AV116" s="11" t="s">
        <v>22</v>
      </c>
      <c r="AW116" s="11" t="s">
        <v>40</v>
      </c>
      <c r="AX116" s="11" t="s">
        <v>76</v>
      </c>
      <c r="AY116" s="206" t="s">
        <v>129</v>
      </c>
    </row>
    <row r="117" spans="2:65" s="11" customFormat="1" ht="27" x14ac:dyDescent="0.3">
      <c r="B117" s="195"/>
      <c r="C117" s="196"/>
      <c r="D117" s="197" t="s">
        <v>145</v>
      </c>
      <c r="E117" s="198" t="s">
        <v>20</v>
      </c>
      <c r="F117" s="199" t="s">
        <v>174</v>
      </c>
      <c r="G117" s="196"/>
      <c r="H117" s="200" t="s">
        <v>20</v>
      </c>
      <c r="I117" s="201"/>
      <c r="J117" s="196"/>
      <c r="K117" s="196"/>
      <c r="L117" s="202"/>
      <c r="M117" s="203"/>
      <c r="N117" s="204"/>
      <c r="O117" s="204"/>
      <c r="P117" s="204"/>
      <c r="Q117" s="204"/>
      <c r="R117" s="204"/>
      <c r="S117" s="204"/>
      <c r="T117" s="205"/>
      <c r="AT117" s="206" t="s">
        <v>145</v>
      </c>
      <c r="AU117" s="206" t="s">
        <v>22</v>
      </c>
      <c r="AV117" s="11" t="s">
        <v>22</v>
      </c>
      <c r="AW117" s="11" t="s">
        <v>40</v>
      </c>
      <c r="AX117" s="11" t="s">
        <v>76</v>
      </c>
      <c r="AY117" s="206" t="s">
        <v>129</v>
      </c>
    </row>
    <row r="118" spans="2:65" s="11" customFormat="1" x14ac:dyDescent="0.3">
      <c r="B118" s="195"/>
      <c r="C118" s="196"/>
      <c r="D118" s="197" t="s">
        <v>145</v>
      </c>
      <c r="E118" s="198" t="s">
        <v>20</v>
      </c>
      <c r="F118" s="199" t="s">
        <v>175</v>
      </c>
      <c r="G118" s="196"/>
      <c r="H118" s="200" t="s">
        <v>20</v>
      </c>
      <c r="I118" s="201"/>
      <c r="J118" s="196"/>
      <c r="K118" s="196"/>
      <c r="L118" s="202"/>
      <c r="M118" s="203"/>
      <c r="N118" s="204"/>
      <c r="O118" s="204"/>
      <c r="P118" s="204"/>
      <c r="Q118" s="204"/>
      <c r="R118" s="204"/>
      <c r="S118" s="204"/>
      <c r="T118" s="205"/>
      <c r="AT118" s="206" t="s">
        <v>145</v>
      </c>
      <c r="AU118" s="206" t="s">
        <v>22</v>
      </c>
      <c r="AV118" s="11" t="s">
        <v>22</v>
      </c>
      <c r="AW118" s="11" t="s">
        <v>40</v>
      </c>
      <c r="AX118" s="11" t="s">
        <v>76</v>
      </c>
      <c r="AY118" s="206" t="s">
        <v>129</v>
      </c>
    </row>
    <row r="119" spans="2:65" s="11" customFormat="1" ht="27" x14ac:dyDescent="0.3">
      <c r="B119" s="195"/>
      <c r="C119" s="196"/>
      <c r="D119" s="197" t="s">
        <v>145</v>
      </c>
      <c r="E119" s="198" t="s">
        <v>20</v>
      </c>
      <c r="F119" s="199" t="s">
        <v>176</v>
      </c>
      <c r="G119" s="196"/>
      <c r="H119" s="200" t="s">
        <v>20</v>
      </c>
      <c r="I119" s="201"/>
      <c r="J119" s="196"/>
      <c r="K119" s="196"/>
      <c r="L119" s="202"/>
      <c r="M119" s="203"/>
      <c r="N119" s="204"/>
      <c r="O119" s="204"/>
      <c r="P119" s="204"/>
      <c r="Q119" s="204"/>
      <c r="R119" s="204"/>
      <c r="S119" s="204"/>
      <c r="T119" s="205"/>
      <c r="AT119" s="206" t="s">
        <v>145</v>
      </c>
      <c r="AU119" s="206" t="s">
        <v>22</v>
      </c>
      <c r="AV119" s="11" t="s">
        <v>22</v>
      </c>
      <c r="AW119" s="11" t="s">
        <v>40</v>
      </c>
      <c r="AX119" s="11" t="s">
        <v>76</v>
      </c>
      <c r="AY119" s="206" t="s">
        <v>129</v>
      </c>
    </row>
    <row r="120" spans="2:65" s="11" customFormat="1" x14ac:dyDescent="0.3">
      <c r="B120" s="195"/>
      <c r="C120" s="196"/>
      <c r="D120" s="197" t="s">
        <v>145</v>
      </c>
      <c r="E120" s="198" t="s">
        <v>20</v>
      </c>
      <c r="F120" s="199" t="s">
        <v>177</v>
      </c>
      <c r="G120" s="196"/>
      <c r="H120" s="200" t="s">
        <v>20</v>
      </c>
      <c r="I120" s="201"/>
      <c r="J120" s="196"/>
      <c r="K120" s="196"/>
      <c r="L120" s="202"/>
      <c r="M120" s="203"/>
      <c r="N120" s="204"/>
      <c r="O120" s="204"/>
      <c r="P120" s="204"/>
      <c r="Q120" s="204"/>
      <c r="R120" s="204"/>
      <c r="S120" s="204"/>
      <c r="T120" s="205"/>
      <c r="AT120" s="206" t="s">
        <v>145</v>
      </c>
      <c r="AU120" s="206" t="s">
        <v>22</v>
      </c>
      <c r="AV120" s="11" t="s">
        <v>22</v>
      </c>
      <c r="AW120" s="11" t="s">
        <v>40</v>
      </c>
      <c r="AX120" s="11" t="s">
        <v>76</v>
      </c>
      <c r="AY120" s="206" t="s">
        <v>129</v>
      </c>
    </row>
    <row r="121" spans="2:65" s="12" customFormat="1" x14ac:dyDescent="0.3">
      <c r="B121" s="207"/>
      <c r="C121" s="208"/>
      <c r="D121" s="197" t="s">
        <v>145</v>
      </c>
      <c r="E121" s="209" t="s">
        <v>20</v>
      </c>
      <c r="F121" s="210" t="s">
        <v>22</v>
      </c>
      <c r="G121" s="208"/>
      <c r="H121" s="211">
        <v>1</v>
      </c>
      <c r="I121" s="212"/>
      <c r="J121" s="208"/>
      <c r="K121" s="208"/>
      <c r="L121" s="213"/>
      <c r="M121" s="214"/>
      <c r="N121" s="215"/>
      <c r="O121" s="215"/>
      <c r="P121" s="215"/>
      <c r="Q121" s="215"/>
      <c r="R121" s="215"/>
      <c r="S121" s="215"/>
      <c r="T121" s="216"/>
      <c r="AT121" s="217" t="s">
        <v>145</v>
      </c>
      <c r="AU121" s="217" t="s">
        <v>22</v>
      </c>
      <c r="AV121" s="12" t="s">
        <v>84</v>
      </c>
      <c r="AW121" s="12" t="s">
        <v>40</v>
      </c>
      <c r="AX121" s="12" t="s">
        <v>76</v>
      </c>
      <c r="AY121" s="217" t="s">
        <v>129</v>
      </c>
    </row>
    <row r="122" spans="2:65" s="13" customFormat="1" x14ac:dyDescent="0.3">
      <c r="B122" s="218"/>
      <c r="C122" s="219"/>
      <c r="D122" s="220" t="s">
        <v>145</v>
      </c>
      <c r="E122" s="221" t="s">
        <v>20</v>
      </c>
      <c r="F122" s="222" t="s">
        <v>154</v>
      </c>
      <c r="G122" s="219"/>
      <c r="H122" s="223">
        <v>1</v>
      </c>
      <c r="I122" s="224"/>
      <c r="J122" s="219"/>
      <c r="K122" s="219"/>
      <c r="L122" s="225"/>
      <c r="M122" s="226"/>
      <c r="N122" s="227"/>
      <c r="O122" s="227"/>
      <c r="P122" s="227"/>
      <c r="Q122" s="227"/>
      <c r="R122" s="227"/>
      <c r="S122" s="227"/>
      <c r="T122" s="228"/>
      <c r="AT122" s="229" t="s">
        <v>145</v>
      </c>
      <c r="AU122" s="229" t="s">
        <v>22</v>
      </c>
      <c r="AV122" s="13" t="s">
        <v>128</v>
      </c>
      <c r="AW122" s="13" t="s">
        <v>40</v>
      </c>
      <c r="AX122" s="13" t="s">
        <v>22</v>
      </c>
      <c r="AY122" s="229" t="s">
        <v>129</v>
      </c>
    </row>
    <row r="123" spans="2:65" s="1" customFormat="1" ht="22.5" customHeight="1" x14ac:dyDescent="0.3">
      <c r="B123" s="35"/>
      <c r="C123" s="183" t="s">
        <v>178</v>
      </c>
      <c r="D123" s="183" t="s">
        <v>130</v>
      </c>
      <c r="E123" s="184" t="s">
        <v>179</v>
      </c>
      <c r="F123" s="185" t="s">
        <v>180</v>
      </c>
      <c r="G123" s="186" t="s">
        <v>133</v>
      </c>
      <c r="H123" s="187">
        <v>1</v>
      </c>
      <c r="I123" s="188"/>
      <c r="J123" s="189">
        <f>ROUND(I123*H123,2)</f>
        <v>0</v>
      </c>
      <c r="K123" s="185" t="s">
        <v>134</v>
      </c>
      <c r="L123" s="55"/>
      <c r="M123" s="190" t="s">
        <v>20</v>
      </c>
      <c r="N123" s="191" t="s">
        <v>47</v>
      </c>
      <c r="O123" s="36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AR123" s="18" t="s">
        <v>135</v>
      </c>
      <c r="AT123" s="18" t="s">
        <v>130</v>
      </c>
      <c r="AU123" s="18" t="s">
        <v>22</v>
      </c>
      <c r="AY123" s="18" t="s">
        <v>129</v>
      </c>
      <c r="BE123" s="194">
        <f>IF(N123="základní",J123,0)</f>
        <v>0</v>
      </c>
      <c r="BF123" s="194">
        <f>IF(N123="snížená",J123,0)</f>
        <v>0</v>
      </c>
      <c r="BG123" s="194">
        <f>IF(N123="zákl. přenesená",J123,0)</f>
        <v>0</v>
      </c>
      <c r="BH123" s="194">
        <f>IF(N123="sníž. přenesená",J123,0)</f>
        <v>0</v>
      </c>
      <c r="BI123" s="194">
        <f>IF(N123="nulová",J123,0)</f>
        <v>0</v>
      </c>
      <c r="BJ123" s="18" t="s">
        <v>22</v>
      </c>
      <c r="BK123" s="194">
        <f>ROUND(I123*H123,2)</f>
        <v>0</v>
      </c>
      <c r="BL123" s="18" t="s">
        <v>135</v>
      </c>
      <c r="BM123" s="18" t="s">
        <v>181</v>
      </c>
    </row>
    <row r="124" spans="2:65" s="11" customFormat="1" ht="27" x14ac:dyDescent="0.3">
      <c r="B124" s="195"/>
      <c r="C124" s="196"/>
      <c r="D124" s="197" t="s">
        <v>145</v>
      </c>
      <c r="E124" s="198" t="s">
        <v>20</v>
      </c>
      <c r="F124" s="199" t="s">
        <v>182</v>
      </c>
      <c r="G124" s="196"/>
      <c r="H124" s="200" t="s">
        <v>20</v>
      </c>
      <c r="I124" s="201"/>
      <c r="J124" s="196"/>
      <c r="K124" s="196"/>
      <c r="L124" s="202"/>
      <c r="M124" s="203"/>
      <c r="N124" s="204"/>
      <c r="O124" s="204"/>
      <c r="P124" s="204"/>
      <c r="Q124" s="204"/>
      <c r="R124" s="204"/>
      <c r="S124" s="204"/>
      <c r="T124" s="205"/>
      <c r="AT124" s="206" t="s">
        <v>145</v>
      </c>
      <c r="AU124" s="206" t="s">
        <v>22</v>
      </c>
      <c r="AV124" s="11" t="s">
        <v>22</v>
      </c>
      <c r="AW124" s="11" t="s">
        <v>40</v>
      </c>
      <c r="AX124" s="11" t="s">
        <v>76</v>
      </c>
      <c r="AY124" s="206" t="s">
        <v>129</v>
      </c>
    </row>
    <row r="125" spans="2:65" s="12" customFormat="1" x14ac:dyDescent="0.3">
      <c r="B125" s="207"/>
      <c r="C125" s="208"/>
      <c r="D125" s="197" t="s">
        <v>145</v>
      </c>
      <c r="E125" s="209" t="s">
        <v>20</v>
      </c>
      <c r="F125" s="210" t="s">
        <v>22</v>
      </c>
      <c r="G125" s="208"/>
      <c r="H125" s="211">
        <v>1</v>
      </c>
      <c r="I125" s="212"/>
      <c r="J125" s="208"/>
      <c r="K125" s="208"/>
      <c r="L125" s="213"/>
      <c r="M125" s="214"/>
      <c r="N125" s="215"/>
      <c r="O125" s="215"/>
      <c r="P125" s="215"/>
      <c r="Q125" s="215"/>
      <c r="R125" s="215"/>
      <c r="S125" s="215"/>
      <c r="T125" s="216"/>
      <c r="AT125" s="217" t="s">
        <v>145</v>
      </c>
      <c r="AU125" s="217" t="s">
        <v>22</v>
      </c>
      <c r="AV125" s="12" t="s">
        <v>84</v>
      </c>
      <c r="AW125" s="12" t="s">
        <v>40</v>
      </c>
      <c r="AX125" s="12" t="s">
        <v>76</v>
      </c>
      <c r="AY125" s="217" t="s">
        <v>129</v>
      </c>
    </row>
    <row r="126" spans="2:65" s="13" customFormat="1" x14ac:dyDescent="0.3">
      <c r="B126" s="218"/>
      <c r="C126" s="219"/>
      <c r="D126" s="220" t="s">
        <v>145</v>
      </c>
      <c r="E126" s="221" t="s">
        <v>20</v>
      </c>
      <c r="F126" s="222" t="s">
        <v>154</v>
      </c>
      <c r="G126" s="219"/>
      <c r="H126" s="223">
        <v>1</v>
      </c>
      <c r="I126" s="224"/>
      <c r="J126" s="219"/>
      <c r="K126" s="219"/>
      <c r="L126" s="225"/>
      <c r="M126" s="226"/>
      <c r="N126" s="227"/>
      <c r="O126" s="227"/>
      <c r="P126" s="227"/>
      <c r="Q126" s="227"/>
      <c r="R126" s="227"/>
      <c r="S126" s="227"/>
      <c r="T126" s="228"/>
      <c r="AT126" s="229" t="s">
        <v>145</v>
      </c>
      <c r="AU126" s="229" t="s">
        <v>22</v>
      </c>
      <c r="AV126" s="13" t="s">
        <v>128</v>
      </c>
      <c r="AW126" s="13" t="s">
        <v>40</v>
      </c>
      <c r="AX126" s="13" t="s">
        <v>22</v>
      </c>
      <c r="AY126" s="229" t="s">
        <v>129</v>
      </c>
    </row>
    <row r="127" spans="2:65" s="1" customFormat="1" ht="22.5" customHeight="1" x14ac:dyDescent="0.3">
      <c r="B127" s="35"/>
      <c r="C127" s="183" t="s">
        <v>144</v>
      </c>
      <c r="D127" s="183" t="s">
        <v>130</v>
      </c>
      <c r="E127" s="184" t="s">
        <v>183</v>
      </c>
      <c r="F127" s="185" t="s">
        <v>184</v>
      </c>
      <c r="G127" s="186" t="s">
        <v>133</v>
      </c>
      <c r="H127" s="187">
        <v>1</v>
      </c>
      <c r="I127" s="188"/>
      <c r="J127" s="189">
        <f>ROUND(I127*H127,2)</f>
        <v>0</v>
      </c>
      <c r="K127" s="185" t="s">
        <v>185</v>
      </c>
      <c r="L127" s="55"/>
      <c r="M127" s="190" t="s">
        <v>20</v>
      </c>
      <c r="N127" s="191" t="s">
        <v>47</v>
      </c>
      <c r="O127" s="36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AR127" s="18" t="s">
        <v>135</v>
      </c>
      <c r="AT127" s="18" t="s">
        <v>130</v>
      </c>
      <c r="AU127" s="18" t="s">
        <v>22</v>
      </c>
      <c r="AY127" s="18" t="s">
        <v>129</v>
      </c>
      <c r="BE127" s="194">
        <f>IF(N127="základní",J127,0)</f>
        <v>0</v>
      </c>
      <c r="BF127" s="194">
        <f>IF(N127="snížená",J127,0)</f>
        <v>0</v>
      </c>
      <c r="BG127" s="194">
        <f>IF(N127="zákl. přenesená",J127,0)</f>
        <v>0</v>
      </c>
      <c r="BH127" s="194">
        <f>IF(N127="sníž. přenesená",J127,0)</f>
        <v>0</v>
      </c>
      <c r="BI127" s="194">
        <f>IF(N127="nulová",J127,0)</f>
        <v>0</v>
      </c>
      <c r="BJ127" s="18" t="s">
        <v>22</v>
      </c>
      <c r="BK127" s="194">
        <f>ROUND(I127*H127,2)</f>
        <v>0</v>
      </c>
      <c r="BL127" s="18" t="s">
        <v>135</v>
      </c>
      <c r="BM127" s="18" t="s">
        <v>186</v>
      </c>
    </row>
    <row r="128" spans="2:65" s="11" customFormat="1" ht="27" x14ac:dyDescent="0.3">
      <c r="B128" s="195"/>
      <c r="C128" s="196"/>
      <c r="D128" s="197" t="s">
        <v>145</v>
      </c>
      <c r="E128" s="198" t="s">
        <v>20</v>
      </c>
      <c r="F128" s="199" t="s">
        <v>187</v>
      </c>
      <c r="G128" s="196"/>
      <c r="H128" s="200" t="s">
        <v>20</v>
      </c>
      <c r="I128" s="201"/>
      <c r="J128" s="196"/>
      <c r="K128" s="196"/>
      <c r="L128" s="202"/>
      <c r="M128" s="203"/>
      <c r="N128" s="204"/>
      <c r="O128" s="204"/>
      <c r="P128" s="204"/>
      <c r="Q128" s="204"/>
      <c r="R128" s="204"/>
      <c r="S128" s="204"/>
      <c r="T128" s="205"/>
      <c r="AT128" s="206" t="s">
        <v>145</v>
      </c>
      <c r="AU128" s="206" t="s">
        <v>22</v>
      </c>
      <c r="AV128" s="11" t="s">
        <v>22</v>
      </c>
      <c r="AW128" s="11" t="s">
        <v>40</v>
      </c>
      <c r="AX128" s="11" t="s">
        <v>76</v>
      </c>
      <c r="AY128" s="206" t="s">
        <v>129</v>
      </c>
    </row>
    <row r="129" spans="2:65" s="11" customFormat="1" x14ac:dyDescent="0.3">
      <c r="B129" s="195"/>
      <c r="C129" s="196"/>
      <c r="D129" s="197" t="s">
        <v>145</v>
      </c>
      <c r="E129" s="198" t="s">
        <v>20</v>
      </c>
      <c r="F129" s="199" t="s">
        <v>188</v>
      </c>
      <c r="G129" s="196"/>
      <c r="H129" s="200" t="s">
        <v>20</v>
      </c>
      <c r="I129" s="201"/>
      <c r="J129" s="196"/>
      <c r="K129" s="196"/>
      <c r="L129" s="202"/>
      <c r="M129" s="203"/>
      <c r="N129" s="204"/>
      <c r="O129" s="204"/>
      <c r="P129" s="204"/>
      <c r="Q129" s="204"/>
      <c r="R129" s="204"/>
      <c r="S129" s="204"/>
      <c r="T129" s="205"/>
      <c r="AT129" s="206" t="s">
        <v>145</v>
      </c>
      <c r="AU129" s="206" t="s">
        <v>22</v>
      </c>
      <c r="AV129" s="11" t="s">
        <v>22</v>
      </c>
      <c r="AW129" s="11" t="s">
        <v>40</v>
      </c>
      <c r="AX129" s="11" t="s">
        <v>76</v>
      </c>
      <c r="AY129" s="206" t="s">
        <v>129</v>
      </c>
    </row>
    <row r="130" spans="2:65" s="11" customFormat="1" x14ac:dyDescent="0.3">
      <c r="B130" s="195"/>
      <c r="C130" s="196"/>
      <c r="D130" s="197" t="s">
        <v>145</v>
      </c>
      <c r="E130" s="198" t="s">
        <v>20</v>
      </c>
      <c r="F130" s="199" t="s">
        <v>189</v>
      </c>
      <c r="G130" s="196"/>
      <c r="H130" s="200" t="s">
        <v>20</v>
      </c>
      <c r="I130" s="201"/>
      <c r="J130" s="196"/>
      <c r="K130" s="196"/>
      <c r="L130" s="202"/>
      <c r="M130" s="203"/>
      <c r="N130" s="204"/>
      <c r="O130" s="204"/>
      <c r="P130" s="204"/>
      <c r="Q130" s="204"/>
      <c r="R130" s="204"/>
      <c r="S130" s="204"/>
      <c r="T130" s="205"/>
      <c r="AT130" s="206" t="s">
        <v>145</v>
      </c>
      <c r="AU130" s="206" t="s">
        <v>22</v>
      </c>
      <c r="AV130" s="11" t="s">
        <v>22</v>
      </c>
      <c r="AW130" s="11" t="s">
        <v>40</v>
      </c>
      <c r="AX130" s="11" t="s">
        <v>76</v>
      </c>
      <c r="AY130" s="206" t="s">
        <v>129</v>
      </c>
    </row>
    <row r="131" spans="2:65" s="12" customFormat="1" x14ac:dyDescent="0.3">
      <c r="B131" s="207"/>
      <c r="C131" s="208"/>
      <c r="D131" s="197" t="s">
        <v>145</v>
      </c>
      <c r="E131" s="209" t="s">
        <v>20</v>
      </c>
      <c r="F131" s="210" t="s">
        <v>22</v>
      </c>
      <c r="G131" s="208"/>
      <c r="H131" s="211">
        <v>1</v>
      </c>
      <c r="I131" s="212"/>
      <c r="J131" s="208"/>
      <c r="K131" s="208"/>
      <c r="L131" s="213"/>
      <c r="M131" s="214"/>
      <c r="N131" s="215"/>
      <c r="O131" s="215"/>
      <c r="P131" s="215"/>
      <c r="Q131" s="215"/>
      <c r="R131" s="215"/>
      <c r="S131" s="215"/>
      <c r="T131" s="216"/>
      <c r="AT131" s="217" t="s">
        <v>145</v>
      </c>
      <c r="AU131" s="217" t="s">
        <v>22</v>
      </c>
      <c r="AV131" s="12" t="s">
        <v>84</v>
      </c>
      <c r="AW131" s="12" t="s">
        <v>40</v>
      </c>
      <c r="AX131" s="12" t="s">
        <v>76</v>
      </c>
      <c r="AY131" s="217" t="s">
        <v>129</v>
      </c>
    </row>
    <row r="132" spans="2:65" s="13" customFormat="1" x14ac:dyDescent="0.3">
      <c r="B132" s="218"/>
      <c r="C132" s="219"/>
      <c r="D132" s="197" t="s">
        <v>145</v>
      </c>
      <c r="E132" s="230" t="s">
        <v>20</v>
      </c>
      <c r="F132" s="231" t="s">
        <v>154</v>
      </c>
      <c r="G132" s="219"/>
      <c r="H132" s="232">
        <v>1</v>
      </c>
      <c r="I132" s="224"/>
      <c r="J132" s="219"/>
      <c r="K132" s="219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145</v>
      </c>
      <c r="AU132" s="229" t="s">
        <v>22</v>
      </c>
      <c r="AV132" s="13" t="s">
        <v>128</v>
      </c>
      <c r="AW132" s="13" t="s">
        <v>40</v>
      </c>
      <c r="AX132" s="13" t="s">
        <v>22</v>
      </c>
      <c r="AY132" s="229" t="s">
        <v>129</v>
      </c>
    </row>
    <row r="133" spans="2:65" s="10" customFormat="1" ht="37.35" customHeight="1" x14ac:dyDescent="0.35">
      <c r="B133" s="169"/>
      <c r="C133" s="170"/>
      <c r="D133" s="171" t="s">
        <v>75</v>
      </c>
      <c r="E133" s="172" t="s">
        <v>190</v>
      </c>
      <c r="F133" s="172" t="s">
        <v>85</v>
      </c>
      <c r="G133" s="170"/>
      <c r="H133" s="170"/>
      <c r="I133" s="173"/>
      <c r="J133" s="174">
        <f>BK133</f>
        <v>0</v>
      </c>
      <c r="K133" s="170"/>
      <c r="L133" s="175"/>
      <c r="M133" s="176"/>
      <c r="N133" s="177"/>
      <c r="O133" s="177"/>
      <c r="P133" s="178">
        <f>SUM(P134:P163)</f>
        <v>0</v>
      </c>
      <c r="Q133" s="177"/>
      <c r="R133" s="178">
        <f>SUM(R134:R163)</f>
        <v>0</v>
      </c>
      <c r="S133" s="177"/>
      <c r="T133" s="179">
        <f>SUM(T134:T163)</f>
        <v>0</v>
      </c>
      <c r="AR133" s="180" t="s">
        <v>128</v>
      </c>
      <c r="AT133" s="181" t="s">
        <v>75</v>
      </c>
      <c r="AU133" s="181" t="s">
        <v>76</v>
      </c>
      <c r="AY133" s="180" t="s">
        <v>129</v>
      </c>
      <c r="BK133" s="182">
        <f>SUM(BK134:BK163)</f>
        <v>0</v>
      </c>
    </row>
    <row r="134" spans="2:65" s="1" customFormat="1" ht="22.5" customHeight="1" x14ac:dyDescent="0.3">
      <c r="B134" s="35"/>
      <c r="C134" s="183" t="s">
        <v>191</v>
      </c>
      <c r="D134" s="183" t="s">
        <v>130</v>
      </c>
      <c r="E134" s="184" t="s">
        <v>192</v>
      </c>
      <c r="F134" s="185" t="s">
        <v>193</v>
      </c>
      <c r="G134" s="186" t="s">
        <v>133</v>
      </c>
      <c r="H134" s="187">
        <v>1</v>
      </c>
      <c r="I134" s="188"/>
      <c r="J134" s="189">
        <f>ROUND(I134*H134,2)</f>
        <v>0</v>
      </c>
      <c r="K134" s="185" t="s">
        <v>134</v>
      </c>
      <c r="L134" s="55"/>
      <c r="M134" s="190" t="s">
        <v>20</v>
      </c>
      <c r="N134" s="191" t="s">
        <v>47</v>
      </c>
      <c r="O134" s="36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AR134" s="18" t="s">
        <v>135</v>
      </c>
      <c r="AT134" s="18" t="s">
        <v>130</v>
      </c>
      <c r="AU134" s="18" t="s">
        <v>22</v>
      </c>
      <c r="AY134" s="18" t="s">
        <v>129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8" t="s">
        <v>22</v>
      </c>
      <c r="BK134" s="194">
        <f>ROUND(I134*H134,2)</f>
        <v>0</v>
      </c>
      <c r="BL134" s="18" t="s">
        <v>135</v>
      </c>
      <c r="BM134" s="18" t="s">
        <v>194</v>
      </c>
    </row>
    <row r="135" spans="2:65" s="11" customFormat="1" x14ac:dyDescent="0.3">
      <c r="B135" s="195"/>
      <c r="C135" s="196"/>
      <c r="D135" s="197" t="s">
        <v>145</v>
      </c>
      <c r="E135" s="198" t="s">
        <v>20</v>
      </c>
      <c r="F135" s="199" t="s">
        <v>195</v>
      </c>
      <c r="G135" s="196"/>
      <c r="H135" s="200" t="s">
        <v>20</v>
      </c>
      <c r="I135" s="201"/>
      <c r="J135" s="196"/>
      <c r="K135" s="196"/>
      <c r="L135" s="202"/>
      <c r="M135" s="203"/>
      <c r="N135" s="204"/>
      <c r="O135" s="204"/>
      <c r="P135" s="204"/>
      <c r="Q135" s="204"/>
      <c r="R135" s="204"/>
      <c r="S135" s="204"/>
      <c r="T135" s="205"/>
      <c r="AT135" s="206" t="s">
        <v>145</v>
      </c>
      <c r="AU135" s="206" t="s">
        <v>22</v>
      </c>
      <c r="AV135" s="11" t="s">
        <v>22</v>
      </c>
      <c r="AW135" s="11" t="s">
        <v>40</v>
      </c>
      <c r="AX135" s="11" t="s">
        <v>76</v>
      </c>
      <c r="AY135" s="206" t="s">
        <v>129</v>
      </c>
    </row>
    <row r="136" spans="2:65" s="12" customFormat="1" x14ac:dyDescent="0.3">
      <c r="B136" s="207"/>
      <c r="C136" s="208"/>
      <c r="D136" s="197" t="s">
        <v>145</v>
      </c>
      <c r="E136" s="209" t="s">
        <v>20</v>
      </c>
      <c r="F136" s="210" t="s">
        <v>22</v>
      </c>
      <c r="G136" s="208"/>
      <c r="H136" s="211">
        <v>1</v>
      </c>
      <c r="I136" s="212"/>
      <c r="J136" s="208"/>
      <c r="K136" s="208"/>
      <c r="L136" s="213"/>
      <c r="M136" s="214"/>
      <c r="N136" s="215"/>
      <c r="O136" s="215"/>
      <c r="P136" s="215"/>
      <c r="Q136" s="215"/>
      <c r="R136" s="215"/>
      <c r="S136" s="215"/>
      <c r="T136" s="216"/>
      <c r="AT136" s="217" t="s">
        <v>145</v>
      </c>
      <c r="AU136" s="217" t="s">
        <v>22</v>
      </c>
      <c r="AV136" s="12" t="s">
        <v>84</v>
      </c>
      <c r="AW136" s="12" t="s">
        <v>40</v>
      </c>
      <c r="AX136" s="12" t="s">
        <v>76</v>
      </c>
      <c r="AY136" s="217" t="s">
        <v>129</v>
      </c>
    </row>
    <row r="137" spans="2:65" s="13" customFormat="1" x14ac:dyDescent="0.3">
      <c r="B137" s="218"/>
      <c r="C137" s="219"/>
      <c r="D137" s="220" t="s">
        <v>145</v>
      </c>
      <c r="E137" s="221" t="s">
        <v>20</v>
      </c>
      <c r="F137" s="222" t="s">
        <v>154</v>
      </c>
      <c r="G137" s="219"/>
      <c r="H137" s="223">
        <v>1</v>
      </c>
      <c r="I137" s="224"/>
      <c r="J137" s="219"/>
      <c r="K137" s="219"/>
      <c r="L137" s="225"/>
      <c r="M137" s="226"/>
      <c r="N137" s="227"/>
      <c r="O137" s="227"/>
      <c r="P137" s="227"/>
      <c r="Q137" s="227"/>
      <c r="R137" s="227"/>
      <c r="S137" s="227"/>
      <c r="T137" s="228"/>
      <c r="AT137" s="229" t="s">
        <v>145</v>
      </c>
      <c r="AU137" s="229" t="s">
        <v>22</v>
      </c>
      <c r="AV137" s="13" t="s">
        <v>128</v>
      </c>
      <c r="AW137" s="13" t="s">
        <v>40</v>
      </c>
      <c r="AX137" s="13" t="s">
        <v>22</v>
      </c>
      <c r="AY137" s="229" t="s">
        <v>129</v>
      </c>
    </row>
    <row r="138" spans="2:65" s="1" customFormat="1" ht="22.5" customHeight="1" x14ac:dyDescent="0.3">
      <c r="B138" s="35"/>
      <c r="C138" s="183" t="s">
        <v>27</v>
      </c>
      <c r="D138" s="183" t="s">
        <v>130</v>
      </c>
      <c r="E138" s="184" t="s">
        <v>196</v>
      </c>
      <c r="F138" s="185" t="s">
        <v>197</v>
      </c>
      <c r="G138" s="186" t="s">
        <v>133</v>
      </c>
      <c r="H138" s="187">
        <v>1</v>
      </c>
      <c r="I138" s="188"/>
      <c r="J138" s="189">
        <f>ROUND(I138*H138,2)</f>
        <v>0</v>
      </c>
      <c r="K138" s="185" t="s">
        <v>134</v>
      </c>
      <c r="L138" s="55"/>
      <c r="M138" s="190" t="s">
        <v>20</v>
      </c>
      <c r="N138" s="191" t="s">
        <v>47</v>
      </c>
      <c r="O138" s="36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AR138" s="18" t="s">
        <v>135</v>
      </c>
      <c r="AT138" s="18" t="s">
        <v>130</v>
      </c>
      <c r="AU138" s="18" t="s">
        <v>22</v>
      </c>
      <c r="AY138" s="18" t="s">
        <v>129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22</v>
      </c>
      <c r="BK138" s="194">
        <f>ROUND(I138*H138,2)</f>
        <v>0</v>
      </c>
      <c r="BL138" s="18" t="s">
        <v>135</v>
      </c>
      <c r="BM138" s="18" t="s">
        <v>198</v>
      </c>
    </row>
    <row r="139" spans="2:65" s="11" customFormat="1" ht="27" x14ac:dyDescent="0.3">
      <c r="B139" s="195"/>
      <c r="C139" s="196"/>
      <c r="D139" s="197" t="s">
        <v>145</v>
      </c>
      <c r="E139" s="198" t="s">
        <v>20</v>
      </c>
      <c r="F139" s="199" t="s">
        <v>199</v>
      </c>
      <c r="G139" s="196"/>
      <c r="H139" s="200" t="s">
        <v>20</v>
      </c>
      <c r="I139" s="201"/>
      <c r="J139" s="196"/>
      <c r="K139" s="196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145</v>
      </c>
      <c r="AU139" s="206" t="s">
        <v>22</v>
      </c>
      <c r="AV139" s="11" t="s">
        <v>22</v>
      </c>
      <c r="AW139" s="11" t="s">
        <v>40</v>
      </c>
      <c r="AX139" s="11" t="s">
        <v>76</v>
      </c>
      <c r="AY139" s="206" t="s">
        <v>129</v>
      </c>
    </row>
    <row r="140" spans="2:65" s="12" customFormat="1" x14ac:dyDescent="0.3">
      <c r="B140" s="207"/>
      <c r="C140" s="208"/>
      <c r="D140" s="197" t="s">
        <v>145</v>
      </c>
      <c r="E140" s="209" t="s">
        <v>20</v>
      </c>
      <c r="F140" s="210" t="s">
        <v>22</v>
      </c>
      <c r="G140" s="208"/>
      <c r="H140" s="211">
        <v>1</v>
      </c>
      <c r="I140" s="212"/>
      <c r="J140" s="208"/>
      <c r="K140" s="208"/>
      <c r="L140" s="213"/>
      <c r="M140" s="214"/>
      <c r="N140" s="215"/>
      <c r="O140" s="215"/>
      <c r="P140" s="215"/>
      <c r="Q140" s="215"/>
      <c r="R140" s="215"/>
      <c r="S140" s="215"/>
      <c r="T140" s="216"/>
      <c r="AT140" s="217" t="s">
        <v>145</v>
      </c>
      <c r="AU140" s="217" t="s">
        <v>22</v>
      </c>
      <c r="AV140" s="12" t="s">
        <v>84</v>
      </c>
      <c r="AW140" s="12" t="s">
        <v>40</v>
      </c>
      <c r="AX140" s="12" t="s">
        <v>76</v>
      </c>
      <c r="AY140" s="217" t="s">
        <v>129</v>
      </c>
    </row>
    <row r="141" spans="2:65" s="13" customFormat="1" x14ac:dyDescent="0.3">
      <c r="B141" s="218"/>
      <c r="C141" s="219"/>
      <c r="D141" s="220" t="s">
        <v>145</v>
      </c>
      <c r="E141" s="221" t="s">
        <v>20</v>
      </c>
      <c r="F141" s="222" t="s">
        <v>154</v>
      </c>
      <c r="G141" s="219"/>
      <c r="H141" s="223">
        <v>1</v>
      </c>
      <c r="I141" s="224"/>
      <c r="J141" s="219"/>
      <c r="K141" s="219"/>
      <c r="L141" s="225"/>
      <c r="M141" s="226"/>
      <c r="N141" s="227"/>
      <c r="O141" s="227"/>
      <c r="P141" s="227"/>
      <c r="Q141" s="227"/>
      <c r="R141" s="227"/>
      <c r="S141" s="227"/>
      <c r="T141" s="228"/>
      <c r="AT141" s="229" t="s">
        <v>145</v>
      </c>
      <c r="AU141" s="229" t="s">
        <v>22</v>
      </c>
      <c r="AV141" s="13" t="s">
        <v>128</v>
      </c>
      <c r="AW141" s="13" t="s">
        <v>40</v>
      </c>
      <c r="AX141" s="13" t="s">
        <v>22</v>
      </c>
      <c r="AY141" s="229" t="s">
        <v>129</v>
      </c>
    </row>
    <row r="142" spans="2:65" s="1" customFormat="1" ht="22.5" customHeight="1" x14ac:dyDescent="0.3">
      <c r="B142" s="35"/>
      <c r="C142" s="183" t="s">
        <v>200</v>
      </c>
      <c r="D142" s="183" t="s">
        <v>130</v>
      </c>
      <c r="E142" s="184" t="s">
        <v>201</v>
      </c>
      <c r="F142" s="185" t="s">
        <v>202</v>
      </c>
      <c r="G142" s="186" t="s">
        <v>133</v>
      </c>
      <c r="H142" s="187">
        <v>1</v>
      </c>
      <c r="I142" s="188"/>
      <c r="J142" s="189">
        <f>ROUND(I142*H142,2)</f>
        <v>0</v>
      </c>
      <c r="K142" s="185" t="s">
        <v>134</v>
      </c>
      <c r="L142" s="55"/>
      <c r="M142" s="190" t="s">
        <v>20</v>
      </c>
      <c r="N142" s="191" t="s">
        <v>47</v>
      </c>
      <c r="O142" s="36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AR142" s="18" t="s">
        <v>135</v>
      </c>
      <c r="AT142" s="18" t="s">
        <v>130</v>
      </c>
      <c r="AU142" s="18" t="s">
        <v>22</v>
      </c>
      <c r="AY142" s="18" t="s">
        <v>129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22</v>
      </c>
      <c r="BK142" s="194">
        <f>ROUND(I142*H142,2)</f>
        <v>0</v>
      </c>
      <c r="BL142" s="18" t="s">
        <v>135</v>
      </c>
      <c r="BM142" s="18" t="s">
        <v>203</v>
      </c>
    </row>
    <row r="143" spans="2:65" s="11" customFormat="1" ht="27" x14ac:dyDescent="0.3">
      <c r="B143" s="195"/>
      <c r="C143" s="196"/>
      <c r="D143" s="197" t="s">
        <v>145</v>
      </c>
      <c r="E143" s="198" t="s">
        <v>20</v>
      </c>
      <c r="F143" s="199" t="s">
        <v>204</v>
      </c>
      <c r="G143" s="196"/>
      <c r="H143" s="200" t="s">
        <v>20</v>
      </c>
      <c r="I143" s="201"/>
      <c r="J143" s="196"/>
      <c r="K143" s="196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145</v>
      </c>
      <c r="AU143" s="206" t="s">
        <v>22</v>
      </c>
      <c r="AV143" s="11" t="s">
        <v>22</v>
      </c>
      <c r="AW143" s="11" t="s">
        <v>40</v>
      </c>
      <c r="AX143" s="11" t="s">
        <v>76</v>
      </c>
      <c r="AY143" s="206" t="s">
        <v>129</v>
      </c>
    </row>
    <row r="144" spans="2:65" s="11" customFormat="1" ht="27" x14ac:dyDescent="0.3">
      <c r="B144" s="195"/>
      <c r="C144" s="196"/>
      <c r="D144" s="197" t="s">
        <v>145</v>
      </c>
      <c r="E144" s="198" t="s">
        <v>20</v>
      </c>
      <c r="F144" s="199" t="s">
        <v>205</v>
      </c>
      <c r="G144" s="196"/>
      <c r="H144" s="200" t="s">
        <v>20</v>
      </c>
      <c r="I144" s="201"/>
      <c r="J144" s="196"/>
      <c r="K144" s="196"/>
      <c r="L144" s="202"/>
      <c r="M144" s="203"/>
      <c r="N144" s="204"/>
      <c r="O144" s="204"/>
      <c r="P144" s="204"/>
      <c r="Q144" s="204"/>
      <c r="R144" s="204"/>
      <c r="S144" s="204"/>
      <c r="T144" s="205"/>
      <c r="AT144" s="206" t="s">
        <v>145</v>
      </c>
      <c r="AU144" s="206" t="s">
        <v>22</v>
      </c>
      <c r="AV144" s="11" t="s">
        <v>22</v>
      </c>
      <c r="AW144" s="11" t="s">
        <v>40</v>
      </c>
      <c r="AX144" s="11" t="s">
        <v>76</v>
      </c>
      <c r="AY144" s="206" t="s">
        <v>129</v>
      </c>
    </row>
    <row r="145" spans="2:65" s="12" customFormat="1" x14ac:dyDescent="0.3">
      <c r="B145" s="207"/>
      <c r="C145" s="208"/>
      <c r="D145" s="197" t="s">
        <v>145</v>
      </c>
      <c r="E145" s="209" t="s">
        <v>20</v>
      </c>
      <c r="F145" s="210" t="s">
        <v>22</v>
      </c>
      <c r="G145" s="208"/>
      <c r="H145" s="211">
        <v>1</v>
      </c>
      <c r="I145" s="212"/>
      <c r="J145" s="208"/>
      <c r="K145" s="208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145</v>
      </c>
      <c r="AU145" s="217" t="s">
        <v>22</v>
      </c>
      <c r="AV145" s="12" t="s">
        <v>84</v>
      </c>
      <c r="AW145" s="12" t="s">
        <v>40</v>
      </c>
      <c r="AX145" s="12" t="s">
        <v>76</v>
      </c>
      <c r="AY145" s="217" t="s">
        <v>129</v>
      </c>
    </row>
    <row r="146" spans="2:65" s="13" customFormat="1" x14ac:dyDescent="0.3">
      <c r="B146" s="218"/>
      <c r="C146" s="219"/>
      <c r="D146" s="220" t="s">
        <v>145</v>
      </c>
      <c r="E146" s="221" t="s">
        <v>20</v>
      </c>
      <c r="F146" s="222" t="s">
        <v>154</v>
      </c>
      <c r="G146" s="219"/>
      <c r="H146" s="223">
        <v>1</v>
      </c>
      <c r="I146" s="224"/>
      <c r="J146" s="219"/>
      <c r="K146" s="219"/>
      <c r="L146" s="225"/>
      <c r="M146" s="226"/>
      <c r="N146" s="227"/>
      <c r="O146" s="227"/>
      <c r="P146" s="227"/>
      <c r="Q146" s="227"/>
      <c r="R146" s="227"/>
      <c r="S146" s="227"/>
      <c r="T146" s="228"/>
      <c r="AT146" s="229" t="s">
        <v>145</v>
      </c>
      <c r="AU146" s="229" t="s">
        <v>22</v>
      </c>
      <c r="AV146" s="13" t="s">
        <v>128</v>
      </c>
      <c r="AW146" s="13" t="s">
        <v>40</v>
      </c>
      <c r="AX146" s="13" t="s">
        <v>22</v>
      </c>
      <c r="AY146" s="229" t="s">
        <v>129</v>
      </c>
    </row>
    <row r="147" spans="2:65" s="1" customFormat="1" ht="22.5" customHeight="1" x14ac:dyDescent="0.3">
      <c r="B147" s="35"/>
      <c r="C147" s="183" t="s">
        <v>169</v>
      </c>
      <c r="D147" s="183" t="s">
        <v>130</v>
      </c>
      <c r="E147" s="184" t="s">
        <v>206</v>
      </c>
      <c r="F147" s="185" t="s">
        <v>207</v>
      </c>
      <c r="G147" s="186" t="s">
        <v>133</v>
      </c>
      <c r="H147" s="187">
        <v>1</v>
      </c>
      <c r="I147" s="188"/>
      <c r="J147" s="189">
        <f>ROUND(I147*H147,2)</f>
        <v>0</v>
      </c>
      <c r="K147" s="185" t="s">
        <v>134</v>
      </c>
      <c r="L147" s="55"/>
      <c r="M147" s="190" t="s">
        <v>20</v>
      </c>
      <c r="N147" s="191" t="s">
        <v>47</v>
      </c>
      <c r="O147" s="36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AR147" s="18" t="s">
        <v>135</v>
      </c>
      <c r="AT147" s="18" t="s">
        <v>130</v>
      </c>
      <c r="AU147" s="18" t="s">
        <v>22</v>
      </c>
      <c r="AY147" s="18" t="s">
        <v>129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22</v>
      </c>
      <c r="BK147" s="194">
        <f>ROUND(I147*H147,2)</f>
        <v>0</v>
      </c>
      <c r="BL147" s="18" t="s">
        <v>135</v>
      </c>
      <c r="BM147" s="18" t="s">
        <v>208</v>
      </c>
    </row>
    <row r="148" spans="2:65" s="11" customFormat="1" ht="27" x14ac:dyDescent="0.3">
      <c r="B148" s="195"/>
      <c r="C148" s="196"/>
      <c r="D148" s="197" t="s">
        <v>145</v>
      </c>
      <c r="E148" s="198" t="s">
        <v>20</v>
      </c>
      <c r="F148" s="199" t="s">
        <v>209</v>
      </c>
      <c r="G148" s="196"/>
      <c r="H148" s="200" t="s">
        <v>20</v>
      </c>
      <c r="I148" s="201"/>
      <c r="J148" s="196"/>
      <c r="K148" s="196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145</v>
      </c>
      <c r="AU148" s="206" t="s">
        <v>22</v>
      </c>
      <c r="AV148" s="11" t="s">
        <v>22</v>
      </c>
      <c r="AW148" s="11" t="s">
        <v>40</v>
      </c>
      <c r="AX148" s="11" t="s">
        <v>76</v>
      </c>
      <c r="AY148" s="206" t="s">
        <v>129</v>
      </c>
    </row>
    <row r="149" spans="2:65" s="12" customFormat="1" x14ac:dyDescent="0.3">
      <c r="B149" s="207"/>
      <c r="C149" s="208"/>
      <c r="D149" s="197" t="s">
        <v>145</v>
      </c>
      <c r="E149" s="209" t="s">
        <v>20</v>
      </c>
      <c r="F149" s="210" t="s">
        <v>22</v>
      </c>
      <c r="G149" s="208"/>
      <c r="H149" s="211">
        <v>1</v>
      </c>
      <c r="I149" s="212"/>
      <c r="J149" s="208"/>
      <c r="K149" s="208"/>
      <c r="L149" s="213"/>
      <c r="M149" s="214"/>
      <c r="N149" s="215"/>
      <c r="O149" s="215"/>
      <c r="P149" s="215"/>
      <c r="Q149" s="215"/>
      <c r="R149" s="215"/>
      <c r="S149" s="215"/>
      <c r="T149" s="216"/>
      <c r="AT149" s="217" t="s">
        <v>145</v>
      </c>
      <c r="AU149" s="217" t="s">
        <v>22</v>
      </c>
      <c r="AV149" s="12" t="s">
        <v>84</v>
      </c>
      <c r="AW149" s="12" t="s">
        <v>40</v>
      </c>
      <c r="AX149" s="12" t="s">
        <v>76</v>
      </c>
      <c r="AY149" s="217" t="s">
        <v>129</v>
      </c>
    </row>
    <row r="150" spans="2:65" s="13" customFormat="1" x14ac:dyDescent="0.3">
      <c r="B150" s="218"/>
      <c r="C150" s="219"/>
      <c r="D150" s="220" t="s">
        <v>145</v>
      </c>
      <c r="E150" s="221" t="s">
        <v>20</v>
      </c>
      <c r="F150" s="222" t="s">
        <v>154</v>
      </c>
      <c r="G150" s="219"/>
      <c r="H150" s="223">
        <v>1</v>
      </c>
      <c r="I150" s="224"/>
      <c r="J150" s="219"/>
      <c r="K150" s="219"/>
      <c r="L150" s="225"/>
      <c r="M150" s="226"/>
      <c r="N150" s="227"/>
      <c r="O150" s="227"/>
      <c r="P150" s="227"/>
      <c r="Q150" s="227"/>
      <c r="R150" s="227"/>
      <c r="S150" s="227"/>
      <c r="T150" s="228"/>
      <c r="AT150" s="229" t="s">
        <v>145</v>
      </c>
      <c r="AU150" s="229" t="s">
        <v>22</v>
      </c>
      <c r="AV150" s="13" t="s">
        <v>128</v>
      </c>
      <c r="AW150" s="13" t="s">
        <v>40</v>
      </c>
      <c r="AX150" s="13" t="s">
        <v>22</v>
      </c>
      <c r="AY150" s="229" t="s">
        <v>129</v>
      </c>
    </row>
    <row r="151" spans="2:65" s="1" customFormat="1" ht="22.5" customHeight="1" x14ac:dyDescent="0.3">
      <c r="B151" s="35"/>
      <c r="C151" s="183" t="s">
        <v>210</v>
      </c>
      <c r="D151" s="183" t="s">
        <v>130</v>
      </c>
      <c r="E151" s="184" t="s">
        <v>211</v>
      </c>
      <c r="F151" s="185" t="s">
        <v>212</v>
      </c>
      <c r="G151" s="186" t="s">
        <v>133</v>
      </c>
      <c r="H151" s="187">
        <v>1</v>
      </c>
      <c r="I151" s="188"/>
      <c r="J151" s="189">
        <f>ROUND(I151*H151,2)</f>
        <v>0</v>
      </c>
      <c r="K151" s="185" t="s">
        <v>134</v>
      </c>
      <c r="L151" s="55"/>
      <c r="M151" s="190" t="s">
        <v>20</v>
      </c>
      <c r="N151" s="191" t="s">
        <v>47</v>
      </c>
      <c r="O151" s="36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AR151" s="18" t="s">
        <v>135</v>
      </c>
      <c r="AT151" s="18" t="s">
        <v>130</v>
      </c>
      <c r="AU151" s="18" t="s">
        <v>22</v>
      </c>
      <c r="AY151" s="18" t="s">
        <v>129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22</v>
      </c>
      <c r="BK151" s="194">
        <f>ROUND(I151*H151,2)</f>
        <v>0</v>
      </c>
      <c r="BL151" s="18" t="s">
        <v>135</v>
      </c>
      <c r="BM151" s="18" t="s">
        <v>213</v>
      </c>
    </row>
    <row r="152" spans="2:65" s="11" customFormat="1" ht="27" x14ac:dyDescent="0.3">
      <c r="B152" s="195"/>
      <c r="C152" s="196"/>
      <c r="D152" s="197" t="s">
        <v>145</v>
      </c>
      <c r="E152" s="198" t="s">
        <v>20</v>
      </c>
      <c r="F152" s="199" t="s">
        <v>214</v>
      </c>
      <c r="G152" s="196"/>
      <c r="H152" s="200" t="s">
        <v>20</v>
      </c>
      <c r="I152" s="201"/>
      <c r="J152" s="196"/>
      <c r="K152" s="196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145</v>
      </c>
      <c r="AU152" s="206" t="s">
        <v>22</v>
      </c>
      <c r="AV152" s="11" t="s">
        <v>22</v>
      </c>
      <c r="AW152" s="11" t="s">
        <v>40</v>
      </c>
      <c r="AX152" s="11" t="s">
        <v>76</v>
      </c>
      <c r="AY152" s="206" t="s">
        <v>129</v>
      </c>
    </row>
    <row r="153" spans="2:65" s="12" customFormat="1" x14ac:dyDescent="0.3">
      <c r="B153" s="207"/>
      <c r="C153" s="208"/>
      <c r="D153" s="197" t="s">
        <v>145</v>
      </c>
      <c r="E153" s="209" t="s">
        <v>20</v>
      </c>
      <c r="F153" s="210" t="s">
        <v>22</v>
      </c>
      <c r="G153" s="208"/>
      <c r="H153" s="211">
        <v>1</v>
      </c>
      <c r="I153" s="212"/>
      <c r="J153" s="208"/>
      <c r="K153" s="208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145</v>
      </c>
      <c r="AU153" s="217" t="s">
        <v>22</v>
      </c>
      <c r="AV153" s="12" t="s">
        <v>84</v>
      </c>
      <c r="AW153" s="12" t="s">
        <v>40</v>
      </c>
      <c r="AX153" s="12" t="s">
        <v>76</v>
      </c>
      <c r="AY153" s="217" t="s">
        <v>129</v>
      </c>
    </row>
    <row r="154" spans="2:65" s="13" customFormat="1" x14ac:dyDescent="0.3">
      <c r="B154" s="218"/>
      <c r="C154" s="219"/>
      <c r="D154" s="220" t="s">
        <v>145</v>
      </c>
      <c r="E154" s="221" t="s">
        <v>20</v>
      </c>
      <c r="F154" s="222" t="s">
        <v>154</v>
      </c>
      <c r="G154" s="219"/>
      <c r="H154" s="223">
        <v>1</v>
      </c>
      <c r="I154" s="224"/>
      <c r="J154" s="219"/>
      <c r="K154" s="219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145</v>
      </c>
      <c r="AU154" s="229" t="s">
        <v>22</v>
      </c>
      <c r="AV154" s="13" t="s">
        <v>128</v>
      </c>
      <c r="AW154" s="13" t="s">
        <v>40</v>
      </c>
      <c r="AX154" s="13" t="s">
        <v>22</v>
      </c>
      <c r="AY154" s="229" t="s">
        <v>129</v>
      </c>
    </row>
    <row r="155" spans="2:65" s="1" customFormat="1" ht="22.5" customHeight="1" x14ac:dyDescent="0.3">
      <c r="B155" s="35"/>
      <c r="C155" s="183" t="s">
        <v>181</v>
      </c>
      <c r="D155" s="183" t="s">
        <v>130</v>
      </c>
      <c r="E155" s="184" t="s">
        <v>215</v>
      </c>
      <c r="F155" s="185" t="s">
        <v>216</v>
      </c>
      <c r="G155" s="186" t="s">
        <v>133</v>
      </c>
      <c r="H155" s="187">
        <v>1</v>
      </c>
      <c r="I155" s="188"/>
      <c r="J155" s="189">
        <f>ROUND(I155*H155,2)</f>
        <v>0</v>
      </c>
      <c r="K155" s="185" t="s">
        <v>134</v>
      </c>
      <c r="L155" s="55"/>
      <c r="M155" s="190" t="s">
        <v>20</v>
      </c>
      <c r="N155" s="191" t="s">
        <v>47</v>
      </c>
      <c r="O155" s="36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AR155" s="18" t="s">
        <v>135</v>
      </c>
      <c r="AT155" s="18" t="s">
        <v>130</v>
      </c>
      <c r="AU155" s="18" t="s">
        <v>22</v>
      </c>
      <c r="AY155" s="18" t="s">
        <v>129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22</v>
      </c>
      <c r="BK155" s="194">
        <f>ROUND(I155*H155,2)</f>
        <v>0</v>
      </c>
      <c r="BL155" s="18" t="s">
        <v>135</v>
      </c>
      <c r="BM155" s="18" t="s">
        <v>217</v>
      </c>
    </row>
    <row r="156" spans="2:65" s="11" customFormat="1" ht="27" x14ac:dyDescent="0.3">
      <c r="B156" s="195"/>
      <c r="C156" s="196"/>
      <c r="D156" s="197" t="s">
        <v>145</v>
      </c>
      <c r="E156" s="198" t="s">
        <v>20</v>
      </c>
      <c r="F156" s="199" t="s">
        <v>218</v>
      </c>
      <c r="G156" s="196"/>
      <c r="H156" s="200" t="s">
        <v>20</v>
      </c>
      <c r="I156" s="201"/>
      <c r="J156" s="196"/>
      <c r="K156" s="196"/>
      <c r="L156" s="202"/>
      <c r="M156" s="203"/>
      <c r="N156" s="204"/>
      <c r="O156" s="204"/>
      <c r="P156" s="204"/>
      <c r="Q156" s="204"/>
      <c r="R156" s="204"/>
      <c r="S156" s="204"/>
      <c r="T156" s="205"/>
      <c r="AT156" s="206" t="s">
        <v>145</v>
      </c>
      <c r="AU156" s="206" t="s">
        <v>22</v>
      </c>
      <c r="AV156" s="11" t="s">
        <v>22</v>
      </c>
      <c r="AW156" s="11" t="s">
        <v>40</v>
      </c>
      <c r="AX156" s="11" t="s">
        <v>76</v>
      </c>
      <c r="AY156" s="206" t="s">
        <v>129</v>
      </c>
    </row>
    <row r="157" spans="2:65" s="12" customFormat="1" x14ac:dyDescent="0.3">
      <c r="B157" s="207"/>
      <c r="C157" s="208"/>
      <c r="D157" s="197" t="s">
        <v>145</v>
      </c>
      <c r="E157" s="209" t="s">
        <v>20</v>
      </c>
      <c r="F157" s="210" t="s">
        <v>22</v>
      </c>
      <c r="G157" s="208"/>
      <c r="H157" s="211">
        <v>1</v>
      </c>
      <c r="I157" s="212"/>
      <c r="J157" s="208"/>
      <c r="K157" s="208"/>
      <c r="L157" s="213"/>
      <c r="M157" s="214"/>
      <c r="N157" s="215"/>
      <c r="O157" s="215"/>
      <c r="P157" s="215"/>
      <c r="Q157" s="215"/>
      <c r="R157" s="215"/>
      <c r="S157" s="215"/>
      <c r="T157" s="216"/>
      <c r="AT157" s="217" t="s">
        <v>145</v>
      </c>
      <c r="AU157" s="217" t="s">
        <v>22</v>
      </c>
      <c r="AV157" s="12" t="s">
        <v>84</v>
      </c>
      <c r="AW157" s="12" t="s">
        <v>40</v>
      </c>
      <c r="AX157" s="12" t="s">
        <v>76</v>
      </c>
      <c r="AY157" s="217" t="s">
        <v>129</v>
      </c>
    </row>
    <row r="158" spans="2:65" s="13" customFormat="1" x14ac:dyDescent="0.3">
      <c r="B158" s="218"/>
      <c r="C158" s="219"/>
      <c r="D158" s="220" t="s">
        <v>145</v>
      </c>
      <c r="E158" s="221" t="s">
        <v>20</v>
      </c>
      <c r="F158" s="222" t="s">
        <v>154</v>
      </c>
      <c r="G158" s="219"/>
      <c r="H158" s="223">
        <v>1</v>
      </c>
      <c r="I158" s="224"/>
      <c r="J158" s="219"/>
      <c r="K158" s="219"/>
      <c r="L158" s="225"/>
      <c r="M158" s="226"/>
      <c r="N158" s="227"/>
      <c r="O158" s="227"/>
      <c r="P158" s="227"/>
      <c r="Q158" s="227"/>
      <c r="R158" s="227"/>
      <c r="S158" s="227"/>
      <c r="T158" s="228"/>
      <c r="AT158" s="229" t="s">
        <v>145</v>
      </c>
      <c r="AU158" s="229" t="s">
        <v>22</v>
      </c>
      <c r="AV158" s="13" t="s">
        <v>128</v>
      </c>
      <c r="AW158" s="13" t="s">
        <v>40</v>
      </c>
      <c r="AX158" s="13" t="s">
        <v>22</v>
      </c>
      <c r="AY158" s="229" t="s">
        <v>129</v>
      </c>
    </row>
    <row r="159" spans="2:65" s="1" customFormat="1" ht="22.5" customHeight="1" x14ac:dyDescent="0.3">
      <c r="B159" s="35"/>
      <c r="C159" s="183" t="s">
        <v>8</v>
      </c>
      <c r="D159" s="183" t="s">
        <v>130</v>
      </c>
      <c r="E159" s="184" t="s">
        <v>219</v>
      </c>
      <c r="F159" s="185" t="s">
        <v>220</v>
      </c>
      <c r="G159" s="186" t="s">
        <v>133</v>
      </c>
      <c r="H159" s="187">
        <v>1</v>
      </c>
      <c r="I159" s="188"/>
      <c r="J159" s="189">
        <f>ROUND(I159*H159,2)</f>
        <v>0</v>
      </c>
      <c r="K159" s="185" t="s">
        <v>185</v>
      </c>
      <c r="L159" s="55"/>
      <c r="M159" s="190" t="s">
        <v>20</v>
      </c>
      <c r="N159" s="191" t="s">
        <v>47</v>
      </c>
      <c r="O159" s="36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AR159" s="18" t="s">
        <v>135</v>
      </c>
      <c r="AT159" s="18" t="s">
        <v>130</v>
      </c>
      <c r="AU159" s="18" t="s">
        <v>22</v>
      </c>
      <c r="AY159" s="18" t="s">
        <v>129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22</v>
      </c>
      <c r="BK159" s="194">
        <f>ROUND(I159*H159,2)</f>
        <v>0</v>
      </c>
      <c r="BL159" s="18" t="s">
        <v>135</v>
      </c>
      <c r="BM159" s="18" t="s">
        <v>221</v>
      </c>
    </row>
    <row r="160" spans="2:65" s="11" customFormat="1" ht="27" x14ac:dyDescent="0.3">
      <c r="B160" s="195"/>
      <c r="C160" s="196"/>
      <c r="D160" s="197" t="s">
        <v>145</v>
      </c>
      <c r="E160" s="198" t="s">
        <v>20</v>
      </c>
      <c r="F160" s="199" t="s">
        <v>222</v>
      </c>
      <c r="G160" s="196"/>
      <c r="H160" s="200" t="s">
        <v>20</v>
      </c>
      <c r="I160" s="201"/>
      <c r="J160" s="196"/>
      <c r="K160" s="196"/>
      <c r="L160" s="202"/>
      <c r="M160" s="203"/>
      <c r="N160" s="204"/>
      <c r="O160" s="204"/>
      <c r="P160" s="204"/>
      <c r="Q160" s="204"/>
      <c r="R160" s="204"/>
      <c r="S160" s="204"/>
      <c r="T160" s="205"/>
      <c r="AT160" s="206" t="s">
        <v>145</v>
      </c>
      <c r="AU160" s="206" t="s">
        <v>22</v>
      </c>
      <c r="AV160" s="11" t="s">
        <v>22</v>
      </c>
      <c r="AW160" s="11" t="s">
        <v>40</v>
      </c>
      <c r="AX160" s="11" t="s">
        <v>76</v>
      </c>
      <c r="AY160" s="206" t="s">
        <v>129</v>
      </c>
    </row>
    <row r="161" spans="2:65" s="12" customFormat="1" x14ac:dyDescent="0.3">
      <c r="B161" s="207"/>
      <c r="C161" s="208"/>
      <c r="D161" s="197" t="s">
        <v>145</v>
      </c>
      <c r="E161" s="209" t="s">
        <v>20</v>
      </c>
      <c r="F161" s="210" t="s">
        <v>22</v>
      </c>
      <c r="G161" s="208"/>
      <c r="H161" s="211">
        <v>1</v>
      </c>
      <c r="I161" s="212"/>
      <c r="J161" s="208"/>
      <c r="K161" s="208"/>
      <c r="L161" s="213"/>
      <c r="M161" s="214"/>
      <c r="N161" s="215"/>
      <c r="O161" s="215"/>
      <c r="P161" s="215"/>
      <c r="Q161" s="215"/>
      <c r="R161" s="215"/>
      <c r="S161" s="215"/>
      <c r="T161" s="216"/>
      <c r="AT161" s="217" t="s">
        <v>145</v>
      </c>
      <c r="AU161" s="217" t="s">
        <v>22</v>
      </c>
      <c r="AV161" s="12" t="s">
        <v>84</v>
      </c>
      <c r="AW161" s="12" t="s">
        <v>40</v>
      </c>
      <c r="AX161" s="12" t="s">
        <v>76</v>
      </c>
      <c r="AY161" s="217" t="s">
        <v>129</v>
      </c>
    </row>
    <row r="162" spans="2:65" s="13" customFormat="1" x14ac:dyDescent="0.3">
      <c r="B162" s="218"/>
      <c r="C162" s="219"/>
      <c r="D162" s="220" t="s">
        <v>145</v>
      </c>
      <c r="E162" s="221" t="s">
        <v>20</v>
      </c>
      <c r="F162" s="222" t="s">
        <v>154</v>
      </c>
      <c r="G162" s="219"/>
      <c r="H162" s="223">
        <v>1</v>
      </c>
      <c r="I162" s="224"/>
      <c r="J162" s="219"/>
      <c r="K162" s="219"/>
      <c r="L162" s="225"/>
      <c r="M162" s="226"/>
      <c r="N162" s="227"/>
      <c r="O162" s="227"/>
      <c r="P162" s="227"/>
      <c r="Q162" s="227"/>
      <c r="R162" s="227"/>
      <c r="S162" s="227"/>
      <c r="T162" s="228"/>
      <c r="AT162" s="229" t="s">
        <v>145</v>
      </c>
      <c r="AU162" s="229" t="s">
        <v>22</v>
      </c>
      <c r="AV162" s="13" t="s">
        <v>128</v>
      </c>
      <c r="AW162" s="13" t="s">
        <v>40</v>
      </c>
      <c r="AX162" s="13" t="s">
        <v>22</v>
      </c>
      <c r="AY162" s="229" t="s">
        <v>129</v>
      </c>
    </row>
    <row r="163" spans="2:65" s="1" customFormat="1" ht="22.5" customHeight="1" x14ac:dyDescent="0.3">
      <c r="B163" s="35"/>
      <c r="C163" s="183" t="s">
        <v>186</v>
      </c>
      <c r="D163" s="183" t="s">
        <v>130</v>
      </c>
      <c r="E163" s="184" t="s">
        <v>223</v>
      </c>
      <c r="F163" s="185" t="s">
        <v>224</v>
      </c>
      <c r="G163" s="186" t="s">
        <v>133</v>
      </c>
      <c r="H163" s="187">
        <v>1</v>
      </c>
      <c r="I163" s="188"/>
      <c r="J163" s="189">
        <f>ROUND(I163*H163,2)</f>
        <v>0</v>
      </c>
      <c r="K163" s="185" t="s">
        <v>134</v>
      </c>
      <c r="L163" s="55"/>
      <c r="M163" s="190" t="s">
        <v>20</v>
      </c>
      <c r="N163" s="233" t="s">
        <v>47</v>
      </c>
      <c r="O163" s="23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AR163" s="18" t="s">
        <v>135</v>
      </c>
      <c r="AT163" s="18" t="s">
        <v>130</v>
      </c>
      <c r="AU163" s="18" t="s">
        <v>22</v>
      </c>
      <c r="AY163" s="18" t="s">
        <v>129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8" t="s">
        <v>22</v>
      </c>
      <c r="BK163" s="194">
        <f>ROUND(I163*H163,2)</f>
        <v>0</v>
      </c>
      <c r="BL163" s="18" t="s">
        <v>135</v>
      </c>
      <c r="BM163" s="18" t="s">
        <v>225</v>
      </c>
    </row>
    <row r="164" spans="2:65" s="1" customFormat="1" ht="6.95" customHeight="1" x14ac:dyDescent="0.3">
      <c r="B164" s="50"/>
      <c r="C164" s="51"/>
      <c r="D164" s="51"/>
      <c r="E164" s="51"/>
      <c r="F164" s="51"/>
      <c r="G164" s="51"/>
      <c r="H164" s="51"/>
      <c r="I164" s="137"/>
      <c r="J164" s="51"/>
      <c r="K164" s="51"/>
      <c r="L164" s="55"/>
    </row>
  </sheetData>
  <sheetProtection password="CC35" sheet="1" objects="1" scenarios="1" formatColumns="0" formatRows="0" sort="0" autoFilter="0"/>
  <autoFilter ref="C83:K83"/>
  <mergeCells count="12">
    <mergeCell ref="E74:H74"/>
    <mergeCell ref="E76:H76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2:H72"/>
  </mergeCells>
  <hyperlinks>
    <hyperlink ref="F1:G1" location="C2" tooltip="Krycí list soupisu" display="1) Krycí list soupisu"/>
    <hyperlink ref="G1:H1" location="C58" tooltip="Rekapitulace" display="2) Rekapitulace"/>
    <hyperlink ref="J1" location="C83" tooltip="Soupis prací" display="3) Soupis prací"/>
    <hyperlink ref="L1:V1" location="'Rekapitulace stavby'!C2" tooltip="Rekapitulace stavby" display="Rekapitulace stavby"/>
  </hyperlinks>
  <printOptions horizontalCentered="1"/>
  <pageMargins left="0.59055118110236227" right="0.59055118110236227" top="0.59055118110236227" bottom="0.59055118110236227" header="0" footer="0"/>
  <pageSetup paperSize="9" fitToHeight="100" orientation="landscape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09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6"/>
      <c r="B1" s="263"/>
      <c r="C1" s="263"/>
      <c r="D1" s="262" t="s">
        <v>1</v>
      </c>
      <c r="E1" s="263"/>
      <c r="F1" s="264" t="s">
        <v>764</v>
      </c>
      <c r="G1" s="392" t="s">
        <v>765</v>
      </c>
      <c r="H1" s="392"/>
      <c r="I1" s="269"/>
      <c r="J1" s="264" t="s">
        <v>766</v>
      </c>
      <c r="K1" s="262" t="s">
        <v>99</v>
      </c>
      <c r="L1" s="264" t="s">
        <v>767</v>
      </c>
      <c r="M1" s="264"/>
      <c r="N1" s="264"/>
      <c r="O1" s="264"/>
      <c r="P1" s="264"/>
      <c r="Q1" s="264"/>
      <c r="R1" s="264"/>
      <c r="S1" s="264"/>
      <c r="T1" s="264"/>
      <c r="U1" s="260"/>
      <c r="V1" s="26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 x14ac:dyDescent="0.3"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AT2" s="18" t="s">
        <v>95</v>
      </c>
    </row>
    <row r="3" spans="1:70" ht="6.95" customHeight="1" x14ac:dyDescent="0.3">
      <c r="B3" s="19"/>
      <c r="C3" s="20"/>
      <c r="D3" s="20"/>
      <c r="E3" s="20"/>
      <c r="F3" s="20"/>
      <c r="G3" s="20"/>
      <c r="H3" s="20"/>
      <c r="I3" s="114"/>
      <c r="J3" s="20"/>
      <c r="K3" s="21"/>
      <c r="AT3" s="18" t="s">
        <v>84</v>
      </c>
    </row>
    <row r="4" spans="1:70" ht="36.950000000000003" customHeight="1" x14ac:dyDescent="0.3">
      <c r="B4" s="22"/>
      <c r="C4" s="23"/>
      <c r="D4" s="24" t="s">
        <v>100</v>
      </c>
      <c r="E4" s="23"/>
      <c r="F4" s="23"/>
      <c r="G4" s="23"/>
      <c r="H4" s="23"/>
      <c r="I4" s="115"/>
      <c r="J4" s="23"/>
      <c r="K4" s="25"/>
      <c r="M4" s="26" t="s">
        <v>10</v>
      </c>
      <c r="AT4" s="18" t="s">
        <v>4</v>
      </c>
    </row>
    <row r="5" spans="1:70" ht="6.95" customHeight="1" x14ac:dyDescent="0.3">
      <c r="B5" s="22"/>
      <c r="C5" s="23"/>
      <c r="D5" s="23"/>
      <c r="E5" s="23"/>
      <c r="F5" s="23"/>
      <c r="G5" s="23"/>
      <c r="H5" s="23"/>
      <c r="I5" s="115"/>
      <c r="J5" s="23"/>
      <c r="K5" s="25"/>
    </row>
    <row r="6" spans="1:70" ht="15" x14ac:dyDescent="0.3">
      <c r="B6" s="22"/>
      <c r="C6" s="23"/>
      <c r="D6" s="31" t="s">
        <v>16</v>
      </c>
      <c r="E6" s="23"/>
      <c r="F6" s="23"/>
      <c r="G6" s="23"/>
      <c r="H6" s="23"/>
      <c r="I6" s="115"/>
      <c r="J6" s="23"/>
      <c r="K6" s="25"/>
    </row>
    <row r="7" spans="1:70" ht="22.5" customHeight="1" x14ac:dyDescent="0.3">
      <c r="B7" s="22"/>
      <c r="C7" s="23"/>
      <c r="D7" s="23"/>
      <c r="E7" s="393" t="str">
        <f>'Rekapitulace stavby'!K6</f>
        <v>Hranice-Pod Křivým-dešťová kanalizace</v>
      </c>
      <c r="F7" s="385"/>
      <c r="G7" s="385"/>
      <c r="H7" s="385"/>
      <c r="I7" s="115"/>
      <c r="J7" s="23"/>
      <c r="K7" s="25"/>
    </row>
    <row r="8" spans="1:70" ht="15" x14ac:dyDescent="0.3">
      <c r="B8" s="22"/>
      <c r="C8" s="23"/>
      <c r="D8" s="31" t="s">
        <v>101</v>
      </c>
      <c r="E8" s="23"/>
      <c r="F8" s="23"/>
      <c r="G8" s="23"/>
      <c r="H8" s="23"/>
      <c r="I8" s="115"/>
      <c r="J8" s="23"/>
      <c r="K8" s="25"/>
    </row>
    <row r="9" spans="1:70" s="1" customFormat="1" ht="22.5" customHeight="1" x14ac:dyDescent="0.3">
      <c r="B9" s="35"/>
      <c r="C9" s="36"/>
      <c r="D9" s="36"/>
      <c r="E9" s="393" t="s">
        <v>226</v>
      </c>
      <c r="F9" s="369"/>
      <c r="G9" s="369"/>
      <c r="H9" s="369"/>
      <c r="I9" s="116"/>
      <c r="J9" s="36"/>
      <c r="K9" s="39"/>
    </row>
    <row r="10" spans="1:70" s="1" customFormat="1" ht="15" x14ac:dyDescent="0.3">
      <c r="B10" s="35"/>
      <c r="C10" s="36"/>
      <c r="D10" s="31" t="s">
        <v>103</v>
      </c>
      <c r="E10" s="36"/>
      <c r="F10" s="36"/>
      <c r="G10" s="36"/>
      <c r="H10" s="36"/>
      <c r="I10" s="116"/>
      <c r="J10" s="36"/>
      <c r="K10" s="39"/>
    </row>
    <row r="11" spans="1:70" s="1" customFormat="1" ht="36.950000000000003" customHeight="1" x14ac:dyDescent="0.3">
      <c r="B11" s="35"/>
      <c r="C11" s="36"/>
      <c r="D11" s="36"/>
      <c r="E11" s="394" t="s">
        <v>227</v>
      </c>
      <c r="F11" s="369"/>
      <c r="G11" s="369"/>
      <c r="H11" s="369"/>
      <c r="I11" s="116"/>
      <c r="J11" s="36"/>
      <c r="K11" s="39"/>
    </row>
    <row r="12" spans="1:70" s="1" customFormat="1" x14ac:dyDescent="0.3">
      <c r="B12" s="35"/>
      <c r="C12" s="36"/>
      <c r="D12" s="36"/>
      <c r="E12" s="36"/>
      <c r="F12" s="36"/>
      <c r="G12" s="36"/>
      <c r="H12" s="36"/>
      <c r="I12" s="116"/>
      <c r="J12" s="36"/>
      <c r="K12" s="39"/>
    </row>
    <row r="13" spans="1:70" s="1" customFormat="1" ht="14.45" customHeight="1" x14ac:dyDescent="0.3">
      <c r="B13" s="35"/>
      <c r="C13" s="36"/>
      <c r="D13" s="31" t="s">
        <v>19</v>
      </c>
      <c r="E13" s="36"/>
      <c r="F13" s="29" t="s">
        <v>20</v>
      </c>
      <c r="G13" s="36"/>
      <c r="H13" s="36"/>
      <c r="I13" s="117" t="s">
        <v>21</v>
      </c>
      <c r="J13" s="29" t="s">
        <v>20</v>
      </c>
      <c r="K13" s="39"/>
    </row>
    <row r="14" spans="1:70" s="1" customFormat="1" ht="14.45" customHeight="1" x14ac:dyDescent="0.3">
      <c r="B14" s="35"/>
      <c r="C14" s="36"/>
      <c r="D14" s="31" t="s">
        <v>23</v>
      </c>
      <c r="E14" s="36"/>
      <c r="F14" s="29" t="s">
        <v>24</v>
      </c>
      <c r="G14" s="36"/>
      <c r="H14" s="36"/>
      <c r="I14" s="117" t="s">
        <v>25</v>
      </c>
      <c r="J14" s="118" t="str">
        <f>'Rekapitulace stavby'!AN8</f>
        <v>5.9.2016</v>
      </c>
      <c r="K14" s="39"/>
    </row>
    <row r="15" spans="1:70" s="1" customFormat="1" ht="10.9" customHeight="1" x14ac:dyDescent="0.3">
      <c r="B15" s="35"/>
      <c r="C15" s="36"/>
      <c r="D15" s="36"/>
      <c r="E15" s="36"/>
      <c r="F15" s="36"/>
      <c r="G15" s="36"/>
      <c r="H15" s="36"/>
      <c r="I15" s="116"/>
      <c r="J15" s="36"/>
      <c r="K15" s="39"/>
    </row>
    <row r="16" spans="1:70" s="1" customFormat="1" ht="14.45" customHeight="1" x14ac:dyDescent="0.3">
      <c r="B16" s="35"/>
      <c r="C16" s="36"/>
      <c r="D16" s="31" t="s">
        <v>29</v>
      </c>
      <c r="E16" s="36"/>
      <c r="F16" s="36"/>
      <c r="G16" s="36"/>
      <c r="H16" s="36"/>
      <c r="I16" s="117" t="s">
        <v>30</v>
      </c>
      <c r="J16" s="29" t="s">
        <v>31</v>
      </c>
      <c r="K16" s="39"/>
    </row>
    <row r="17" spans="2:11" s="1" customFormat="1" ht="18" customHeight="1" x14ac:dyDescent="0.3">
      <c r="B17" s="35"/>
      <c r="C17" s="36"/>
      <c r="D17" s="36"/>
      <c r="E17" s="29" t="s">
        <v>32</v>
      </c>
      <c r="F17" s="36"/>
      <c r="G17" s="36"/>
      <c r="H17" s="36"/>
      <c r="I17" s="117" t="s">
        <v>33</v>
      </c>
      <c r="J17" s="29" t="s">
        <v>20</v>
      </c>
      <c r="K17" s="39"/>
    </row>
    <row r="18" spans="2:11" s="1" customFormat="1" ht="6.95" customHeight="1" x14ac:dyDescent="0.3">
      <c r="B18" s="35"/>
      <c r="C18" s="36"/>
      <c r="D18" s="36"/>
      <c r="E18" s="36"/>
      <c r="F18" s="36"/>
      <c r="G18" s="36"/>
      <c r="H18" s="36"/>
      <c r="I18" s="116"/>
      <c r="J18" s="36"/>
      <c r="K18" s="39"/>
    </row>
    <row r="19" spans="2:11" s="1" customFormat="1" ht="14.45" customHeight="1" x14ac:dyDescent="0.3">
      <c r="B19" s="35"/>
      <c r="C19" s="36"/>
      <c r="D19" s="31" t="s">
        <v>34</v>
      </c>
      <c r="E19" s="36"/>
      <c r="F19" s="36"/>
      <c r="G19" s="36"/>
      <c r="H19" s="36"/>
      <c r="I19" s="117" t="s">
        <v>30</v>
      </c>
      <c r="J19" s="29" t="str">
        <f>IF('Rekapitulace stavby'!AN13="Vyplň údaj","",IF('Rekapitulace stavby'!AN13="","",'Rekapitulace stavby'!AN13))</f>
        <v/>
      </c>
      <c r="K19" s="39"/>
    </row>
    <row r="20" spans="2:11" s="1" customFormat="1" ht="18" customHeight="1" x14ac:dyDescent="0.3">
      <c r="B20" s="35"/>
      <c r="C20" s="36"/>
      <c r="D20" s="36"/>
      <c r="E20" s="29" t="str">
        <f>IF('Rekapitulace stavby'!E14="Vyplň údaj","",IF('Rekapitulace stavby'!E14="","",'Rekapitulace stavby'!E14))</f>
        <v/>
      </c>
      <c r="F20" s="36"/>
      <c r="G20" s="36"/>
      <c r="H20" s="36"/>
      <c r="I20" s="117" t="s">
        <v>33</v>
      </c>
      <c r="J20" s="29" t="str">
        <f>IF('Rekapitulace stavby'!AN14="Vyplň údaj","",IF('Rekapitulace stavby'!AN14="","",'Rekapitulace stavby'!AN14))</f>
        <v/>
      </c>
      <c r="K20" s="39"/>
    </row>
    <row r="21" spans="2:11" s="1" customFormat="1" ht="6.95" customHeight="1" x14ac:dyDescent="0.3">
      <c r="B21" s="35"/>
      <c r="C21" s="36"/>
      <c r="D21" s="36"/>
      <c r="E21" s="36"/>
      <c r="F21" s="36"/>
      <c r="G21" s="36"/>
      <c r="H21" s="36"/>
      <c r="I21" s="116"/>
      <c r="J21" s="36"/>
      <c r="K21" s="39"/>
    </row>
    <row r="22" spans="2:11" s="1" customFormat="1" ht="14.45" customHeight="1" x14ac:dyDescent="0.3">
      <c r="B22" s="35"/>
      <c r="C22" s="36"/>
      <c r="D22" s="31" t="s">
        <v>36</v>
      </c>
      <c r="E22" s="36"/>
      <c r="F22" s="36"/>
      <c r="G22" s="36"/>
      <c r="H22" s="36"/>
      <c r="I22" s="117" t="s">
        <v>30</v>
      </c>
      <c r="J22" s="29" t="s">
        <v>37</v>
      </c>
      <c r="K22" s="39"/>
    </row>
    <row r="23" spans="2:11" s="1" customFormat="1" ht="18" customHeight="1" x14ac:dyDescent="0.3">
      <c r="B23" s="35"/>
      <c r="C23" s="36"/>
      <c r="D23" s="36"/>
      <c r="E23" s="29" t="s">
        <v>38</v>
      </c>
      <c r="F23" s="36"/>
      <c r="G23" s="36"/>
      <c r="H23" s="36"/>
      <c r="I23" s="117" t="s">
        <v>33</v>
      </c>
      <c r="J23" s="29" t="s">
        <v>39</v>
      </c>
      <c r="K23" s="39"/>
    </row>
    <row r="24" spans="2:11" s="1" customFormat="1" ht="6.95" customHeight="1" x14ac:dyDescent="0.3">
      <c r="B24" s="35"/>
      <c r="C24" s="36"/>
      <c r="D24" s="36"/>
      <c r="E24" s="36"/>
      <c r="F24" s="36"/>
      <c r="G24" s="36"/>
      <c r="H24" s="36"/>
      <c r="I24" s="116"/>
      <c r="J24" s="36"/>
      <c r="K24" s="39"/>
    </row>
    <row r="25" spans="2:11" s="1" customFormat="1" ht="14.45" customHeight="1" x14ac:dyDescent="0.3">
      <c r="B25" s="35"/>
      <c r="C25" s="36"/>
      <c r="D25" s="31" t="s">
        <v>41</v>
      </c>
      <c r="E25" s="36"/>
      <c r="F25" s="36"/>
      <c r="G25" s="36"/>
      <c r="H25" s="36"/>
      <c r="I25" s="116"/>
      <c r="J25" s="36"/>
      <c r="K25" s="39"/>
    </row>
    <row r="26" spans="2:11" s="7" customFormat="1" ht="22.5" customHeight="1" x14ac:dyDescent="0.3">
      <c r="B26" s="119"/>
      <c r="C26" s="120"/>
      <c r="D26" s="120"/>
      <c r="E26" s="388" t="s">
        <v>20</v>
      </c>
      <c r="F26" s="396"/>
      <c r="G26" s="396"/>
      <c r="H26" s="396"/>
      <c r="I26" s="121"/>
      <c r="J26" s="120"/>
      <c r="K26" s="122"/>
    </row>
    <row r="27" spans="2:11" s="1" customFormat="1" ht="6.95" customHeight="1" x14ac:dyDescent="0.3">
      <c r="B27" s="35"/>
      <c r="C27" s="36"/>
      <c r="D27" s="36"/>
      <c r="E27" s="36"/>
      <c r="F27" s="36"/>
      <c r="G27" s="36"/>
      <c r="H27" s="36"/>
      <c r="I27" s="116"/>
      <c r="J27" s="36"/>
      <c r="K27" s="39"/>
    </row>
    <row r="28" spans="2:11" s="1" customFormat="1" ht="6.95" customHeight="1" x14ac:dyDescent="0.3">
      <c r="B28" s="35"/>
      <c r="C28" s="36"/>
      <c r="D28" s="79"/>
      <c r="E28" s="79"/>
      <c r="F28" s="79"/>
      <c r="G28" s="79"/>
      <c r="H28" s="79"/>
      <c r="I28" s="123"/>
      <c r="J28" s="79"/>
      <c r="K28" s="124"/>
    </row>
    <row r="29" spans="2:11" s="1" customFormat="1" ht="25.35" customHeight="1" x14ac:dyDescent="0.3">
      <c r="B29" s="35"/>
      <c r="C29" s="36"/>
      <c r="D29" s="125" t="s">
        <v>42</v>
      </c>
      <c r="E29" s="36"/>
      <c r="F29" s="36"/>
      <c r="G29" s="36"/>
      <c r="H29" s="36"/>
      <c r="I29" s="116"/>
      <c r="J29" s="126">
        <f>ROUND(J93,0)</f>
        <v>0</v>
      </c>
      <c r="K29" s="39"/>
    </row>
    <row r="30" spans="2:11" s="1" customFormat="1" ht="6.95" customHeight="1" x14ac:dyDescent="0.3">
      <c r="B30" s="35"/>
      <c r="C30" s="36"/>
      <c r="D30" s="79"/>
      <c r="E30" s="79"/>
      <c r="F30" s="79"/>
      <c r="G30" s="79"/>
      <c r="H30" s="79"/>
      <c r="I30" s="123"/>
      <c r="J30" s="79"/>
      <c r="K30" s="124"/>
    </row>
    <row r="31" spans="2:11" s="1" customFormat="1" ht="14.45" customHeight="1" x14ac:dyDescent="0.3">
      <c r="B31" s="35"/>
      <c r="C31" s="36"/>
      <c r="D31" s="36"/>
      <c r="E31" s="36"/>
      <c r="F31" s="40" t="s">
        <v>44</v>
      </c>
      <c r="G31" s="36"/>
      <c r="H31" s="36"/>
      <c r="I31" s="127" t="s">
        <v>43</v>
      </c>
      <c r="J31" s="40" t="s">
        <v>45</v>
      </c>
      <c r="K31" s="39"/>
    </row>
    <row r="32" spans="2:11" s="1" customFormat="1" ht="14.45" customHeight="1" x14ac:dyDescent="0.3">
      <c r="B32" s="35"/>
      <c r="C32" s="36"/>
      <c r="D32" s="43" t="s">
        <v>46</v>
      </c>
      <c r="E32" s="43" t="s">
        <v>47</v>
      </c>
      <c r="F32" s="128">
        <f>ROUND(SUM(BE93:BE308), 0)</f>
        <v>0</v>
      </c>
      <c r="G32" s="36"/>
      <c r="H32" s="36"/>
      <c r="I32" s="129">
        <v>0.21</v>
      </c>
      <c r="J32" s="128">
        <f>ROUND(ROUND((SUM(BE93:BE308)), 0)*I32, 0)</f>
        <v>0</v>
      </c>
      <c r="K32" s="39"/>
    </row>
    <row r="33" spans="2:11" s="1" customFormat="1" ht="14.45" customHeight="1" x14ac:dyDescent="0.3">
      <c r="B33" s="35"/>
      <c r="C33" s="36"/>
      <c r="D33" s="36"/>
      <c r="E33" s="43" t="s">
        <v>48</v>
      </c>
      <c r="F33" s="128">
        <f>ROUND(SUM(BF93:BF308), 0)</f>
        <v>0</v>
      </c>
      <c r="G33" s="36"/>
      <c r="H33" s="36"/>
      <c r="I33" s="129">
        <v>0.15</v>
      </c>
      <c r="J33" s="128">
        <f>ROUND(ROUND((SUM(BF93:BF308)), 0)*I33, 0)</f>
        <v>0</v>
      </c>
      <c r="K33" s="39"/>
    </row>
    <row r="34" spans="2:11" s="1" customFormat="1" ht="14.45" hidden="1" customHeight="1" x14ac:dyDescent="0.3">
      <c r="B34" s="35"/>
      <c r="C34" s="36"/>
      <c r="D34" s="36"/>
      <c r="E34" s="43" t="s">
        <v>49</v>
      </c>
      <c r="F34" s="128">
        <f>ROUND(SUM(BG93:BG308), 0)</f>
        <v>0</v>
      </c>
      <c r="G34" s="36"/>
      <c r="H34" s="36"/>
      <c r="I34" s="129">
        <v>0.21</v>
      </c>
      <c r="J34" s="128">
        <v>0</v>
      </c>
      <c r="K34" s="39"/>
    </row>
    <row r="35" spans="2:11" s="1" customFormat="1" ht="14.45" hidden="1" customHeight="1" x14ac:dyDescent="0.3">
      <c r="B35" s="35"/>
      <c r="C35" s="36"/>
      <c r="D35" s="36"/>
      <c r="E35" s="43" t="s">
        <v>50</v>
      </c>
      <c r="F35" s="128">
        <f>ROUND(SUM(BH93:BH308), 0)</f>
        <v>0</v>
      </c>
      <c r="G35" s="36"/>
      <c r="H35" s="36"/>
      <c r="I35" s="129">
        <v>0.15</v>
      </c>
      <c r="J35" s="128">
        <v>0</v>
      </c>
      <c r="K35" s="39"/>
    </row>
    <row r="36" spans="2:11" s="1" customFormat="1" ht="14.45" hidden="1" customHeight="1" x14ac:dyDescent="0.3">
      <c r="B36" s="35"/>
      <c r="C36" s="36"/>
      <c r="D36" s="36"/>
      <c r="E36" s="43" t="s">
        <v>51</v>
      </c>
      <c r="F36" s="128">
        <f>ROUND(SUM(BI93:BI308), 0)</f>
        <v>0</v>
      </c>
      <c r="G36" s="36"/>
      <c r="H36" s="36"/>
      <c r="I36" s="129">
        <v>0</v>
      </c>
      <c r="J36" s="128">
        <v>0</v>
      </c>
      <c r="K36" s="39"/>
    </row>
    <row r="37" spans="2:11" s="1" customFormat="1" ht="6.95" customHeight="1" x14ac:dyDescent="0.3">
      <c r="B37" s="35"/>
      <c r="C37" s="36"/>
      <c r="D37" s="36"/>
      <c r="E37" s="36"/>
      <c r="F37" s="36"/>
      <c r="G37" s="36"/>
      <c r="H37" s="36"/>
      <c r="I37" s="116"/>
      <c r="J37" s="36"/>
      <c r="K37" s="39"/>
    </row>
    <row r="38" spans="2:11" s="1" customFormat="1" ht="25.35" customHeight="1" x14ac:dyDescent="0.3">
      <c r="B38" s="35"/>
      <c r="C38" s="130"/>
      <c r="D38" s="131" t="s">
        <v>52</v>
      </c>
      <c r="E38" s="73"/>
      <c r="F38" s="73"/>
      <c r="G38" s="132" t="s">
        <v>53</v>
      </c>
      <c r="H38" s="133" t="s">
        <v>54</v>
      </c>
      <c r="I38" s="134"/>
      <c r="J38" s="135">
        <f>SUM(J29:J36)</f>
        <v>0</v>
      </c>
      <c r="K38" s="136"/>
    </row>
    <row r="39" spans="2:11" s="1" customFormat="1" ht="14.45" customHeight="1" x14ac:dyDescent="0.3">
      <c r="B39" s="50"/>
      <c r="C39" s="51"/>
      <c r="D39" s="51"/>
      <c r="E39" s="51"/>
      <c r="F39" s="51"/>
      <c r="G39" s="51"/>
      <c r="H39" s="51"/>
      <c r="I39" s="137"/>
      <c r="J39" s="51"/>
      <c r="K39" s="52"/>
    </row>
    <row r="43" spans="2:11" s="1" customFormat="1" ht="6.95" customHeight="1" x14ac:dyDescent="0.3">
      <c r="B43" s="138"/>
      <c r="C43" s="139"/>
      <c r="D43" s="139"/>
      <c r="E43" s="139"/>
      <c r="F43" s="139"/>
      <c r="G43" s="139"/>
      <c r="H43" s="139"/>
      <c r="I43" s="140"/>
      <c r="J43" s="139"/>
      <c r="K43" s="141"/>
    </row>
    <row r="44" spans="2:11" s="1" customFormat="1" ht="36.950000000000003" customHeight="1" x14ac:dyDescent="0.3">
      <c r="B44" s="35"/>
      <c r="C44" s="24" t="s">
        <v>105</v>
      </c>
      <c r="D44" s="36"/>
      <c r="E44" s="36"/>
      <c r="F44" s="36"/>
      <c r="G44" s="36"/>
      <c r="H44" s="36"/>
      <c r="I44" s="116"/>
      <c r="J44" s="36"/>
      <c r="K44" s="39"/>
    </row>
    <row r="45" spans="2:11" s="1" customFormat="1" ht="6.95" customHeight="1" x14ac:dyDescent="0.3">
      <c r="B45" s="35"/>
      <c r="C45" s="36"/>
      <c r="D45" s="36"/>
      <c r="E45" s="36"/>
      <c r="F45" s="36"/>
      <c r="G45" s="36"/>
      <c r="H45" s="36"/>
      <c r="I45" s="116"/>
      <c r="J45" s="36"/>
      <c r="K45" s="39"/>
    </row>
    <row r="46" spans="2:11" s="1" customFormat="1" ht="14.45" customHeight="1" x14ac:dyDescent="0.3">
      <c r="B46" s="35"/>
      <c r="C46" s="31" t="s">
        <v>16</v>
      </c>
      <c r="D46" s="36"/>
      <c r="E46" s="36"/>
      <c r="F46" s="36"/>
      <c r="G46" s="36"/>
      <c r="H46" s="36"/>
      <c r="I46" s="116"/>
      <c r="J46" s="36"/>
      <c r="K46" s="39"/>
    </row>
    <row r="47" spans="2:11" s="1" customFormat="1" ht="22.5" customHeight="1" x14ac:dyDescent="0.3">
      <c r="B47" s="35"/>
      <c r="C47" s="36"/>
      <c r="D47" s="36"/>
      <c r="E47" s="393" t="str">
        <f>E7</f>
        <v>Hranice-Pod Křivým-dešťová kanalizace</v>
      </c>
      <c r="F47" s="369"/>
      <c r="G47" s="369"/>
      <c r="H47" s="369"/>
      <c r="I47" s="116"/>
      <c r="J47" s="36"/>
      <c r="K47" s="39"/>
    </row>
    <row r="48" spans="2:11" ht="15" x14ac:dyDescent="0.3">
      <c r="B48" s="22"/>
      <c r="C48" s="31" t="s">
        <v>101</v>
      </c>
      <c r="D48" s="23"/>
      <c r="E48" s="23"/>
      <c r="F48" s="23"/>
      <c r="G48" s="23"/>
      <c r="H48" s="23"/>
      <c r="I48" s="115"/>
      <c r="J48" s="23"/>
      <c r="K48" s="25"/>
    </row>
    <row r="49" spans="2:47" s="1" customFormat="1" ht="22.5" customHeight="1" x14ac:dyDescent="0.3">
      <c r="B49" s="35"/>
      <c r="C49" s="36"/>
      <c r="D49" s="36"/>
      <c r="E49" s="393" t="s">
        <v>226</v>
      </c>
      <c r="F49" s="369"/>
      <c r="G49" s="369"/>
      <c r="H49" s="369"/>
      <c r="I49" s="116"/>
      <c r="J49" s="36"/>
      <c r="K49" s="39"/>
    </row>
    <row r="50" spans="2:47" s="1" customFormat="1" ht="14.45" customHeight="1" x14ac:dyDescent="0.3">
      <c r="B50" s="35"/>
      <c r="C50" s="31" t="s">
        <v>103</v>
      </c>
      <c r="D50" s="36"/>
      <c r="E50" s="36"/>
      <c r="F50" s="36"/>
      <c r="G50" s="36"/>
      <c r="H50" s="36"/>
      <c r="I50" s="116"/>
      <c r="J50" s="36"/>
      <c r="K50" s="39"/>
    </row>
    <row r="51" spans="2:47" s="1" customFormat="1" ht="23.25" customHeight="1" x14ac:dyDescent="0.3">
      <c r="B51" s="35"/>
      <c r="C51" s="36"/>
      <c r="D51" s="36"/>
      <c r="E51" s="394" t="str">
        <f>E11</f>
        <v>SO 01 01 - dešťová kanalizace</v>
      </c>
      <c r="F51" s="369"/>
      <c r="G51" s="369"/>
      <c r="H51" s="369"/>
      <c r="I51" s="116"/>
      <c r="J51" s="36"/>
      <c r="K51" s="39"/>
    </row>
    <row r="52" spans="2:47" s="1" customFormat="1" ht="6.95" customHeight="1" x14ac:dyDescent="0.3">
      <c r="B52" s="35"/>
      <c r="C52" s="36"/>
      <c r="D52" s="36"/>
      <c r="E52" s="36"/>
      <c r="F52" s="36"/>
      <c r="G52" s="36"/>
      <c r="H52" s="36"/>
      <c r="I52" s="116"/>
      <c r="J52" s="36"/>
      <c r="K52" s="39"/>
    </row>
    <row r="53" spans="2:47" s="1" customFormat="1" ht="18" customHeight="1" x14ac:dyDescent="0.3">
      <c r="B53" s="35"/>
      <c r="C53" s="31" t="s">
        <v>23</v>
      </c>
      <c r="D53" s="36"/>
      <c r="E53" s="36"/>
      <c r="F53" s="29" t="str">
        <f>F14</f>
        <v>HRANICE</v>
      </c>
      <c r="G53" s="36"/>
      <c r="H53" s="36"/>
      <c r="I53" s="117" t="s">
        <v>25</v>
      </c>
      <c r="J53" s="118" t="str">
        <f>IF(J14="","",J14)</f>
        <v>5.9.2016</v>
      </c>
      <c r="K53" s="39"/>
    </row>
    <row r="54" spans="2:47" s="1" customFormat="1" ht="6.95" customHeight="1" x14ac:dyDescent="0.3">
      <c r="B54" s="35"/>
      <c r="C54" s="36"/>
      <c r="D54" s="36"/>
      <c r="E54" s="36"/>
      <c r="F54" s="36"/>
      <c r="G54" s="36"/>
      <c r="H54" s="36"/>
      <c r="I54" s="116"/>
      <c r="J54" s="36"/>
      <c r="K54" s="39"/>
    </row>
    <row r="55" spans="2:47" s="1" customFormat="1" ht="15" x14ac:dyDescent="0.3">
      <c r="B55" s="35"/>
      <c r="C55" s="31" t="s">
        <v>29</v>
      </c>
      <c r="D55" s="36"/>
      <c r="E55" s="36"/>
      <c r="F55" s="29" t="str">
        <f>E17</f>
        <v>MĚSTO HRANICE</v>
      </c>
      <c r="G55" s="36"/>
      <c r="H55" s="36"/>
      <c r="I55" s="117" t="s">
        <v>36</v>
      </c>
      <c r="J55" s="29" t="str">
        <f>E23</f>
        <v>PROJEKTY VODAM s.r.o.   HRANICE</v>
      </c>
      <c r="K55" s="39"/>
    </row>
    <row r="56" spans="2:47" s="1" customFormat="1" ht="14.45" customHeight="1" x14ac:dyDescent="0.3">
      <c r="B56" s="35"/>
      <c r="C56" s="31" t="s">
        <v>34</v>
      </c>
      <c r="D56" s="36"/>
      <c r="E56" s="36"/>
      <c r="F56" s="29" t="str">
        <f>IF(E20="","",E20)</f>
        <v/>
      </c>
      <c r="G56" s="36"/>
      <c r="H56" s="36"/>
      <c r="I56" s="116"/>
      <c r="J56" s="36"/>
      <c r="K56" s="39"/>
    </row>
    <row r="57" spans="2:47" s="1" customFormat="1" ht="10.35" customHeight="1" x14ac:dyDescent="0.3">
      <c r="B57" s="35"/>
      <c r="C57" s="36"/>
      <c r="D57" s="36"/>
      <c r="E57" s="36"/>
      <c r="F57" s="36"/>
      <c r="G57" s="36"/>
      <c r="H57" s="36"/>
      <c r="I57" s="116"/>
      <c r="J57" s="36"/>
      <c r="K57" s="39"/>
    </row>
    <row r="58" spans="2:47" s="1" customFormat="1" ht="29.25" customHeight="1" x14ac:dyDescent="0.3">
      <c r="B58" s="35"/>
      <c r="C58" s="142" t="s">
        <v>106</v>
      </c>
      <c r="D58" s="130"/>
      <c r="E58" s="130"/>
      <c r="F58" s="130"/>
      <c r="G58" s="130"/>
      <c r="H58" s="130"/>
      <c r="I58" s="143"/>
      <c r="J58" s="144" t="s">
        <v>107</v>
      </c>
      <c r="K58" s="145"/>
    </row>
    <row r="59" spans="2:47" s="1" customFormat="1" ht="10.35" customHeight="1" x14ac:dyDescent="0.3">
      <c r="B59" s="35"/>
      <c r="C59" s="36"/>
      <c r="D59" s="36"/>
      <c r="E59" s="36"/>
      <c r="F59" s="36"/>
      <c r="G59" s="36"/>
      <c r="H59" s="36"/>
      <c r="I59" s="116"/>
      <c r="J59" s="36"/>
      <c r="K59" s="39"/>
    </row>
    <row r="60" spans="2:47" s="1" customFormat="1" ht="29.25" customHeight="1" x14ac:dyDescent="0.3">
      <c r="B60" s="35"/>
      <c r="C60" s="146" t="s">
        <v>108</v>
      </c>
      <c r="D60" s="36"/>
      <c r="E60" s="36"/>
      <c r="F60" s="36"/>
      <c r="G60" s="36"/>
      <c r="H60" s="36"/>
      <c r="I60" s="116"/>
      <c r="J60" s="126">
        <f>J93</f>
        <v>0</v>
      </c>
      <c r="K60" s="39"/>
      <c r="AU60" s="18" t="s">
        <v>109</v>
      </c>
    </row>
    <row r="61" spans="2:47" s="8" customFormat="1" ht="24.95" customHeight="1" x14ac:dyDescent="0.3">
      <c r="B61" s="147"/>
      <c r="C61" s="148"/>
      <c r="D61" s="149" t="s">
        <v>228</v>
      </c>
      <c r="E61" s="150"/>
      <c r="F61" s="150"/>
      <c r="G61" s="150"/>
      <c r="H61" s="150"/>
      <c r="I61" s="151"/>
      <c r="J61" s="152">
        <f>J94</f>
        <v>0</v>
      </c>
      <c r="K61" s="153"/>
    </row>
    <row r="62" spans="2:47" s="14" customFormat="1" ht="19.899999999999999" customHeight="1" x14ac:dyDescent="0.3">
      <c r="B62" s="237"/>
      <c r="C62" s="238"/>
      <c r="D62" s="239" t="s">
        <v>229</v>
      </c>
      <c r="E62" s="240"/>
      <c r="F62" s="240"/>
      <c r="G62" s="240"/>
      <c r="H62" s="240"/>
      <c r="I62" s="241"/>
      <c r="J62" s="242">
        <f>J95</f>
        <v>0</v>
      </c>
      <c r="K62" s="243"/>
    </row>
    <row r="63" spans="2:47" s="14" customFormat="1" ht="19.899999999999999" customHeight="1" x14ac:dyDescent="0.3">
      <c r="B63" s="237"/>
      <c r="C63" s="238"/>
      <c r="D63" s="239" t="s">
        <v>230</v>
      </c>
      <c r="E63" s="240"/>
      <c r="F63" s="240"/>
      <c r="G63" s="240"/>
      <c r="H63" s="240"/>
      <c r="I63" s="241"/>
      <c r="J63" s="242">
        <f>J152</f>
        <v>0</v>
      </c>
      <c r="K63" s="243"/>
    </row>
    <row r="64" spans="2:47" s="14" customFormat="1" ht="19.899999999999999" customHeight="1" x14ac:dyDescent="0.3">
      <c r="B64" s="237"/>
      <c r="C64" s="238"/>
      <c r="D64" s="239" t="s">
        <v>231</v>
      </c>
      <c r="E64" s="240"/>
      <c r="F64" s="240"/>
      <c r="G64" s="240"/>
      <c r="H64" s="240"/>
      <c r="I64" s="241"/>
      <c r="J64" s="242">
        <f>J170</f>
        <v>0</v>
      </c>
      <c r="K64" s="243"/>
    </row>
    <row r="65" spans="2:12" s="14" customFormat="1" ht="19.899999999999999" customHeight="1" x14ac:dyDescent="0.3">
      <c r="B65" s="237"/>
      <c r="C65" s="238"/>
      <c r="D65" s="239" t="s">
        <v>232</v>
      </c>
      <c r="E65" s="240"/>
      <c r="F65" s="240"/>
      <c r="G65" s="240"/>
      <c r="H65" s="240"/>
      <c r="I65" s="241"/>
      <c r="J65" s="242">
        <f>J175</f>
        <v>0</v>
      </c>
      <c r="K65" s="243"/>
    </row>
    <row r="66" spans="2:12" s="14" customFormat="1" ht="19.899999999999999" customHeight="1" x14ac:dyDescent="0.3">
      <c r="B66" s="237"/>
      <c r="C66" s="238"/>
      <c r="D66" s="239" t="s">
        <v>233</v>
      </c>
      <c r="E66" s="240"/>
      <c r="F66" s="240"/>
      <c r="G66" s="240"/>
      <c r="H66" s="240"/>
      <c r="I66" s="241"/>
      <c r="J66" s="242">
        <f>J195</f>
        <v>0</v>
      </c>
      <c r="K66" s="243"/>
    </row>
    <row r="67" spans="2:12" s="14" customFormat="1" ht="19.899999999999999" customHeight="1" x14ac:dyDescent="0.3">
      <c r="B67" s="237"/>
      <c r="C67" s="238"/>
      <c r="D67" s="239" t="s">
        <v>234</v>
      </c>
      <c r="E67" s="240"/>
      <c r="F67" s="240"/>
      <c r="G67" s="240"/>
      <c r="H67" s="240"/>
      <c r="I67" s="241"/>
      <c r="J67" s="242">
        <f>J205</f>
        <v>0</v>
      </c>
      <c r="K67" s="243"/>
    </row>
    <row r="68" spans="2:12" s="14" customFormat="1" ht="19.899999999999999" customHeight="1" x14ac:dyDescent="0.3">
      <c r="B68" s="237"/>
      <c r="C68" s="238"/>
      <c r="D68" s="239" t="s">
        <v>235</v>
      </c>
      <c r="E68" s="240"/>
      <c r="F68" s="240"/>
      <c r="G68" s="240"/>
      <c r="H68" s="240"/>
      <c r="I68" s="241"/>
      <c r="J68" s="242">
        <f>J284</f>
        <v>0</v>
      </c>
      <c r="K68" s="243"/>
    </row>
    <row r="69" spans="2:12" s="14" customFormat="1" ht="19.899999999999999" customHeight="1" x14ac:dyDescent="0.3">
      <c r="B69" s="237"/>
      <c r="C69" s="238"/>
      <c r="D69" s="239" t="s">
        <v>236</v>
      </c>
      <c r="E69" s="240"/>
      <c r="F69" s="240"/>
      <c r="G69" s="240"/>
      <c r="H69" s="240"/>
      <c r="I69" s="241"/>
      <c r="J69" s="242">
        <f>J294</f>
        <v>0</v>
      </c>
      <c r="K69" s="243"/>
    </row>
    <row r="70" spans="2:12" s="8" customFormat="1" ht="24.95" customHeight="1" x14ac:dyDescent="0.3">
      <c r="B70" s="147"/>
      <c r="C70" s="148"/>
      <c r="D70" s="149" t="s">
        <v>237</v>
      </c>
      <c r="E70" s="150"/>
      <c r="F70" s="150"/>
      <c r="G70" s="150"/>
      <c r="H70" s="150"/>
      <c r="I70" s="151"/>
      <c r="J70" s="152">
        <f>J296</f>
        <v>0</v>
      </c>
      <c r="K70" s="153"/>
    </row>
    <row r="71" spans="2:12" s="14" customFormat="1" ht="19.899999999999999" customHeight="1" x14ac:dyDescent="0.3">
      <c r="B71" s="237"/>
      <c r="C71" s="238"/>
      <c r="D71" s="239" t="s">
        <v>238</v>
      </c>
      <c r="E71" s="240"/>
      <c r="F71" s="240"/>
      <c r="G71" s="240"/>
      <c r="H71" s="240"/>
      <c r="I71" s="241"/>
      <c r="J71" s="242">
        <f>J297</f>
        <v>0</v>
      </c>
      <c r="K71" s="243"/>
    </row>
    <row r="72" spans="2:12" s="1" customFormat="1" ht="21.75" customHeight="1" x14ac:dyDescent="0.3">
      <c r="B72" s="35"/>
      <c r="C72" s="36"/>
      <c r="D72" s="36"/>
      <c r="E72" s="36"/>
      <c r="F72" s="36"/>
      <c r="G72" s="36"/>
      <c r="H72" s="36"/>
      <c r="I72" s="116"/>
      <c r="J72" s="36"/>
      <c r="K72" s="39"/>
    </row>
    <row r="73" spans="2:12" s="1" customFormat="1" ht="6.95" customHeight="1" x14ac:dyDescent="0.3">
      <c r="B73" s="50"/>
      <c r="C73" s="51"/>
      <c r="D73" s="51"/>
      <c r="E73" s="51"/>
      <c r="F73" s="51"/>
      <c r="G73" s="51"/>
      <c r="H73" s="51"/>
      <c r="I73" s="137"/>
      <c r="J73" s="51"/>
      <c r="K73" s="52"/>
    </row>
    <row r="77" spans="2:12" s="1" customFormat="1" ht="6.95" customHeight="1" x14ac:dyDescent="0.3">
      <c r="B77" s="53"/>
      <c r="C77" s="54"/>
      <c r="D77" s="54"/>
      <c r="E77" s="54"/>
      <c r="F77" s="54"/>
      <c r="G77" s="54"/>
      <c r="H77" s="54"/>
      <c r="I77" s="140"/>
      <c r="J77" s="54"/>
      <c r="K77" s="54"/>
      <c r="L77" s="55"/>
    </row>
    <row r="78" spans="2:12" s="1" customFormat="1" ht="36.950000000000003" customHeight="1" x14ac:dyDescent="0.3">
      <c r="B78" s="35"/>
      <c r="C78" s="56" t="s">
        <v>112</v>
      </c>
      <c r="D78" s="57"/>
      <c r="E78" s="57"/>
      <c r="F78" s="57"/>
      <c r="G78" s="57"/>
      <c r="H78" s="57"/>
      <c r="I78" s="154"/>
      <c r="J78" s="57"/>
      <c r="K78" s="57"/>
      <c r="L78" s="55"/>
    </row>
    <row r="79" spans="2:12" s="1" customFormat="1" ht="6.95" customHeight="1" x14ac:dyDescent="0.3">
      <c r="B79" s="35"/>
      <c r="C79" s="57"/>
      <c r="D79" s="57"/>
      <c r="E79" s="57"/>
      <c r="F79" s="57"/>
      <c r="G79" s="57"/>
      <c r="H79" s="57"/>
      <c r="I79" s="154"/>
      <c r="J79" s="57"/>
      <c r="K79" s="57"/>
      <c r="L79" s="55"/>
    </row>
    <row r="80" spans="2:12" s="1" customFormat="1" ht="14.45" customHeight="1" x14ac:dyDescent="0.3">
      <c r="B80" s="35"/>
      <c r="C80" s="59" t="s">
        <v>16</v>
      </c>
      <c r="D80" s="57"/>
      <c r="E80" s="57"/>
      <c r="F80" s="57"/>
      <c r="G80" s="57"/>
      <c r="H80" s="57"/>
      <c r="I80" s="154"/>
      <c r="J80" s="57"/>
      <c r="K80" s="57"/>
      <c r="L80" s="55"/>
    </row>
    <row r="81" spans="2:65" s="1" customFormat="1" ht="22.5" customHeight="1" x14ac:dyDescent="0.3">
      <c r="B81" s="35"/>
      <c r="C81" s="57"/>
      <c r="D81" s="57"/>
      <c r="E81" s="395" t="str">
        <f>E7</f>
        <v>Hranice-Pod Křivým-dešťová kanalizace</v>
      </c>
      <c r="F81" s="362"/>
      <c r="G81" s="362"/>
      <c r="H81" s="362"/>
      <c r="I81" s="154"/>
      <c r="J81" s="57"/>
      <c r="K81" s="57"/>
      <c r="L81" s="55"/>
    </row>
    <row r="82" spans="2:65" ht="15" x14ac:dyDescent="0.3">
      <c r="B82" s="22"/>
      <c r="C82" s="59" t="s">
        <v>101</v>
      </c>
      <c r="D82" s="155"/>
      <c r="E82" s="155"/>
      <c r="F82" s="155"/>
      <c r="G82" s="155"/>
      <c r="H82" s="155"/>
      <c r="J82" s="155"/>
      <c r="K82" s="155"/>
      <c r="L82" s="156"/>
    </row>
    <row r="83" spans="2:65" s="1" customFormat="1" ht="22.5" customHeight="1" x14ac:dyDescent="0.3">
      <c r="B83" s="35"/>
      <c r="C83" s="57"/>
      <c r="D83" s="57"/>
      <c r="E83" s="395" t="s">
        <v>226</v>
      </c>
      <c r="F83" s="362"/>
      <c r="G83" s="362"/>
      <c r="H83" s="362"/>
      <c r="I83" s="154"/>
      <c r="J83" s="57"/>
      <c r="K83" s="57"/>
      <c r="L83" s="55"/>
    </row>
    <row r="84" spans="2:65" s="1" customFormat="1" ht="14.45" customHeight="1" x14ac:dyDescent="0.3">
      <c r="B84" s="35"/>
      <c r="C84" s="59" t="s">
        <v>103</v>
      </c>
      <c r="D84" s="57"/>
      <c r="E84" s="57"/>
      <c r="F84" s="57"/>
      <c r="G84" s="57"/>
      <c r="H84" s="57"/>
      <c r="I84" s="154"/>
      <c r="J84" s="57"/>
      <c r="K84" s="57"/>
      <c r="L84" s="55"/>
    </row>
    <row r="85" spans="2:65" s="1" customFormat="1" ht="23.25" customHeight="1" x14ac:dyDescent="0.3">
      <c r="B85" s="35"/>
      <c r="C85" s="57"/>
      <c r="D85" s="57"/>
      <c r="E85" s="359" t="str">
        <f>E11</f>
        <v>SO 01 01 - dešťová kanalizace</v>
      </c>
      <c r="F85" s="362"/>
      <c r="G85" s="362"/>
      <c r="H85" s="362"/>
      <c r="I85" s="154"/>
      <c r="J85" s="57"/>
      <c r="K85" s="57"/>
      <c r="L85" s="55"/>
    </row>
    <row r="86" spans="2:65" s="1" customFormat="1" ht="6.95" customHeight="1" x14ac:dyDescent="0.3">
      <c r="B86" s="35"/>
      <c r="C86" s="57"/>
      <c r="D86" s="57"/>
      <c r="E86" s="57"/>
      <c r="F86" s="57"/>
      <c r="G86" s="57"/>
      <c r="H86" s="57"/>
      <c r="I86" s="154"/>
      <c r="J86" s="57"/>
      <c r="K86" s="57"/>
      <c r="L86" s="55"/>
    </row>
    <row r="87" spans="2:65" s="1" customFormat="1" ht="18" customHeight="1" x14ac:dyDescent="0.3">
      <c r="B87" s="35"/>
      <c r="C87" s="59" t="s">
        <v>23</v>
      </c>
      <c r="D87" s="57"/>
      <c r="E87" s="57"/>
      <c r="F87" s="157" t="str">
        <f>F14</f>
        <v>HRANICE</v>
      </c>
      <c r="G87" s="57"/>
      <c r="H87" s="57"/>
      <c r="I87" s="158" t="s">
        <v>25</v>
      </c>
      <c r="J87" s="67" t="str">
        <f>IF(J14="","",J14)</f>
        <v>5.9.2016</v>
      </c>
      <c r="K87" s="57"/>
      <c r="L87" s="55"/>
    </row>
    <row r="88" spans="2:65" s="1" customFormat="1" ht="6.95" customHeight="1" x14ac:dyDescent="0.3">
      <c r="B88" s="35"/>
      <c r="C88" s="57"/>
      <c r="D88" s="57"/>
      <c r="E88" s="57"/>
      <c r="F88" s="57"/>
      <c r="G88" s="57"/>
      <c r="H88" s="57"/>
      <c r="I88" s="154"/>
      <c r="J88" s="57"/>
      <c r="K88" s="57"/>
      <c r="L88" s="55"/>
    </row>
    <row r="89" spans="2:65" s="1" customFormat="1" ht="15" x14ac:dyDescent="0.3">
      <c r="B89" s="35"/>
      <c r="C89" s="59" t="s">
        <v>29</v>
      </c>
      <c r="D89" s="57"/>
      <c r="E89" s="57"/>
      <c r="F89" s="157" t="str">
        <f>E17</f>
        <v>MĚSTO HRANICE</v>
      </c>
      <c r="G89" s="57"/>
      <c r="H89" s="57"/>
      <c r="I89" s="158" t="s">
        <v>36</v>
      </c>
      <c r="J89" s="157" t="str">
        <f>E23</f>
        <v>PROJEKTY VODAM s.r.o.   HRANICE</v>
      </c>
      <c r="K89" s="57"/>
      <c r="L89" s="55"/>
    </row>
    <row r="90" spans="2:65" s="1" customFormat="1" ht="14.45" customHeight="1" x14ac:dyDescent="0.3">
      <c r="B90" s="35"/>
      <c r="C90" s="59" t="s">
        <v>34</v>
      </c>
      <c r="D90" s="57"/>
      <c r="E90" s="57"/>
      <c r="F90" s="157" t="str">
        <f>IF(E20="","",E20)</f>
        <v/>
      </c>
      <c r="G90" s="57"/>
      <c r="H90" s="57"/>
      <c r="I90" s="154"/>
      <c r="J90" s="57"/>
      <c r="K90" s="57"/>
      <c r="L90" s="55"/>
    </row>
    <row r="91" spans="2:65" s="1" customFormat="1" ht="10.35" customHeight="1" x14ac:dyDescent="0.3">
      <c r="B91" s="35"/>
      <c r="C91" s="57"/>
      <c r="D91" s="57"/>
      <c r="E91" s="57"/>
      <c r="F91" s="57"/>
      <c r="G91" s="57"/>
      <c r="H91" s="57"/>
      <c r="I91" s="154"/>
      <c r="J91" s="57"/>
      <c r="K91" s="57"/>
      <c r="L91" s="55"/>
    </row>
    <row r="92" spans="2:65" s="9" customFormat="1" ht="29.25" customHeight="1" x14ac:dyDescent="0.3">
      <c r="B92" s="159"/>
      <c r="C92" s="160" t="s">
        <v>113</v>
      </c>
      <c r="D92" s="161" t="s">
        <v>61</v>
      </c>
      <c r="E92" s="161" t="s">
        <v>57</v>
      </c>
      <c r="F92" s="161" t="s">
        <v>114</v>
      </c>
      <c r="G92" s="161" t="s">
        <v>115</v>
      </c>
      <c r="H92" s="161" t="s">
        <v>116</v>
      </c>
      <c r="I92" s="162" t="s">
        <v>117</v>
      </c>
      <c r="J92" s="161" t="s">
        <v>107</v>
      </c>
      <c r="K92" s="163" t="s">
        <v>118</v>
      </c>
      <c r="L92" s="164"/>
      <c r="M92" s="75" t="s">
        <v>119</v>
      </c>
      <c r="N92" s="76" t="s">
        <v>46</v>
      </c>
      <c r="O92" s="76" t="s">
        <v>120</v>
      </c>
      <c r="P92" s="76" t="s">
        <v>121</v>
      </c>
      <c r="Q92" s="76" t="s">
        <v>122</v>
      </c>
      <c r="R92" s="76" t="s">
        <v>123</v>
      </c>
      <c r="S92" s="76" t="s">
        <v>124</v>
      </c>
      <c r="T92" s="77" t="s">
        <v>125</v>
      </c>
    </row>
    <row r="93" spans="2:65" s="1" customFormat="1" ht="29.25" customHeight="1" x14ac:dyDescent="0.35">
      <c r="B93" s="35"/>
      <c r="C93" s="81" t="s">
        <v>108</v>
      </c>
      <c r="D93" s="57"/>
      <c r="E93" s="57"/>
      <c r="F93" s="57"/>
      <c r="G93" s="57"/>
      <c r="H93" s="57"/>
      <c r="I93" s="154"/>
      <c r="J93" s="165">
        <f>BK93</f>
        <v>0</v>
      </c>
      <c r="K93" s="57"/>
      <c r="L93" s="55"/>
      <c r="M93" s="78"/>
      <c r="N93" s="79"/>
      <c r="O93" s="79"/>
      <c r="P93" s="166">
        <f>P94+P296</f>
        <v>0</v>
      </c>
      <c r="Q93" s="79"/>
      <c r="R93" s="166">
        <f>R94+R296</f>
        <v>0</v>
      </c>
      <c r="S93" s="79"/>
      <c r="T93" s="167">
        <f>T94+T296</f>
        <v>0</v>
      </c>
      <c r="AT93" s="18" t="s">
        <v>75</v>
      </c>
      <c r="AU93" s="18" t="s">
        <v>109</v>
      </c>
      <c r="BK93" s="168">
        <f>BK94+BK296</f>
        <v>0</v>
      </c>
    </row>
    <row r="94" spans="2:65" s="10" customFormat="1" ht="37.35" customHeight="1" x14ac:dyDescent="0.35">
      <c r="B94" s="169"/>
      <c r="C94" s="170"/>
      <c r="D94" s="244" t="s">
        <v>75</v>
      </c>
      <c r="E94" s="245" t="s">
        <v>239</v>
      </c>
      <c r="F94" s="245" t="s">
        <v>240</v>
      </c>
      <c r="G94" s="170"/>
      <c r="H94" s="170"/>
      <c r="I94" s="173"/>
      <c r="J94" s="246">
        <f>BK94</f>
        <v>0</v>
      </c>
      <c r="K94" s="170"/>
      <c r="L94" s="175"/>
      <c r="M94" s="176"/>
      <c r="N94" s="177"/>
      <c r="O94" s="177"/>
      <c r="P94" s="178">
        <f>P95+P152+P170+P175+P195+P205+P284+P294</f>
        <v>0</v>
      </c>
      <c r="Q94" s="177"/>
      <c r="R94" s="178">
        <f>R95+R152+R170+R175+R195+R205+R284+R294</f>
        <v>0</v>
      </c>
      <c r="S94" s="177"/>
      <c r="T94" s="179">
        <f>T95+T152+T170+T175+T195+T205+T284+T294</f>
        <v>0</v>
      </c>
      <c r="AR94" s="180" t="s">
        <v>22</v>
      </c>
      <c r="AT94" s="181" t="s">
        <v>75</v>
      </c>
      <c r="AU94" s="181" t="s">
        <v>76</v>
      </c>
      <c r="AY94" s="180" t="s">
        <v>129</v>
      </c>
      <c r="BK94" s="182">
        <f>BK95+BK152+BK170+BK175+BK195+BK205+BK284+BK294</f>
        <v>0</v>
      </c>
    </row>
    <row r="95" spans="2:65" s="10" customFormat="1" ht="19.899999999999999" customHeight="1" x14ac:dyDescent="0.3">
      <c r="B95" s="169"/>
      <c r="C95" s="170"/>
      <c r="D95" s="171" t="s">
        <v>75</v>
      </c>
      <c r="E95" s="247" t="s">
        <v>22</v>
      </c>
      <c r="F95" s="247" t="s">
        <v>241</v>
      </c>
      <c r="G95" s="170"/>
      <c r="H95" s="170"/>
      <c r="I95" s="173"/>
      <c r="J95" s="248">
        <f>BK95</f>
        <v>0</v>
      </c>
      <c r="K95" s="170"/>
      <c r="L95" s="175"/>
      <c r="M95" s="176"/>
      <c r="N95" s="177"/>
      <c r="O95" s="177"/>
      <c r="P95" s="178">
        <f>SUM(P96:P151)</f>
        <v>0</v>
      </c>
      <c r="Q95" s="177"/>
      <c r="R95" s="178">
        <f>SUM(R96:R151)</f>
        <v>0</v>
      </c>
      <c r="S95" s="177"/>
      <c r="T95" s="179">
        <f>SUM(T96:T151)</f>
        <v>0</v>
      </c>
      <c r="AR95" s="180" t="s">
        <v>22</v>
      </c>
      <c r="AT95" s="181" t="s">
        <v>75</v>
      </c>
      <c r="AU95" s="181" t="s">
        <v>22</v>
      </c>
      <c r="AY95" s="180" t="s">
        <v>129</v>
      </c>
      <c r="BK95" s="182">
        <f>SUM(BK96:BK151)</f>
        <v>0</v>
      </c>
    </row>
    <row r="96" spans="2:65" s="1" customFormat="1" ht="22.5" customHeight="1" x14ac:dyDescent="0.3">
      <c r="B96" s="35"/>
      <c r="C96" s="183" t="s">
        <v>22</v>
      </c>
      <c r="D96" s="183" t="s">
        <v>130</v>
      </c>
      <c r="E96" s="184" t="s">
        <v>242</v>
      </c>
      <c r="F96" s="185" t="s">
        <v>243</v>
      </c>
      <c r="G96" s="186" t="s">
        <v>244</v>
      </c>
      <c r="H96" s="187">
        <v>65</v>
      </c>
      <c r="I96" s="188"/>
      <c r="J96" s="189">
        <f t="shared" ref="J96:J104" si="0">ROUND(I96*H96,2)</f>
        <v>0</v>
      </c>
      <c r="K96" s="185" t="s">
        <v>134</v>
      </c>
      <c r="L96" s="55"/>
      <c r="M96" s="190" t="s">
        <v>20</v>
      </c>
      <c r="N96" s="191" t="s">
        <v>47</v>
      </c>
      <c r="O96" s="36"/>
      <c r="P96" s="192">
        <f t="shared" ref="P96:P104" si="1">O96*H96</f>
        <v>0</v>
      </c>
      <c r="Q96" s="192">
        <v>0</v>
      </c>
      <c r="R96" s="192">
        <f t="shared" ref="R96:R104" si="2">Q96*H96</f>
        <v>0</v>
      </c>
      <c r="S96" s="192">
        <v>0</v>
      </c>
      <c r="T96" s="193">
        <f t="shared" ref="T96:T104" si="3">S96*H96</f>
        <v>0</v>
      </c>
      <c r="AR96" s="18" t="s">
        <v>128</v>
      </c>
      <c r="AT96" s="18" t="s">
        <v>130</v>
      </c>
      <c r="AU96" s="18" t="s">
        <v>84</v>
      </c>
      <c r="AY96" s="18" t="s">
        <v>129</v>
      </c>
      <c r="BE96" s="194">
        <f t="shared" ref="BE96:BE104" si="4">IF(N96="základní",J96,0)</f>
        <v>0</v>
      </c>
      <c r="BF96" s="194">
        <f t="shared" ref="BF96:BF104" si="5">IF(N96="snížená",J96,0)</f>
        <v>0</v>
      </c>
      <c r="BG96" s="194">
        <f t="shared" ref="BG96:BG104" si="6">IF(N96="zákl. přenesená",J96,0)</f>
        <v>0</v>
      </c>
      <c r="BH96" s="194">
        <f t="shared" ref="BH96:BH104" si="7">IF(N96="sníž. přenesená",J96,0)</f>
        <v>0</v>
      </c>
      <c r="BI96" s="194">
        <f t="shared" ref="BI96:BI104" si="8">IF(N96="nulová",J96,0)</f>
        <v>0</v>
      </c>
      <c r="BJ96" s="18" t="s">
        <v>22</v>
      </c>
      <c r="BK96" s="194">
        <f t="shared" ref="BK96:BK104" si="9">ROUND(I96*H96,2)</f>
        <v>0</v>
      </c>
      <c r="BL96" s="18" t="s">
        <v>128</v>
      </c>
      <c r="BM96" s="18" t="s">
        <v>84</v>
      </c>
    </row>
    <row r="97" spans="2:65" s="1" customFormat="1" ht="22.5" customHeight="1" x14ac:dyDescent="0.3">
      <c r="B97" s="35"/>
      <c r="C97" s="183" t="s">
        <v>84</v>
      </c>
      <c r="D97" s="183" t="s">
        <v>130</v>
      </c>
      <c r="E97" s="184" t="s">
        <v>245</v>
      </c>
      <c r="F97" s="185" t="s">
        <v>246</v>
      </c>
      <c r="G97" s="186" t="s">
        <v>247</v>
      </c>
      <c r="H97" s="187">
        <v>8</v>
      </c>
      <c r="I97" s="188"/>
      <c r="J97" s="189">
        <f t="shared" si="0"/>
        <v>0</v>
      </c>
      <c r="K97" s="185" t="s">
        <v>134</v>
      </c>
      <c r="L97" s="55"/>
      <c r="M97" s="190" t="s">
        <v>20</v>
      </c>
      <c r="N97" s="191" t="s">
        <v>47</v>
      </c>
      <c r="O97" s="36"/>
      <c r="P97" s="192">
        <f t="shared" si="1"/>
        <v>0</v>
      </c>
      <c r="Q97" s="192">
        <v>0</v>
      </c>
      <c r="R97" s="192">
        <f t="shared" si="2"/>
        <v>0</v>
      </c>
      <c r="S97" s="192">
        <v>0</v>
      </c>
      <c r="T97" s="193">
        <f t="shared" si="3"/>
        <v>0</v>
      </c>
      <c r="AR97" s="18" t="s">
        <v>128</v>
      </c>
      <c r="AT97" s="18" t="s">
        <v>130</v>
      </c>
      <c r="AU97" s="18" t="s">
        <v>84</v>
      </c>
      <c r="AY97" s="18" t="s">
        <v>129</v>
      </c>
      <c r="BE97" s="194">
        <f t="shared" si="4"/>
        <v>0</v>
      </c>
      <c r="BF97" s="194">
        <f t="shared" si="5"/>
        <v>0</v>
      </c>
      <c r="BG97" s="194">
        <f t="shared" si="6"/>
        <v>0</v>
      </c>
      <c r="BH97" s="194">
        <f t="shared" si="7"/>
        <v>0</v>
      </c>
      <c r="BI97" s="194">
        <f t="shared" si="8"/>
        <v>0</v>
      </c>
      <c r="BJ97" s="18" t="s">
        <v>22</v>
      </c>
      <c r="BK97" s="194">
        <f t="shared" si="9"/>
        <v>0</v>
      </c>
      <c r="BL97" s="18" t="s">
        <v>128</v>
      </c>
      <c r="BM97" s="18" t="s">
        <v>128</v>
      </c>
    </row>
    <row r="98" spans="2:65" s="1" customFormat="1" ht="22.5" customHeight="1" x14ac:dyDescent="0.3">
      <c r="B98" s="35"/>
      <c r="C98" s="183" t="s">
        <v>138</v>
      </c>
      <c r="D98" s="183" t="s">
        <v>130</v>
      </c>
      <c r="E98" s="184" t="s">
        <v>248</v>
      </c>
      <c r="F98" s="185" t="s">
        <v>249</v>
      </c>
      <c r="G98" s="186" t="s">
        <v>250</v>
      </c>
      <c r="H98" s="187">
        <v>84</v>
      </c>
      <c r="I98" s="188"/>
      <c r="J98" s="189">
        <f t="shared" si="0"/>
        <v>0</v>
      </c>
      <c r="K98" s="185" t="s">
        <v>134</v>
      </c>
      <c r="L98" s="55"/>
      <c r="M98" s="190" t="s">
        <v>20</v>
      </c>
      <c r="N98" s="191" t="s">
        <v>47</v>
      </c>
      <c r="O98" s="36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AR98" s="18" t="s">
        <v>128</v>
      </c>
      <c r="AT98" s="18" t="s">
        <v>130</v>
      </c>
      <c r="AU98" s="18" t="s">
        <v>84</v>
      </c>
      <c r="AY98" s="18" t="s">
        <v>129</v>
      </c>
      <c r="BE98" s="194">
        <f t="shared" si="4"/>
        <v>0</v>
      </c>
      <c r="BF98" s="194">
        <f t="shared" si="5"/>
        <v>0</v>
      </c>
      <c r="BG98" s="194">
        <f t="shared" si="6"/>
        <v>0</v>
      </c>
      <c r="BH98" s="194">
        <f t="shared" si="7"/>
        <v>0</v>
      </c>
      <c r="BI98" s="194">
        <f t="shared" si="8"/>
        <v>0</v>
      </c>
      <c r="BJ98" s="18" t="s">
        <v>22</v>
      </c>
      <c r="BK98" s="194">
        <f t="shared" si="9"/>
        <v>0</v>
      </c>
      <c r="BL98" s="18" t="s">
        <v>128</v>
      </c>
      <c r="BM98" s="18" t="s">
        <v>141</v>
      </c>
    </row>
    <row r="99" spans="2:65" s="1" customFormat="1" ht="22.5" customHeight="1" x14ac:dyDescent="0.3">
      <c r="B99" s="35"/>
      <c r="C99" s="183" t="s">
        <v>128</v>
      </c>
      <c r="D99" s="183" t="s">
        <v>130</v>
      </c>
      <c r="E99" s="184" t="s">
        <v>251</v>
      </c>
      <c r="F99" s="185" t="s">
        <v>252</v>
      </c>
      <c r="G99" s="186" t="s">
        <v>250</v>
      </c>
      <c r="H99" s="187">
        <v>69</v>
      </c>
      <c r="I99" s="188"/>
      <c r="J99" s="189">
        <f t="shared" si="0"/>
        <v>0</v>
      </c>
      <c r="K99" s="185" t="s">
        <v>134</v>
      </c>
      <c r="L99" s="55"/>
      <c r="M99" s="190" t="s">
        <v>20</v>
      </c>
      <c r="N99" s="191" t="s">
        <v>47</v>
      </c>
      <c r="O99" s="36"/>
      <c r="P99" s="192">
        <f t="shared" si="1"/>
        <v>0</v>
      </c>
      <c r="Q99" s="192">
        <v>0</v>
      </c>
      <c r="R99" s="192">
        <f t="shared" si="2"/>
        <v>0</v>
      </c>
      <c r="S99" s="192">
        <v>0</v>
      </c>
      <c r="T99" s="193">
        <f t="shared" si="3"/>
        <v>0</v>
      </c>
      <c r="AR99" s="18" t="s">
        <v>128</v>
      </c>
      <c r="AT99" s="18" t="s">
        <v>130</v>
      </c>
      <c r="AU99" s="18" t="s">
        <v>84</v>
      </c>
      <c r="AY99" s="18" t="s">
        <v>129</v>
      </c>
      <c r="BE99" s="194">
        <f t="shared" si="4"/>
        <v>0</v>
      </c>
      <c r="BF99" s="194">
        <f t="shared" si="5"/>
        <v>0</v>
      </c>
      <c r="BG99" s="194">
        <f t="shared" si="6"/>
        <v>0</v>
      </c>
      <c r="BH99" s="194">
        <f t="shared" si="7"/>
        <v>0</v>
      </c>
      <c r="BI99" s="194">
        <f t="shared" si="8"/>
        <v>0</v>
      </c>
      <c r="BJ99" s="18" t="s">
        <v>22</v>
      </c>
      <c r="BK99" s="194">
        <f t="shared" si="9"/>
        <v>0</v>
      </c>
      <c r="BL99" s="18" t="s">
        <v>128</v>
      </c>
      <c r="BM99" s="18" t="s">
        <v>144</v>
      </c>
    </row>
    <row r="100" spans="2:65" s="1" customFormat="1" ht="22.5" customHeight="1" x14ac:dyDescent="0.3">
      <c r="B100" s="35"/>
      <c r="C100" s="183" t="s">
        <v>155</v>
      </c>
      <c r="D100" s="183" t="s">
        <v>130</v>
      </c>
      <c r="E100" s="184" t="s">
        <v>253</v>
      </c>
      <c r="F100" s="185" t="s">
        <v>254</v>
      </c>
      <c r="G100" s="186" t="s">
        <v>255</v>
      </c>
      <c r="H100" s="187">
        <v>220.8</v>
      </c>
      <c r="I100" s="188"/>
      <c r="J100" s="189">
        <f t="shared" si="0"/>
        <v>0</v>
      </c>
      <c r="K100" s="185" t="s">
        <v>134</v>
      </c>
      <c r="L100" s="55"/>
      <c r="M100" s="190" t="s">
        <v>20</v>
      </c>
      <c r="N100" s="191" t="s">
        <v>47</v>
      </c>
      <c r="O100" s="36"/>
      <c r="P100" s="192">
        <f t="shared" si="1"/>
        <v>0</v>
      </c>
      <c r="Q100" s="192">
        <v>0</v>
      </c>
      <c r="R100" s="192">
        <f t="shared" si="2"/>
        <v>0</v>
      </c>
      <c r="S100" s="192">
        <v>0</v>
      </c>
      <c r="T100" s="193">
        <f t="shared" si="3"/>
        <v>0</v>
      </c>
      <c r="AR100" s="18" t="s">
        <v>128</v>
      </c>
      <c r="AT100" s="18" t="s">
        <v>130</v>
      </c>
      <c r="AU100" s="18" t="s">
        <v>84</v>
      </c>
      <c r="AY100" s="18" t="s">
        <v>129</v>
      </c>
      <c r="BE100" s="194">
        <f t="shared" si="4"/>
        <v>0</v>
      </c>
      <c r="BF100" s="194">
        <f t="shared" si="5"/>
        <v>0</v>
      </c>
      <c r="BG100" s="194">
        <f t="shared" si="6"/>
        <v>0</v>
      </c>
      <c r="BH100" s="194">
        <f t="shared" si="7"/>
        <v>0</v>
      </c>
      <c r="BI100" s="194">
        <f t="shared" si="8"/>
        <v>0</v>
      </c>
      <c r="BJ100" s="18" t="s">
        <v>22</v>
      </c>
      <c r="BK100" s="194">
        <f t="shared" si="9"/>
        <v>0</v>
      </c>
      <c r="BL100" s="18" t="s">
        <v>128</v>
      </c>
      <c r="BM100" s="18" t="s">
        <v>27</v>
      </c>
    </row>
    <row r="101" spans="2:65" s="1" customFormat="1" ht="22.5" customHeight="1" x14ac:dyDescent="0.3">
      <c r="B101" s="35"/>
      <c r="C101" s="183" t="s">
        <v>141</v>
      </c>
      <c r="D101" s="183" t="s">
        <v>130</v>
      </c>
      <c r="E101" s="184" t="s">
        <v>256</v>
      </c>
      <c r="F101" s="185" t="s">
        <v>257</v>
      </c>
      <c r="G101" s="186" t="s">
        <v>255</v>
      </c>
      <c r="H101" s="187">
        <v>79.322999999999993</v>
      </c>
      <c r="I101" s="188"/>
      <c r="J101" s="189">
        <f t="shared" si="0"/>
        <v>0</v>
      </c>
      <c r="K101" s="185" t="s">
        <v>134</v>
      </c>
      <c r="L101" s="55"/>
      <c r="M101" s="190" t="s">
        <v>20</v>
      </c>
      <c r="N101" s="191" t="s">
        <v>47</v>
      </c>
      <c r="O101" s="36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AR101" s="18" t="s">
        <v>128</v>
      </c>
      <c r="AT101" s="18" t="s">
        <v>130</v>
      </c>
      <c r="AU101" s="18" t="s">
        <v>84</v>
      </c>
      <c r="AY101" s="18" t="s">
        <v>129</v>
      </c>
      <c r="BE101" s="194">
        <f t="shared" si="4"/>
        <v>0</v>
      </c>
      <c r="BF101" s="194">
        <f t="shared" si="5"/>
        <v>0</v>
      </c>
      <c r="BG101" s="194">
        <f t="shared" si="6"/>
        <v>0</v>
      </c>
      <c r="BH101" s="194">
        <f t="shared" si="7"/>
        <v>0</v>
      </c>
      <c r="BI101" s="194">
        <f t="shared" si="8"/>
        <v>0</v>
      </c>
      <c r="BJ101" s="18" t="s">
        <v>22</v>
      </c>
      <c r="BK101" s="194">
        <f t="shared" si="9"/>
        <v>0</v>
      </c>
      <c r="BL101" s="18" t="s">
        <v>128</v>
      </c>
      <c r="BM101" s="18" t="s">
        <v>169</v>
      </c>
    </row>
    <row r="102" spans="2:65" s="1" customFormat="1" ht="22.5" customHeight="1" x14ac:dyDescent="0.3">
      <c r="B102" s="35"/>
      <c r="C102" s="183" t="s">
        <v>178</v>
      </c>
      <c r="D102" s="183" t="s">
        <v>130</v>
      </c>
      <c r="E102" s="184" t="s">
        <v>258</v>
      </c>
      <c r="F102" s="185" t="s">
        <v>259</v>
      </c>
      <c r="G102" s="186" t="s">
        <v>255</v>
      </c>
      <c r="H102" s="187">
        <v>1317.2059999999999</v>
      </c>
      <c r="I102" s="188"/>
      <c r="J102" s="189">
        <f t="shared" si="0"/>
        <v>0</v>
      </c>
      <c r="K102" s="185" t="s">
        <v>134</v>
      </c>
      <c r="L102" s="55"/>
      <c r="M102" s="190" t="s">
        <v>20</v>
      </c>
      <c r="N102" s="191" t="s">
        <v>47</v>
      </c>
      <c r="O102" s="36"/>
      <c r="P102" s="192">
        <f t="shared" si="1"/>
        <v>0</v>
      </c>
      <c r="Q102" s="192">
        <v>0</v>
      </c>
      <c r="R102" s="192">
        <f t="shared" si="2"/>
        <v>0</v>
      </c>
      <c r="S102" s="192">
        <v>0</v>
      </c>
      <c r="T102" s="193">
        <f t="shared" si="3"/>
        <v>0</v>
      </c>
      <c r="AR102" s="18" t="s">
        <v>128</v>
      </c>
      <c r="AT102" s="18" t="s">
        <v>130</v>
      </c>
      <c r="AU102" s="18" t="s">
        <v>84</v>
      </c>
      <c r="AY102" s="18" t="s">
        <v>129</v>
      </c>
      <c r="BE102" s="194">
        <f t="shared" si="4"/>
        <v>0</v>
      </c>
      <c r="BF102" s="194">
        <f t="shared" si="5"/>
        <v>0</v>
      </c>
      <c r="BG102" s="194">
        <f t="shared" si="6"/>
        <v>0</v>
      </c>
      <c r="BH102" s="194">
        <f t="shared" si="7"/>
        <v>0</v>
      </c>
      <c r="BI102" s="194">
        <f t="shared" si="8"/>
        <v>0</v>
      </c>
      <c r="BJ102" s="18" t="s">
        <v>22</v>
      </c>
      <c r="BK102" s="194">
        <f t="shared" si="9"/>
        <v>0</v>
      </c>
      <c r="BL102" s="18" t="s">
        <v>128</v>
      </c>
      <c r="BM102" s="18" t="s">
        <v>181</v>
      </c>
    </row>
    <row r="103" spans="2:65" s="1" customFormat="1" ht="22.5" customHeight="1" x14ac:dyDescent="0.3">
      <c r="B103" s="35"/>
      <c r="C103" s="183" t="s">
        <v>144</v>
      </c>
      <c r="D103" s="183" t="s">
        <v>130</v>
      </c>
      <c r="E103" s="184" t="s">
        <v>260</v>
      </c>
      <c r="F103" s="185" t="s">
        <v>261</v>
      </c>
      <c r="G103" s="186" t="s">
        <v>255</v>
      </c>
      <c r="H103" s="187">
        <v>1859.375</v>
      </c>
      <c r="I103" s="188"/>
      <c r="J103" s="189">
        <f t="shared" si="0"/>
        <v>0</v>
      </c>
      <c r="K103" s="185" t="s">
        <v>134</v>
      </c>
      <c r="L103" s="55"/>
      <c r="M103" s="190" t="s">
        <v>20</v>
      </c>
      <c r="N103" s="191" t="s">
        <v>47</v>
      </c>
      <c r="O103" s="36"/>
      <c r="P103" s="192">
        <f t="shared" si="1"/>
        <v>0</v>
      </c>
      <c r="Q103" s="192">
        <v>0</v>
      </c>
      <c r="R103" s="192">
        <f t="shared" si="2"/>
        <v>0</v>
      </c>
      <c r="S103" s="192">
        <v>0</v>
      </c>
      <c r="T103" s="193">
        <f t="shared" si="3"/>
        <v>0</v>
      </c>
      <c r="AR103" s="18" t="s">
        <v>128</v>
      </c>
      <c r="AT103" s="18" t="s">
        <v>130</v>
      </c>
      <c r="AU103" s="18" t="s">
        <v>84</v>
      </c>
      <c r="AY103" s="18" t="s">
        <v>129</v>
      </c>
      <c r="BE103" s="194">
        <f t="shared" si="4"/>
        <v>0</v>
      </c>
      <c r="BF103" s="194">
        <f t="shared" si="5"/>
        <v>0</v>
      </c>
      <c r="BG103" s="194">
        <f t="shared" si="6"/>
        <v>0</v>
      </c>
      <c r="BH103" s="194">
        <f t="shared" si="7"/>
        <v>0</v>
      </c>
      <c r="BI103" s="194">
        <f t="shared" si="8"/>
        <v>0</v>
      </c>
      <c r="BJ103" s="18" t="s">
        <v>22</v>
      </c>
      <c r="BK103" s="194">
        <f t="shared" si="9"/>
        <v>0</v>
      </c>
      <c r="BL103" s="18" t="s">
        <v>128</v>
      </c>
      <c r="BM103" s="18" t="s">
        <v>186</v>
      </c>
    </row>
    <row r="104" spans="2:65" s="1" customFormat="1" ht="22.5" customHeight="1" x14ac:dyDescent="0.3">
      <c r="B104" s="35"/>
      <c r="C104" s="183" t="s">
        <v>191</v>
      </c>
      <c r="D104" s="183" t="s">
        <v>130</v>
      </c>
      <c r="E104" s="184" t="s">
        <v>262</v>
      </c>
      <c r="F104" s="185" t="s">
        <v>263</v>
      </c>
      <c r="G104" s="186" t="s">
        <v>255</v>
      </c>
      <c r="H104" s="187">
        <v>929.68700000000001</v>
      </c>
      <c r="I104" s="188"/>
      <c r="J104" s="189">
        <f t="shared" si="0"/>
        <v>0</v>
      </c>
      <c r="K104" s="185" t="s">
        <v>134</v>
      </c>
      <c r="L104" s="55"/>
      <c r="M104" s="190" t="s">
        <v>20</v>
      </c>
      <c r="N104" s="191" t="s">
        <v>47</v>
      </c>
      <c r="O104" s="36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AR104" s="18" t="s">
        <v>128</v>
      </c>
      <c r="AT104" s="18" t="s">
        <v>130</v>
      </c>
      <c r="AU104" s="18" t="s">
        <v>84</v>
      </c>
      <c r="AY104" s="18" t="s">
        <v>129</v>
      </c>
      <c r="BE104" s="194">
        <f t="shared" si="4"/>
        <v>0</v>
      </c>
      <c r="BF104" s="194">
        <f t="shared" si="5"/>
        <v>0</v>
      </c>
      <c r="BG104" s="194">
        <f t="shared" si="6"/>
        <v>0</v>
      </c>
      <c r="BH104" s="194">
        <f t="shared" si="7"/>
        <v>0</v>
      </c>
      <c r="BI104" s="194">
        <f t="shared" si="8"/>
        <v>0</v>
      </c>
      <c r="BJ104" s="18" t="s">
        <v>22</v>
      </c>
      <c r="BK104" s="194">
        <f t="shared" si="9"/>
        <v>0</v>
      </c>
      <c r="BL104" s="18" t="s">
        <v>128</v>
      </c>
      <c r="BM104" s="18" t="s">
        <v>194</v>
      </c>
    </row>
    <row r="105" spans="2:65" s="12" customFormat="1" x14ac:dyDescent="0.3">
      <c r="B105" s="207"/>
      <c r="C105" s="208"/>
      <c r="D105" s="197" t="s">
        <v>145</v>
      </c>
      <c r="E105" s="209" t="s">
        <v>20</v>
      </c>
      <c r="F105" s="210" t="s">
        <v>264</v>
      </c>
      <c r="G105" s="208"/>
      <c r="H105" s="211">
        <v>929.68700000000001</v>
      </c>
      <c r="I105" s="212"/>
      <c r="J105" s="208"/>
      <c r="K105" s="208"/>
      <c r="L105" s="213"/>
      <c r="M105" s="214"/>
      <c r="N105" s="215"/>
      <c r="O105" s="215"/>
      <c r="P105" s="215"/>
      <c r="Q105" s="215"/>
      <c r="R105" s="215"/>
      <c r="S105" s="215"/>
      <c r="T105" s="216"/>
      <c r="AT105" s="217" t="s">
        <v>145</v>
      </c>
      <c r="AU105" s="217" t="s">
        <v>84</v>
      </c>
      <c r="AV105" s="12" t="s">
        <v>84</v>
      </c>
      <c r="AW105" s="12" t="s">
        <v>40</v>
      </c>
      <c r="AX105" s="12" t="s">
        <v>76</v>
      </c>
      <c r="AY105" s="217" t="s">
        <v>129</v>
      </c>
    </row>
    <row r="106" spans="2:65" s="13" customFormat="1" x14ac:dyDescent="0.3">
      <c r="B106" s="218"/>
      <c r="C106" s="219"/>
      <c r="D106" s="220" t="s">
        <v>145</v>
      </c>
      <c r="E106" s="221" t="s">
        <v>20</v>
      </c>
      <c r="F106" s="222" t="s">
        <v>154</v>
      </c>
      <c r="G106" s="219"/>
      <c r="H106" s="223">
        <v>929.68700000000001</v>
      </c>
      <c r="I106" s="224"/>
      <c r="J106" s="219"/>
      <c r="K106" s="219"/>
      <c r="L106" s="225"/>
      <c r="M106" s="226"/>
      <c r="N106" s="227"/>
      <c r="O106" s="227"/>
      <c r="P106" s="227"/>
      <c r="Q106" s="227"/>
      <c r="R106" s="227"/>
      <c r="S106" s="227"/>
      <c r="T106" s="228"/>
      <c r="AT106" s="229" t="s">
        <v>145</v>
      </c>
      <c r="AU106" s="229" t="s">
        <v>84</v>
      </c>
      <c r="AV106" s="13" t="s">
        <v>128</v>
      </c>
      <c r="AW106" s="13" t="s">
        <v>40</v>
      </c>
      <c r="AX106" s="13" t="s">
        <v>22</v>
      </c>
      <c r="AY106" s="229" t="s">
        <v>129</v>
      </c>
    </row>
    <row r="107" spans="2:65" s="1" customFormat="1" ht="22.5" customHeight="1" x14ac:dyDescent="0.3">
      <c r="B107" s="35"/>
      <c r="C107" s="183" t="s">
        <v>27</v>
      </c>
      <c r="D107" s="183" t="s">
        <v>130</v>
      </c>
      <c r="E107" s="184" t="s">
        <v>265</v>
      </c>
      <c r="F107" s="185" t="s">
        <v>266</v>
      </c>
      <c r="G107" s="186" t="s">
        <v>267</v>
      </c>
      <c r="H107" s="187">
        <v>5</v>
      </c>
      <c r="I107" s="188"/>
      <c r="J107" s="189">
        <f t="shared" ref="J107:J114" si="10">ROUND(I107*H107,2)</f>
        <v>0</v>
      </c>
      <c r="K107" s="185" t="s">
        <v>134</v>
      </c>
      <c r="L107" s="55"/>
      <c r="M107" s="190" t="s">
        <v>20</v>
      </c>
      <c r="N107" s="191" t="s">
        <v>47</v>
      </c>
      <c r="O107" s="36"/>
      <c r="P107" s="192">
        <f t="shared" ref="P107:P114" si="11">O107*H107</f>
        <v>0</v>
      </c>
      <c r="Q107" s="192">
        <v>0</v>
      </c>
      <c r="R107" s="192">
        <f t="shared" ref="R107:R114" si="12">Q107*H107</f>
        <v>0</v>
      </c>
      <c r="S107" s="192">
        <v>0</v>
      </c>
      <c r="T107" s="193">
        <f t="shared" ref="T107:T114" si="13">S107*H107</f>
        <v>0</v>
      </c>
      <c r="AR107" s="18" t="s">
        <v>128</v>
      </c>
      <c r="AT107" s="18" t="s">
        <v>130</v>
      </c>
      <c r="AU107" s="18" t="s">
        <v>84</v>
      </c>
      <c r="AY107" s="18" t="s">
        <v>129</v>
      </c>
      <c r="BE107" s="194">
        <f t="shared" ref="BE107:BE114" si="14">IF(N107="základní",J107,0)</f>
        <v>0</v>
      </c>
      <c r="BF107" s="194">
        <f t="shared" ref="BF107:BF114" si="15">IF(N107="snížená",J107,0)</f>
        <v>0</v>
      </c>
      <c r="BG107" s="194">
        <f t="shared" ref="BG107:BG114" si="16">IF(N107="zákl. přenesená",J107,0)</f>
        <v>0</v>
      </c>
      <c r="BH107" s="194">
        <f t="shared" ref="BH107:BH114" si="17">IF(N107="sníž. přenesená",J107,0)</f>
        <v>0</v>
      </c>
      <c r="BI107" s="194">
        <f t="shared" ref="BI107:BI114" si="18">IF(N107="nulová",J107,0)</f>
        <v>0</v>
      </c>
      <c r="BJ107" s="18" t="s">
        <v>22</v>
      </c>
      <c r="BK107" s="194">
        <f t="shared" ref="BK107:BK114" si="19">ROUND(I107*H107,2)</f>
        <v>0</v>
      </c>
      <c r="BL107" s="18" t="s">
        <v>128</v>
      </c>
      <c r="BM107" s="18" t="s">
        <v>198</v>
      </c>
    </row>
    <row r="108" spans="2:65" s="1" customFormat="1" ht="22.5" customHeight="1" x14ac:dyDescent="0.3">
      <c r="B108" s="35"/>
      <c r="C108" s="183" t="s">
        <v>200</v>
      </c>
      <c r="D108" s="183" t="s">
        <v>130</v>
      </c>
      <c r="E108" s="184" t="s">
        <v>268</v>
      </c>
      <c r="F108" s="185" t="s">
        <v>269</v>
      </c>
      <c r="G108" s="186" t="s">
        <v>267</v>
      </c>
      <c r="H108" s="187">
        <v>5</v>
      </c>
      <c r="I108" s="188"/>
      <c r="J108" s="189">
        <f t="shared" si="10"/>
        <v>0</v>
      </c>
      <c r="K108" s="185" t="s">
        <v>134</v>
      </c>
      <c r="L108" s="55"/>
      <c r="M108" s="190" t="s">
        <v>20</v>
      </c>
      <c r="N108" s="191" t="s">
        <v>47</v>
      </c>
      <c r="O108" s="36"/>
      <c r="P108" s="192">
        <f t="shared" si="11"/>
        <v>0</v>
      </c>
      <c r="Q108" s="192">
        <v>0</v>
      </c>
      <c r="R108" s="192">
        <f t="shared" si="12"/>
        <v>0</v>
      </c>
      <c r="S108" s="192">
        <v>0</v>
      </c>
      <c r="T108" s="193">
        <f t="shared" si="13"/>
        <v>0</v>
      </c>
      <c r="AR108" s="18" t="s">
        <v>128</v>
      </c>
      <c r="AT108" s="18" t="s">
        <v>130</v>
      </c>
      <c r="AU108" s="18" t="s">
        <v>84</v>
      </c>
      <c r="AY108" s="18" t="s">
        <v>129</v>
      </c>
      <c r="BE108" s="194">
        <f t="shared" si="14"/>
        <v>0</v>
      </c>
      <c r="BF108" s="194">
        <f t="shared" si="15"/>
        <v>0</v>
      </c>
      <c r="BG108" s="194">
        <f t="shared" si="16"/>
        <v>0</v>
      </c>
      <c r="BH108" s="194">
        <f t="shared" si="17"/>
        <v>0</v>
      </c>
      <c r="BI108" s="194">
        <f t="shared" si="18"/>
        <v>0</v>
      </c>
      <c r="BJ108" s="18" t="s">
        <v>22</v>
      </c>
      <c r="BK108" s="194">
        <f t="shared" si="19"/>
        <v>0</v>
      </c>
      <c r="BL108" s="18" t="s">
        <v>128</v>
      </c>
      <c r="BM108" s="18" t="s">
        <v>203</v>
      </c>
    </row>
    <row r="109" spans="2:65" s="1" customFormat="1" ht="22.5" customHeight="1" x14ac:dyDescent="0.3">
      <c r="B109" s="35"/>
      <c r="C109" s="183" t="s">
        <v>169</v>
      </c>
      <c r="D109" s="183" t="s">
        <v>130</v>
      </c>
      <c r="E109" s="184" t="s">
        <v>270</v>
      </c>
      <c r="F109" s="185" t="s">
        <v>271</v>
      </c>
      <c r="G109" s="186" t="s">
        <v>267</v>
      </c>
      <c r="H109" s="187">
        <v>5</v>
      </c>
      <c r="I109" s="188"/>
      <c r="J109" s="189">
        <f t="shared" si="10"/>
        <v>0</v>
      </c>
      <c r="K109" s="185" t="s">
        <v>134</v>
      </c>
      <c r="L109" s="55"/>
      <c r="M109" s="190" t="s">
        <v>20</v>
      </c>
      <c r="N109" s="191" t="s">
        <v>47</v>
      </c>
      <c r="O109" s="36"/>
      <c r="P109" s="192">
        <f t="shared" si="11"/>
        <v>0</v>
      </c>
      <c r="Q109" s="192">
        <v>0</v>
      </c>
      <c r="R109" s="192">
        <f t="shared" si="12"/>
        <v>0</v>
      </c>
      <c r="S109" s="192">
        <v>0</v>
      </c>
      <c r="T109" s="193">
        <f t="shared" si="13"/>
        <v>0</v>
      </c>
      <c r="AR109" s="18" t="s">
        <v>128</v>
      </c>
      <c r="AT109" s="18" t="s">
        <v>130</v>
      </c>
      <c r="AU109" s="18" t="s">
        <v>84</v>
      </c>
      <c r="AY109" s="18" t="s">
        <v>129</v>
      </c>
      <c r="BE109" s="194">
        <f t="shared" si="14"/>
        <v>0</v>
      </c>
      <c r="BF109" s="194">
        <f t="shared" si="15"/>
        <v>0</v>
      </c>
      <c r="BG109" s="194">
        <f t="shared" si="16"/>
        <v>0</v>
      </c>
      <c r="BH109" s="194">
        <f t="shared" si="17"/>
        <v>0</v>
      </c>
      <c r="BI109" s="194">
        <f t="shared" si="18"/>
        <v>0</v>
      </c>
      <c r="BJ109" s="18" t="s">
        <v>22</v>
      </c>
      <c r="BK109" s="194">
        <f t="shared" si="19"/>
        <v>0</v>
      </c>
      <c r="BL109" s="18" t="s">
        <v>128</v>
      </c>
      <c r="BM109" s="18" t="s">
        <v>208</v>
      </c>
    </row>
    <row r="110" spans="2:65" s="1" customFormat="1" ht="22.5" customHeight="1" x14ac:dyDescent="0.3">
      <c r="B110" s="35"/>
      <c r="C110" s="183" t="s">
        <v>210</v>
      </c>
      <c r="D110" s="183" t="s">
        <v>130</v>
      </c>
      <c r="E110" s="184" t="s">
        <v>272</v>
      </c>
      <c r="F110" s="185" t="s">
        <v>273</v>
      </c>
      <c r="G110" s="186" t="s">
        <v>267</v>
      </c>
      <c r="H110" s="187">
        <v>5</v>
      </c>
      <c r="I110" s="188"/>
      <c r="J110" s="189">
        <f t="shared" si="10"/>
        <v>0</v>
      </c>
      <c r="K110" s="185" t="s">
        <v>134</v>
      </c>
      <c r="L110" s="55"/>
      <c r="M110" s="190" t="s">
        <v>20</v>
      </c>
      <c r="N110" s="191" t="s">
        <v>47</v>
      </c>
      <c r="O110" s="36"/>
      <c r="P110" s="192">
        <f t="shared" si="11"/>
        <v>0</v>
      </c>
      <c r="Q110" s="192">
        <v>0</v>
      </c>
      <c r="R110" s="192">
        <f t="shared" si="12"/>
        <v>0</v>
      </c>
      <c r="S110" s="192">
        <v>0</v>
      </c>
      <c r="T110" s="193">
        <f t="shared" si="13"/>
        <v>0</v>
      </c>
      <c r="AR110" s="18" t="s">
        <v>128</v>
      </c>
      <c r="AT110" s="18" t="s">
        <v>130</v>
      </c>
      <c r="AU110" s="18" t="s">
        <v>84</v>
      </c>
      <c r="AY110" s="18" t="s">
        <v>129</v>
      </c>
      <c r="BE110" s="194">
        <f t="shared" si="14"/>
        <v>0</v>
      </c>
      <c r="BF110" s="194">
        <f t="shared" si="15"/>
        <v>0</v>
      </c>
      <c r="BG110" s="194">
        <f t="shared" si="16"/>
        <v>0</v>
      </c>
      <c r="BH110" s="194">
        <f t="shared" si="17"/>
        <v>0</v>
      </c>
      <c r="BI110" s="194">
        <f t="shared" si="18"/>
        <v>0</v>
      </c>
      <c r="BJ110" s="18" t="s">
        <v>22</v>
      </c>
      <c r="BK110" s="194">
        <f t="shared" si="19"/>
        <v>0</v>
      </c>
      <c r="BL110" s="18" t="s">
        <v>128</v>
      </c>
      <c r="BM110" s="18" t="s">
        <v>213</v>
      </c>
    </row>
    <row r="111" spans="2:65" s="1" customFormat="1" ht="22.5" customHeight="1" x14ac:dyDescent="0.3">
      <c r="B111" s="35"/>
      <c r="C111" s="183" t="s">
        <v>181</v>
      </c>
      <c r="D111" s="183" t="s">
        <v>130</v>
      </c>
      <c r="E111" s="184" t="s">
        <v>274</v>
      </c>
      <c r="F111" s="185" t="s">
        <v>275</v>
      </c>
      <c r="G111" s="186" t="s">
        <v>255</v>
      </c>
      <c r="H111" s="187">
        <v>1345.673</v>
      </c>
      <c r="I111" s="188"/>
      <c r="J111" s="189">
        <f t="shared" si="10"/>
        <v>0</v>
      </c>
      <c r="K111" s="185" t="s">
        <v>134</v>
      </c>
      <c r="L111" s="55"/>
      <c r="M111" s="190" t="s">
        <v>20</v>
      </c>
      <c r="N111" s="191" t="s">
        <v>47</v>
      </c>
      <c r="O111" s="36"/>
      <c r="P111" s="192">
        <f t="shared" si="11"/>
        <v>0</v>
      </c>
      <c r="Q111" s="192">
        <v>0</v>
      </c>
      <c r="R111" s="192">
        <f t="shared" si="12"/>
        <v>0</v>
      </c>
      <c r="S111" s="192">
        <v>0</v>
      </c>
      <c r="T111" s="193">
        <f t="shared" si="13"/>
        <v>0</v>
      </c>
      <c r="AR111" s="18" t="s">
        <v>128</v>
      </c>
      <c r="AT111" s="18" t="s">
        <v>130</v>
      </c>
      <c r="AU111" s="18" t="s">
        <v>84</v>
      </c>
      <c r="AY111" s="18" t="s">
        <v>129</v>
      </c>
      <c r="BE111" s="194">
        <f t="shared" si="14"/>
        <v>0</v>
      </c>
      <c r="BF111" s="194">
        <f t="shared" si="15"/>
        <v>0</v>
      </c>
      <c r="BG111" s="194">
        <f t="shared" si="16"/>
        <v>0</v>
      </c>
      <c r="BH111" s="194">
        <f t="shared" si="17"/>
        <v>0</v>
      </c>
      <c r="BI111" s="194">
        <f t="shared" si="18"/>
        <v>0</v>
      </c>
      <c r="BJ111" s="18" t="s">
        <v>22</v>
      </c>
      <c r="BK111" s="194">
        <f t="shared" si="19"/>
        <v>0</v>
      </c>
      <c r="BL111" s="18" t="s">
        <v>128</v>
      </c>
      <c r="BM111" s="18" t="s">
        <v>217</v>
      </c>
    </row>
    <row r="112" spans="2:65" s="1" customFormat="1" ht="22.5" customHeight="1" x14ac:dyDescent="0.3">
      <c r="B112" s="35"/>
      <c r="C112" s="183" t="s">
        <v>8</v>
      </c>
      <c r="D112" s="183" t="s">
        <v>130</v>
      </c>
      <c r="E112" s="184" t="s">
        <v>276</v>
      </c>
      <c r="F112" s="185" t="s">
        <v>277</v>
      </c>
      <c r="G112" s="186" t="s">
        <v>255</v>
      </c>
      <c r="H112" s="187">
        <v>242.61799999999999</v>
      </c>
      <c r="I112" s="188"/>
      <c r="J112" s="189">
        <f t="shared" si="10"/>
        <v>0</v>
      </c>
      <c r="K112" s="185" t="s">
        <v>134</v>
      </c>
      <c r="L112" s="55"/>
      <c r="M112" s="190" t="s">
        <v>20</v>
      </c>
      <c r="N112" s="191" t="s">
        <v>47</v>
      </c>
      <c r="O112" s="36"/>
      <c r="P112" s="192">
        <f t="shared" si="11"/>
        <v>0</v>
      </c>
      <c r="Q112" s="192">
        <v>0</v>
      </c>
      <c r="R112" s="192">
        <f t="shared" si="12"/>
        <v>0</v>
      </c>
      <c r="S112" s="192">
        <v>0</v>
      </c>
      <c r="T112" s="193">
        <f t="shared" si="13"/>
        <v>0</v>
      </c>
      <c r="AR112" s="18" t="s">
        <v>128</v>
      </c>
      <c r="AT112" s="18" t="s">
        <v>130</v>
      </c>
      <c r="AU112" s="18" t="s">
        <v>84</v>
      </c>
      <c r="AY112" s="18" t="s">
        <v>129</v>
      </c>
      <c r="BE112" s="194">
        <f t="shared" si="14"/>
        <v>0</v>
      </c>
      <c r="BF112" s="194">
        <f t="shared" si="15"/>
        <v>0</v>
      </c>
      <c r="BG112" s="194">
        <f t="shared" si="16"/>
        <v>0</v>
      </c>
      <c r="BH112" s="194">
        <f t="shared" si="17"/>
        <v>0</v>
      </c>
      <c r="BI112" s="194">
        <f t="shared" si="18"/>
        <v>0</v>
      </c>
      <c r="BJ112" s="18" t="s">
        <v>22</v>
      </c>
      <c r="BK112" s="194">
        <f t="shared" si="19"/>
        <v>0</v>
      </c>
      <c r="BL112" s="18" t="s">
        <v>128</v>
      </c>
      <c r="BM112" s="18" t="s">
        <v>221</v>
      </c>
    </row>
    <row r="113" spans="2:65" s="1" customFormat="1" ht="22.5" customHeight="1" x14ac:dyDescent="0.3">
      <c r="B113" s="35"/>
      <c r="C113" s="183" t="s">
        <v>186</v>
      </c>
      <c r="D113" s="183" t="s">
        <v>130</v>
      </c>
      <c r="E113" s="184" t="s">
        <v>278</v>
      </c>
      <c r="F113" s="185" t="s">
        <v>279</v>
      </c>
      <c r="G113" s="186" t="s">
        <v>255</v>
      </c>
      <c r="H113" s="187">
        <v>1381.0070000000001</v>
      </c>
      <c r="I113" s="188"/>
      <c r="J113" s="189">
        <f t="shared" si="10"/>
        <v>0</v>
      </c>
      <c r="K113" s="185" t="s">
        <v>134</v>
      </c>
      <c r="L113" s="55"/>
      <c r="M113" s="190" t="s">
        <v>20</v>
      </c>
      <c r="N113" s="191" t="s">
        <v>47</v>
      </c>
      <c r="O113" s="36"/>
      <c r="P113" s="192">
        <f t="shared" si="11"/>
        <v>0</v>
      </c>
      <c r="Q113" s="192">
        <v>0</v>
      </c>
      <c r="R113" s="192">
        <f t="shared" si="12"/>
        <v>0</v>
      </c>
      <c r="S113" s="192">
        <v>0</v>
      </c>
      <c r="T113" s="193">
        <f t="shared" si="13"/>
        <v>0</v>
      </c>
      <c r="AR113" s="18" t="s">
        <v>128</v>
      </c>
      <c r="AT113" s="18" t="s">
        <v>130</v>
      </c>
      <c r="AU113" s="18" t="s">
        <v>84</v>
      </c>
      <c r="AY113" s="18" t="s">
        <v>129</v>
      </c>
      <c r="BE113" s="194">
        <f t="shared" si="14"/>
        <v>0</v>
      </c>
      <c r="BF113" s="194">
        <f t="shared" si="15"/>
        <v>0</v>
      </c>
      <c r="BG113" s="194">
        <f t="shared" si="16"/>
        <v>0</v>
      </c>
      <c r="BH113" s="194">
        <f t="shared" si="17"/>
        <v>0</v>
      </c>
      <c r="BI113" s="194">
        <f t="shared" si="18"/>
        <v>0</v>
      </c>
      <c r="BJ113" s="18" t="s">
        <v>22</v>
      </c>
      <c r="BK113" s="194">
        <f t="shared" si="19"/>
        <v>0</v>
      </c>
      <c r="BL113" s="18" t="s">
        <v>128</v>
      </c>
      <c r="BM113" s="18" t="s">
        <v>225</v>
      </c>
    </row>
    <row r="114" spans="2:65" s="1" customFormat="1" ht="22.5" customHeight="1" x14ac:dyDescent="0.3">
      <c r="B114" s="35"/>
      <c r="C114" s="183" t="s">
        <v>280</v>
      </c>
      <c r="D114" s="183" t="s">
        <v>130</v>
      </c>
      <c r="E114" s="184" t="s">
        <v>281</v>
      </c>
      <c r="F114" s="185" t="s">
        <v>282</v>
      </c>
      <c r="G114" s="186" t="s">
        <v>255</v>
      </c>
      <c r="H114" s="187">
        <v>588.23500000000001</v>
      </c>
      <c r="I114" s="188"/>
      <c r="J114" s="189">
        <f t="shared" si="10"/>
        <v>0</v>
      </c>
      <c r="K114" s="185" t="s">
        <v>134</v>
      </c>
      <c r="L114" s="55"/>
      <c r="M114" s="190" t="s">
        <v>20</v>
      </c>
      <c r="N114" s="191" t="s">
        <v>47</v>
      </c>
      <c r="O114" s="36"/>
      <c r="P114" s="192">
        <f t="shared" si="11"/>
        <v>0</v>
      </c>
      <c r="Q114" s="192">
        <v>0</v>
      </c>
      <c r="R114" s="192">
        <f t="shared" si="12"/>
        <v>0</v>
      </c>
      <c r="S114" s="192">
        <v>0</v>
      </c>
      <c r="T114" s="193">
        <f t="shared" si="13"/>
        <v>0</v>
      </c>
      <c r="AR114" s="18" t="s">
        <v>128</v>
      </c>
      <c r="AT114" s="18" t="s">
        <v>130</v>
      </c>
      <c r="AU114" s="18" t="s">
        <v>84</v>
      </c>
      <c r="AY114" s="18" t="s">
        <v>129</v>
      </c>
      <c r="BE114" s="194">
        <f t="shared" si="14"/>
        <v>0</v>
      </c>
      <c r="BF114" s="194">
        <f t="shared" si="15"/>
        <v>0</v>
      </c>
      <c r="BG114" s="194">
        <f t="shared" si="16"/>
        <v>0</v>
      </c>
      <c r="BH114" s="194">
        <f t="shared" si="17"/>
        <v>0</v>
      </c>
      <c r="BI114" s="194">
        <f t="shared" si="18"/>
        <v>0</v>
      </c>
      <c r="BJ114" s="18" t="s">
        <v>22</v>
      </c>
      <c r="BK114" s="194">
        <f t="shared" si="19"/>
        <v>0</v>
      </c>
      <c r="BL114" s="18" t="s">
        <v>128</v>
      </c>
      <c r="BM114" s="18" t="s">
        <v>283</v>
      </c>
    </row>
    <row r="115" spans="2:65" s="11" customFormat="1" x14ac:dyDescent="0.3">
      <c r="B115" s="195"/>
      <c r="C115" s="196"/>
      <c r="D115" s="197" t="s">
        <v>145</v>
      </c>
      <c r="E115" s="198" t="s">
        <v>20</v>
      </c>
      <c r="F115" s="199" t="s">
        <v>284</v>
      </c>
      <c r="G115" s="196"/>
      <c r="H115" s="200" t="s">
        <v>20</v>
      </c>
      <c r="I115" s="201"/>
      <c r="J115" s="196"/>
      <c r="K115" s="196"/>
      <c r="L115" s="202"/>
      <c r="M115" s="203"/>
      <c r="N115" s="204"/>
      <c r="O115" s="204"/>
      <c r="P115" s="204"/>
      <c r="Q115" s="204"/>
      <c r="R115" s="204"/>
      <c r="S115" s="204"/>
      <c r="T115" s="205"/>
      <c r="AT115" s="206" t="s">
        <v>145</v>
      </c>
      <c r="AU115" s="206" t="s">
        <v>84</v>
      </c>
      <c r="AV115" s="11" t="s">
        <v>22</v>
      </c>
      <c r="AW115" s="11" t="s">
        <v>40</v>
      </c>
      <c r="AX115" s="11" t="s">
        <v>76</v>
      </c>
      <c r="AY115" s="206" t="s">
        <v>129</v>
      </c>
    </row>
    <row r="116" spans="2:65" s="12" customFormat="1" x14ac:dyDescent="0.3">
      <c r="B116" s="207"/>
      <c r="C116" s="208"/>
      <c r="D116" s="197" t="s">
        <v>145</v>
      </c>
      <c r="E116" s="209" t="s">
        <v>20</v>
      </c>
      <c r="F116" s="210" t="s">
        <v>285</v>
      </c>
      <c r="G116" s="208"/>
      <c r="H116" s="211">
        <v>588.23500000000001</v>
      </c>
      <c r="I116" s="212"/>
      <c r="J116" s="208"/>
      <c r="K116" s="208"/>
      <c r="L116" s="213"/>
      <c r="M116" s="214"/>
      <c r="N116" s="215"/>
      <c r="O116" s="215"/>
      <c r="P116" s="215"/>
      <c r="Q116" s="215"/>
      <c r="R116" s="215"/>
      <c r="S116" s="215"/>
      <c r="T116" s="216"/>
      <c r="AT116" s="217" t="s">
        <v>145</v>
      </c>
      <c r="AU116" s="217" t="s">
        <v>84</v>
      </c>
      <c r="AV116" s="12" t="s">
        <v>84</v>
      </c>
      <c r="AW116" s="12" t="s">
        <v>40</v>
      </c>
      <c r="AX116" s="12" t="s">
        <v>76</v>
      </c>
      <c r="AY116" s="217" t="s">
        <v>129</v>
      </c>
    </row>
    <row r="117" spans="2:65" s="13" customFormat="1" x14ac:dyDescent="0.3">
      <c r="B117" s="218"/>
      <c r="C117" s="219"/>
      <c r="D117" s="220" t="s">
        <v>145</v>
      </c>
      <c r="E117" s="221" t="s">
        <v>20</v>
      </c>
      <c r="F117" s="222" t="s">
        <v>154</v>
      </c>
      <c r="G117" s="219"/>
      <c r="H117" s="223">
        <v>588.23500000000001</v>
      </c>
      <c r="I117" s="224"/>
      <c r="J117" s="219"/>
      <c r="K117" s="219"/>
      <c r="L117" s="225"/>
      <c r="M117" s="226"/>
      <c r="N117" s="227"/>
      <c r="O117" s="227"/>
      <c r="P117" s="227"/>
      <c r="Q117" s="227"/>
      <c r="R117" s="227"/>
      <c r="S117" s="227"/>
      <c r="T117" s="228"/>
      <c r="AT117" s="229" t="s">
        <v>145</v>
      </c>
      <c r="AU117" s="229" t="s">
        <v>84</v>
      </c>
      <c r="AV117" s="13" t="s">
        <v>128</v>
      </c>
      <c r="AW117" s="13" t="s">
        <v>40</v>
      </c>
      <c r="AX117" s="13" t="s">
        <v>22</v>
      </c>
      <c r="AY117" s="229" t="s">
        <v>129</v>
      </c>
    </row>
    <row r="118" spans="2:65" s="1" customFormat="1" ht="22.5" customHeight="1" x14ac:dyDescent="0.3">
      <c r="B118" s="35"/>
      <c r="C118" s="183" t="s">
        <v>194</v>
      </c>
      <c r="D118" s="183" t="s">
        <v>130</v>
      </c>
      <c r="E118" s="184" t="s">
        <v>286</v>
      </c>
      <c r="F118" s="185" t="s">
        <v>287</v>
      </c>
      <c r="G118" s="186" t="s">
        <v>255</v>
      </c>
      <c r="H118" s="187">
        <v>1937.5029999999999</v>
      </c>
      <c r="I118" s="188"/>
      <c r="J118" s="189">
        <f>ROUND(I118*H118,2)</f>
        <v>0</v>
      </c>
      <c r="K118" s="185" t="s">
        <v>134</v>
      </c>
      <c r="L118" s="55"/>
      <c r="M118" s="190" t="s">
        <v>20</v>
      </c>
      <c r="N118" s="191" t="s">
        <v>47</v>
      </c>
      <c r="O118" s="36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AR118" s="18" t="s">
        <v>128</v>
      </c>
      <c r="AT118" s="18" t="s">
        <v>130</v>
      </c>
      <c r="AU118" s="18" t="s">
        <v>84</v>
      </c>
      <c r="AY118" s="18" t="s">
        <v>129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18" t="s">
        <v>22</v>
      </c>
      <c r="BK118" s="194">
        <f>ROUND(I118*H118,2)</f>
        <v>0</v>
      </c>
      <c r="BL118" s="18" t="s">
        <v>128</v>
      </c>
      <c r="BM118" s="18" t="s">
        <v>288</v>
      </c>
    </row>
    <row r="119" spans="2:65" s="1" customFormat="1" ht="22.5" customHeight="1" x14ac:dyDescent="0.3">
      <c r="B119" s="35"/>
      <c r="C119" s="183" t="s">
        <v>289</v>
      </c>
      <c r="D119" s="183" t="s">
        <v>130</v>
      </c>
      <c r="E119" s="184" t="s">
        <v>290</v>
      </c>
      <c r="F119" s="185" t="s">
        <v>291</v>
      </c>
      <c r="G119" s="186" t="s">
        <v>255</v>
      </c>
      <c r="H119" s="187">
        <v>5812.51</v>
      </c>
      <c r="I119" s="188"/>
      <c r="J119" s="189">
        <f>ROUND(I119*H119,2)</f>
        <v>0</v>
      </c>
      <c r="K119" s="185" t="s">
        <v>134</v>
      </c>
      <c r="L119" s="55"/>
      <c r="M119" s="190" t="s">
        <v>20</v>
      </c>
      <c r="N119" s="191" t="s">
        <v>47</v>
      </c>
      <c r="O119" s="36"/>
      <c r="P119" s="192">
        <f>O119*H119</f>
        <v>0</v>
      </c>
      <c r="Q119" s="192">
        <v>0</v>
      </c>
      <c r="R119" s="192">
        <f>Q119*H119</f>
        <v>0</v>
      </c>
      <c r="S119" s="192">
        <v>0</v>
      </c>
      <c r="T119" s="193">
        <f>S119*H119</f>
        <v>0</v>
      </c>
      <c r="AR119" s="18" t="s">
        <v>128</v>
      </c>
      <c r="AT119" s="18" t="s">
        <v>130</v>
      </c>
      <c r="AU119" s="18" t="s">
        <v>84</v>
      </c>
      <c r="AY119" s="18" t="s">
        <v>129</v>
      </c>
      <c r="BE119" s="194">
        <f>IF(N119="základní",J119,0)</f>
        <v>0</v>
      </c>
      <c r="BF119" s="194">
        <f>IF(N119="snížená",J119,0)</f>
        <v>0</v>
      </c>
      <c r="BG119" s="194">
        <f>IF(N119="zákl. přenesená",J119,0)</f>
        <v>0</v>
      </c>
      <c r="BH119" s="194">
        <f>IF(N119="sníž. přenesená",J119,0)</f>
        <v>0</v>
      </c>
      <c r="BI119" s="194">
        <f>IF(N119="nulová",J119,0)</f>
        <v>0</v>
      </c>
      <c r="BJ119" s="18" t="s">
        <v>22</v>
      </c>
      <c r="BK119" s="194">
        <f>ROUND(I119*H119,2)</f>
        <v>0</v>
      </c>
      <c r="BL119" s="18" t="s">
        <v>128</v>
      </c>
      <c r="BM119" s="18" t="s">
        <v>292</v>
      </c>
    </row>
    <row r="120" spans="2:65" s="12" customFormat="1" x14ac:dyDescent="0.3">
      <c r="B120" s="207"/>
      <c r="C120" s="208"/>
      <c r="D120" s="197" t="s">
        <v>145</v>
      </c>
      <c r="E120" s="209" t="s">
        <v>20</v>
      </c>
      <c r="F120" s="210" t="s">
        <v>293</v>
      </c>
      <c r="G120" s="208"/>
      <c r="H120" s="211">
        <v>5812.51</v>
      </c>
      <c r="I120" s="212"/>
      <c r="J120" s="208"/>
      <c r="K120" s="208"/>
      <c r="L120" s="213"/>
      <c r="M120" s="214"/>
      <c r="N120" s="215"/>
      <c r="O120" s="215"/>
      <c r="P120" s="215"/>
      <c r="Q120" s="215"/>
      <c r="R120" s="215"/>
      <c r="S120" s="215"/>
      <c r="T120" s="216"/>
      <c r="AT120" s="217" t="s">
        <v>145</v>
      </c>
      <c r="AU120" s="217" t="s">
        <v>84</v>
      </c>
      <c r="AV120" s="12" t="s">
        <v>84</v>
      </c>
      <c r="AW120" s="12" t="s">
        <v>40</v>
      </c>
      <c r="AX120" s="12" t="s">
        <v>76</v>
      </c>
      <c r="AY120" s="217" t="s">
        <v>129</v>
      </c>
    </row>
    <row r="121" spans="2:65" s="13" customFormat="1" x14ac:dyDescent="0.3">
      <c r="B121" s="218"/>
      <c r="C121" s="219"/>
      <c r="D121" s="220" t="s">
        <v>145</v>
      </c>
      <c r="E121" s="221" t="s">
        <v>20</v>
      </c>
      <c r="F121" s="222" t="s">
        <v>154</v>
      </c>
      <c r="G121" s="219"/>
      <c r="H121" s="223">
        <v>5812.51</v>
      </c>
      <c r="I121" s="224"/>
      <c r="J121" s="219"/>
      <c r="K121" s="219"/>
      <c r="L121" s="225"/>
      <c r="M121" s="226"/>
      <c r="N121" s="227"/>
      <c r="O121" s="227"/>
      <c r="P121" s="227"/>
      <c r="Q121" s="227"/>
      <c r="R121" s="227"/>
      <c r="S121" s="227"/>
      <c r="T121" s="228"/>
      <c r="AT121" s="229" t="s">
        <v>145</v>
      </c>
      <c r="AU121" s="229" t="s">
        <v>84</v>
      </c>
      <c r="AV121" s="13" t="s">
        <v>128</v>
      </c>
      <c r="AW121" s="13" t="s">
        <v>40</v>
      </c>
      <c r="AX121" s="13" t="s">
        <v>22</v>
      </c>
      <c r="AY121" s="229" t="s">
        <v>129</v>
      </c>
    </row>
    <row r="122" spans="2:65" s="1" customFormat="1" ht="22.5" customHeight="1" x14ac:dyDescent="0.3">
      <c r="B122" s="35"/>
      <c r="C122" s="183" t="s">
        <v>198</v>
      </c>
      <c r="D122" s="183" t="s">
        <v>130</v>
      </c>
      <c r="E122" s="184" t="s">
        <v>294</v>
      </c>
      <c r="F122" s="185" t="s">
        <v>295</v>
      </c>
      <c r="G122" s="186" t="s">
        <v>255</v>
      </c>
      <c r="H122" s="187">
        <v>730.16499999999996</v>
      </c>
      <c r="I122" s="188"/>
      <c r="J122" s="189">
        <f t="shared" ref="J122:J130" si="20">ROUND(I122*H122,2)</f>
        <v>0</v>
      </c>
      <c r="K122" s="185" t="s">
        <v>134</v>
      </c>
      <c r="L122" s="55"/>
      <c r="M122" s="190" t="s">
        <v>20</v>
      </c>
      <c r="N122" s="191" t="s">
        <v>47</v>
      </c>
      <c r="O122" s="36"/>
      <c r="P122" s="192">
        <f t="shared" ref="P122:P130" si="21">O122*H122</f>
        <v>0</v>
      </c>
      <c r="Q122" s="192">
        <v>0</v>
      </c>
      <c r="R122" s="192">
        <f t="shared" ref="R122:R130" si="22">Q122*H122</f>
        <v>0</v>
      </c>
      <c r="S122" s="192">
        <v>0</v>
      </c>
      <c r="T122" s="193">
        <f t="shared" ref="T122:T130" si="23">S122*H122</f>
        <v>0</v>
      </c>
      <c r="AR122" s="18" t="s">
        <v>128</v>
      </c>
      <c r="AT122" s="18" t="s">
        <v>130</v>
      </c>
      <c r="AU122" s="18" t="s">
        <v>84</v>
      </c>
      <c r="AY122" s="18" t="s">
        <v>129</v>
      </c>
      <c r="BE122" s="194">
        <f t="shared" ref="BE122:BE130" si="24">IF(N122="základní",J122,0)</f>
        <v>0</v>
      </c>
      <c r="BF122" s="194">
        <f t="shared" ref="BF122:BF130" si="25">IF(N122="snížená",J122,0)</f>
        <v>0</v>
      </c>
      <c r="BG122" s="194">
        <f t="shared" ref="BG122:BG130" si="26">IF(N122="zákl. přenesená",J122,0)</f>
        <v>0</v>
      </c>
      <c r="BH122" s="194">
        <f t="shared" ref="BH122:BH130" si="27">IF(N122="sníž. přenesená",J122,0)</f>
        <v>0</v>
      </c>
      <c r="BI122" s="194">
        <f t="shared" ref="BI122:BI130" si="28">IF(N122="nulová",J122,0)</f>
        <v>0</v>
      </c>
      <c r="BJ122" s="18" t="s">
        <v>22</v>
      </c>
      <c r="BK122" s="194">
        <f t="shared" ref="BK122:BK130" si="29">ROUND(I122*H122,2)</f>
        <v>0</v>
      </c>
      <c r="BL122" s="18" t="s">
        <v>128</v>
      </c>
      <c r="BM122" s="18" t="s">
        <v>296</v>
      </c>
    </row>
    <row r="123" spans="2:65" s="1" customFormat="1" ht="22.5" customHeight="1" x14ac:dyDescent="0.3">
      <c r="B123" s="35"/>
      <c r="C123" s="183" t="s">
        <v>7</v>
      </c>
      <c r="D123" s="183" t="s">
        <v>130</v>
      </c>
      <c r="E123" s="184" t="s">
        <v>297</v>
      </c>
      <c r="F123" s="185" t="s">
        <v>298</v>
      </c>
      <c r="G123" s="186" t="s">
        <v>255</v>
      </c>
      <c r="H123" s="187">
        <v>365.08300000000003</v>
      </c>
      <c r="I123" s="188"/>
      <c r="J123" s="189">
        <f t="shared" si="20"/>
        <v>0</v>
      </c>
      <c r="K123" s="185" t="s">
        <v>134</v>
      </c>
      <c r="L123" s="55"/>
      <c r="M123" s="190" t="s">
        <v>20</v>
      </c>
      <c r="N123" s="191" t="s">
        <v>47</v>
      </c>
      <c r="O123" s="36"/>
      <c r="P123" s="192">
        <f t="shared" si="21"/>
        <v>0</v>
      </c>
      <c r="Q123" s="192">
        <v>0</v>
      </c>
      <c r="R123" s="192">
        <f t="shared" si="22"/>
        <v>0</v>
      </c>
      <c r="S123" s="192">
        <v>0</v>
      </c>
      <c r="T123" s="193">
        <f t="shared" si="23"/>
        <v>0</v>
      </c>
      <c r="AR123" s="18" t="s">
        <v>128</v>
      </c>
      <c r="AT123" s="18" t="s">
        <v>130</v>
      </c>
      <c r="AU123" s="18" t="s">
        <v>84</v>
      </c>
      <c r="AY123" s="18" t="s">
        <v>129</v>
      </c>
      <c r="BE123" s="194">
        <f t="shared" si="24"/>
        <v>0</v>
      </c>
      <c r="BF123" s="194">
        <f t="shared" si="25"/>
        <v>0</v>
      </c>
      <c r="BG123" s="194">
        <f t="shared" si="26"/>
        <v>0</v>
      </c>
      <c r="BH123" s="194">
        <f t="shared" si="27"/>
        <v>0</v>
      </c>
      <c r="BI123" s="194">
        <f t="shared" si="28"/>
        <v>0</v>
      </c>
      <c r="BJ123" s="18" t="s">
        <v>22</v>
      </c>
      <c r="BK123" s="194">
        <f t="shared" si="29"/>
        <v>0</v>
      </c>
      <c r="BL123" s="18" t="s">
        <v>128</v>
      </c>
      <c r="BM123" s="18" t="s">
        <v>299</v>
      </c>
    </row>
    <row r="124" spans="2:65" s="1" customFormat="1" ht="22.5" customHeight="1" x14ac:dyDescent="0.3">
      <c r="B124" s="35"/>
      <c r="C124" s="183" t="s">
        <v>203</v>
      </c>
      <c r="D124" s="183" t="s">
        <v>130</v>
      </c>
      <c r="E124" s="184" t="s">
        <v>300</v>
      </c>
      <c r="F124" s="185" t="s">
        <v>301</v>
      </c>
      <c r="G124" s="186" t="s">
        <v>255</v>
      </c>
      <c r="H124" s="187">
        <v>183.00200000000001</v>
      </c>
      <c r="I124" s="188"/>
      <c r="J124" s="189">
        <f t="shared" si="20"/>
        <v>0</v>
      </c>
      <c r="K124" s="185" t="s">
        <v>134</v>
      </c>
      <c r="L124" s="55"/>
      <c r="M124" s="190" t="s">
        <v>20</v>
      </c>
      <c r="N124" s="191" t="s">
        <v>47</v>
      </c>
      <c r="O124" s="36"/>
      <c r="P124" s="192">
        <f t="shared" si="21"/>
        <v>0</v>
      </c>
      <c r="Q124" s="192">
        <v>0</v>
      </c>
      <c r="R124" s="192">
        <f t="shared" si="22"/>
        <v>0</v>
      </c>
      <c r="S124" s="192">
        <v>0</v>
      </c>
      <c r="T124" s="193">
        <f t="shared" si="23"/>
        <v>0</v>
      </c>
      <c r="AR124" s="18" t="s">
        <v>128</v>
      </c>
      <c r="AT124" s="18" t="s">
        <v>130</v>
      </c>
      <c r="AU124" s="18" t="s">
        <v>84</v>
      </c>
      <c r="AY124" s="18" t="s">
        <v>129</v>
      </c>
      <c r="BE124" s="194">
        <f t="shared" si="24"/>
        <v>0</v>
      </c>
      <c r="BF124" s="194">
        <f t="shared" si="25"/>
        <v>0</v>
      </c>
      <c r="BG124" s="194">
        <f t="shared" si="26"/>
        <v>0</v>
      </c>
      <c r="BH124" s="194">
        <f t="shared" si="27"/>
        <v>0</v>
      </c>
      <c r="BI124" s="194">
        <f t="shared" si="28"/>
        <v>0</v>
      </c>
      <c r="BJ124" s="18" t="s">
        <v>22</v>
      </c>
      <c r="BK124" s="194">
        <f t="shared" si="29"/>
        <v>0</v>
      </c>
      <c r="BL124" s="18" t="s">
        <v>128</v>
      </c>
      <c r="BM124" s="18" t="s">
        <v>302</v>
      </c>
    </row>
    <row r="125" spans="2:65" s="1" customFormat="1" ht="22.5" customHeight="1" x14ac:dyDescent="0.3">
      <c r="B125" s="35"/>
      <c r="C125" s="183" t="s">
        <v>303</v>
      </c>
      <c r="D125" s="183" t="s">
        <v>130</v>
      </c>
      <c r="E125" s="184" t="s">
        <v>300</v>
      </c>
      <c r="F125" s="185" t="s">
        <v>301</v>
      </c>
      <c r="G125" s="186" t="s">
        <v>255</v>
      </c>
      <c r="H125" s="187">
        <v>650.84199999999998</v>
      </c>
      <c r="I125" s="188"/>
      <c r="J125" s="189">
        <f t="shared" si="20"/>
        <v>0</v>
      </c>
      <c r="K125" s="185" t="s">
        <v>134</v>
      </c>
      <c r="L125" s="55"/>
      <c r="M125" s="190" t="s">
        <v>20</v>
      </c>
      <c r="N125" s="191" t="s">
        <v>47</v>
      </c>
      <c r="O125" s="36"/>
      <c r="P125" s="192">
        <f t="shared" si="21"/>
        <v>0</v>
      </c>
      <c r="Q125" s="192">
        <v>0</v>
      </c>
      <c r="R125" s="192">
        <f t="shared" si="22"/>
        <v>0</v>
      </c>
      <c r="S125" s="192">
        <v>0</v>
      </c>
      <c r="T125" s="193">
        <f t="shared" si="23"/>
        <v>0</v>
      </c>
      <c r="AR125" s="18" t="s">
        <v>128</v>
      </c>
      <c r="AT125" s="18" t="s">
        <v>130</v>
      </c>
      <c r="AU125" s="18" t="s">
        <v>84</v>
      </c>
      <c r="AY125" s="18" t="s">
        <v>129</v>
      </c>
      <c r="BE125" s="194">
        <f t="shared" si="24"/>
        <v>0</v>
      </c>
      <c r="BF125" s="194">
        <f t="shared" si="25"/>
        <v>0</v>
      </c>
      <c r="BG125" s="194">
        <f t="shared" si="26"/>
        <v>0</v>
      </c>
      <c r="BH125" s="194">
        <f t="shared" si="27"/>
        <v>0</v>
      </c>
      <c r="BI125" s="194">
        <f t="shared" si="28"/>
        <v>0</v>
      </c>
      <c r="BJ125" s="18" t="s">
        <v>22</v>
      </c>
      <c r="BK125" s="194">
        <f t="shared" si="29"/>
        <v>0</v>
      </c>
      <c r="BL125" s="18" t="s">
        <v>128</v>
      </c>
      <c r="BM125" s="18" t="s">
        <v>304</v>
      </c>
    </row>
    <row r="126" spans="2:65" s="1" customFormat="1" ht="22.5" customHeight="1" x14ac:dyDescent="0.3">
      <c r="B126" s="35"/>
      <c r="C126" s="183" t="s">
        <v>208</v>
      </c>
      <c r="D126" s="183" t="s">
        <v>130</v>
      </c>
      <c r="E126" s="184" t="s">
        <v>300</v>
      </c>
      <c r="F126" s="185" t="s">
        <v>301</v>
      </c>
      <c r="G126" s="186" t="s">
        <v>255</v>
      </c>
      <c r="H126" s="187">
        <v>347.548</v>
      </c>
      <c r="I126" s="188"/>
      <c r="J126" s="189">
        <f t="shared" si="20"/>
        <v>0</v>
      </c>
      <c r="K126" s="185" t="s">
        <v>134</v>
      </c>
      <c r="L126" s="55"/>
      <c r="M126" s="190" t="s">
        <v>20</v>
      </c>
      <c r="N126" s="191" t="s">
        <v>47</v>
      </c>
      <c r="O126" s="36"/>
      <c r="P126" s="192">
        <f t="shared" si="21"/>
        <v>0</v>
      </c>
      <c r="Q126" s="192">
        <v>0</v>
      </c>
      <c r="R126" s="192">
        <f t="shared" si="22"/>
        <v>0</v>
      </c>
      <c r="S126" s="192">
        <v>0</v>
      </c>
      <c r="T126" s="193">
        <f t="shared" si="23"/>
        <v>0</v>
      </c>
      <c r="AR126" s="18" t="s">
        <v>128</v>
      </c>
      <c r="AT126" s="18" t="s">
        <v>130</v>
      </c>
      <c r="AU126" s="18" t="s">
        <v>84</v>
      </c>
      <c r="AY126" s="18" t="s">
        <v>129</v>
      </c>
      <c r="BE126" s="194">
        <f t="shared" si="24"/>
        <v>0</v>
      </c>
      <c r="BF126" s="194">
        <f t="shared" si="25"/>
        <v>0</v>
      </c>
      <c r="BG126" s="194">
        <f t="shared" si="26"/>
        <v>0</v>
      </c>
      <c r="BH126" s="194">
        <f t="shared" si="27"/>
        <v>0</v>
      </c>
      <c r="BI126" s="194">
        <f t="shared" si="28"/>
        <v>0</v>
      </c>
      <c r="BJ126" s="18" t="s">
        <v>22</v>
      </c>
      <c r="BK126" s="194">
        <f t="shared" si="29"/>
        <v>0</v>
      </c>
      <c r="BL126" s="18" t="s">
        <v>128</v>
      </c>
      <c r="BM126" s="18" t="s">
        <v>305</v>
      </c>
    </row>
    <row r="127" spans="2:65" s="1" customFormat="1" ht="22.5" customHeight="1" x14ac:dyDescent="0.3">
      <c r="B127" s="35"/>
      <c r="C127" s="183" t="s">
        <v>306</v>
      </c>
      <c r="D127" s="183" t="s">
        <v>130</v>
      </c>
      <c r="E127" s="184" t="s">
        <v>307</v>
      </c>
      <c r="F127" s="185" t="s">
        <v>308</v>
      </c>
      <c r="G127" s="186" t="s">
        <v>255</v>
      </c>
      <c r="H127" s="187">
        <v>1530.84</v>
      </c>
      <c r="I127" s="188"/>
      <c r="J127" s="189">
        <f t="shared" si="20"/>
        <v>0</v>
      </c>
      <c r="K127" s="185" t="s">
        <v>134</v>
      </c>
      <c r="L127" s="55"/>
      <c r="M127" s="190" t="s">
        <v>20</v>
      </c>
      <c r="N127" s="191" t="s">
        <v>47</v>
      </c>
      <c r="O127" s="36"/>
      <c r="P127" s="192">
        <f t="shared" si="21"/>
        <v>0</v>
      </c>
      <c r="Q127" s="192">
        <v>0</v>
      </c>
      <c r="R127" s="192">
        <f t="shared" si="22"/>
        <v>0</v>
      </c>
      <c r="S127" s="192">
        <v>0</v>
      </c>
      <c r="T127" s="193">
        <f t="shared" si="23"/>
        <v>0</v>
      </c>
      <c r="AR127" s="18" t="s">
        <v>128</v>
      </c>
      <c r="AT127" s="18" t="s">
        <v>130</v>
      </c>
      <c r="AU127" s="18" t="s">
        <v>84</v>
      </c>
      <c r="AY127" s="18" t="s">
        <v>129</v>
      </c>
      <c r="BE127" s="194">
        <f t="shared" si="24"/>
        <v>0</v>
      </c>
      <c r="BF127" s="194">
        <f t="shared" si="25"/>
        <v>0</v>
      </c>
      <c r="BG127" s="194">
        <f t="shared" si="26"/>
        <v>0</v>
      </c>
      <c r="BH127" s="194">
        <f t="shared" si="27"/>
        <v>0</v>
      </c>
      <c r="BI127" s="194">
        <f t="shared" si="28"/>
        <v>0</v>
      </c>
      <c r="BJ127" s="18" t="s">
        <v>22</v>
      </c>
      <c r="BK127" s="194">
        <f t="shared" si="29"/>
        <v>0</v>
      </c>
      <c r="BL127" s="18" t="s">
        <v>128</v>
      </c>
      <c r="BM127" s="18" t="s">
        <v>309</v>
      </c>
    </row>
    <row r="128" spans="2:65" s="1" customFormat="1" ht="22.5" customHeight="1" x14ac:dyDescent="0.3">
      <c r="B128" s="35"/>
      <c r="C128" s="183" t="s">
        <v>213</v>
      </c>
      <c r="D128" s="183" t="s">
        <v>130</v>
      </c>
      <c r="E128" s="184" t="s">
        <v>310</v>
      </c>
      <c r="F128" s="185" t="s">
        <v>311</v>
      </c>
      <c r="G128" s="186" t="s">
        <v>312</v>
      </c>
      <c r="H128" s="187">
        <v>528.82000000000005</v>
      </c>
      <c r="I128" s="188"/>
      <c r="J128" s="189">
        <f t="shared" si="20"/>
        <v>0</v>
      </c>
      <c r="K128" s="185" t="s">
        <v>134</v>
      </c>
      <c r="L128" s="55"/>
      <c r="M128" s="190" t="s">
        <v>20</v>
      </c>
      <c r="N128" s="191" t="s">
        <v>47</v>
      </c>
      <c r="O128" s="36"/>
      <c r="P128" s="192">
        <f t="shared" si="21"/>
        <v>0</v>
      </c>
      <c r="Q128" s="192">
        <v>0</v>
      </c>
      <c r="R128" s="192">
        <f t="shared" si="22"/>
        <v>0</v>
      </c>
      <c r="S128" s="192">
        <v>0</v>
      </c>
      <c r="T128" s="193">
        <f t="shared" si="23"/>
        <v>0</v>
      </c>
      <c r="AR128" s="18" t="s">
        <v>128</v>
      </c>
      <c r="AT128" s="18" t="s">
        <v>130</v>
      </c>
      <c r="AU128" s="18" t="s">
        <v>84</v>
      </c>
      <c r="AY128" s="18" t="s">
        <v>129</v>
      </c>
      <c r="BE128" s="194">
        <f t="shared" si="24"/>
        <v>0</v>
      </c>
      <c r="BF128" s="194">
        <f t="shared" si="25"/>
        <v>0</v>
      </c>
      <c r="BG128" s="194">
        <f t="shared" si="26"/>
        <v>0</v>
      </c>
      <c r="BH128" s="194">
        <f t="shared" si="27"/>
        <v>0</v>
      </c>
      <c r="BI128" s="194">
        <f t="shared" si="28"/>
        <v>0</v>
      </c>
      <c r="BJ128" s="18" t="s">
        <v>22</v>
      </c>
      <c r="BK128" s="194">
        <f t="shared" si="29"/>
        <v>0</v>
      </c>
      <c r="BL128" s="18" t="s">
        <v>128</v>
      </c>
      <c r="BM128" s="18" t="s">
        <v>313</v>
      </c>
    </row>
    <row r="129" spans="2:65" s="1" customFormat="1" ht="22.5" customHeight="1" x14ac:dyDescent="0.3">
      <c r="B129" s="35"/>
      <c r="C129" s="183" t="s">
        <v>314</v>
      </c>
      <c r="D129" s="183" t="s">
        <v>130</v>
      </c>
      <c r="E129" s="184" t="s">
        <v>315</v>
      </c>
      <c r="F129" s="185" t="s">
        <v>316</v>
      </c>
      <c r="G129" s="186" t="s">
        <v>312</v>
      </c>
      <c r="H129" s="187">
        <v>528.82000000000005</v>
      </c>
      <c r="I129" s="188"/>
      <c r="J129" s="189">
        <f t="shared" si="20"/>
        <v>0</v>
      </c>
      <c r="K129" s="185" t="s">
        <v>134</v>
      </c>
      <c r="L129" s="55"/>
      <c r="M129" s="190" t="s">
        <v>20</v>
      </c>
      <c r="N129" s="191" t="s">
        <v>47</v>
      </c>
      <c r="O129" s="36"/>
      <c r="P129" s="192">
        <f t="shared" si="21"/>
        <v>0</v>
      </c>
      <c r="Q129" s="192">
        <v>0</v>
      </c>
      <c r="R129" s="192">
        <f t="shared" si="22"/>
        <v>0</v>
      </c>
      <c r="S129" s="192">
        <v>0</v>
      </c>
      <c r="T129" s="193">
        <f t="shared" si="23"/>
        <v>0</v>
      </c>
      <c r="AR129" s="18" t="s">
        <v>128</v>
      </c>
      <c r="AT129" s="18" t="s">
        <v>130</v>
      </c>
      <c r="AU129" s="18" t="s">
        <v>84</v>
      </c>
      <c r="AY129" s="18" t="s">
        <v>129</v>
      </c>
      <c r="BE129" s="194">
        <f t="shared" si="24"/>
        <v>0</v>
      </c>
      <c r="BF129" s="194">
        <f t="shared" si="25"/>
        <v>0</v>
      </c>
      <c r="BG129" s="194">
        <f t="shared" si="26"/>
        <v>0</v>
      </c>
      <c r="BH129" s="194">
        <f t="shared" si="27"/>
        <v>0</v>
      </c>
      <c r="BI129" s="194">
        <f t="shared" si="28"/>
        <v>0</v>
      </c>
      <c r="BJ129" s="18" t="s">
        <v>22</v>
      </c>
      <c r="BK129" s="194">
        <f t="shared" si="29"/>
        <v>0</v>
      </c>
      <c r="BL129" s="18" t="s">
        <v>128</v>
      </c>
      <c r="BM129" s="18" t="s">
        <v>317</v>
      </c>
    </row>
    <row r="130" spans="2:65" s="1" customFormat="1" ht="22.5" customHeight="1" x14ac:dyDescent="0.3">
      <c r="B130" s="35"/>
      <c r="C130" s="183" t="s">
        <v>217</v>
      </c>
      <c r="D130" s="183" t="s">
        <v>130</v>
      </c>
      <c r="E130" s="184" t="s">
        <v>318</v>
      </c>
      <c r="F130" s="185" t="s">
        <v>319</v>
      </c>
      <c r="G130" s="186" t="s">
        <v>255</v>
      </c>
      <c r="H130" s="187">
        <v>2525.739</v>
      </c>
      <c r="I130" s="188"/>
      <c r="J130" s="189">
        <f t="shared" si="20"/>
        <v>0</v>
      </c>
      <c r="K130" s="185" t="s">
        <v>134</v>
      </c>
      <c r="L130" s="55"/>
      <c r="M130" s="190" t="s">
        <v>20</v>
      </c>
      <c r="N130" s="191" t="s">
        <v>47</v>
      </c>
      <c r="O130" s="36"/>
      <c r="P130" s="192">
        <f t="shared" si="21"/>
        <v>0</v>
      </c>
      <c r="Q130" s="192">
        <v>0</v>
      </c>
      <c r="R130" s="192">
        <f t="shared" si="22"/>
        <v>0</v>
      </c>
      <c r="S130" s="192">
        <v>0</v>
      </c>
      <c r="T130" s="193">
        <f t="shared" si="23"/>
        <v>0</v>
      </c>
      <c r="AR130" s="18" t="s">
        <v>128</v>
      </c>
      <c r="AT130" s="18" t="s">
        <v>130</v>
      </c>
      <c r="AU130" s="18" t="s">
        <v>84</v>
      </c>
      <c r="AY130" s="18" t="s">
        <v>129</v>
      </c>
      <c r="BE130" s="194">
        <f t="shared" si="24"/>
        <v>0</v>
      </c>
      <c r="BF130" s="194">
        <f t="shared" si="25"/>
        <v>0</v>
      </c>
      <c r="BG130" s="194">
        <f t="shared" si="26"/>
        <v>0</v>
      </c>
      <c r="BH130" s="194">
        <f t="shared" si="27"/>
        <v>0</v>
      </c>
      <c r="BI130" s="194">
        <f t="shared" si="28"/>
        <v>0</v>
      </c>
      <c r="BJ130" s="18" t="s">
        <v>22</v>
      </c>
      <c r="BK130" s="194">
        <f t="shared" si="29"/>
        <v>0</v>
      </c>
      <c r="BL130" s="18" t="s">
        <v>128</v>
      </c>
      <c r="BM130" s="18" t="s">
        <v>320</v>
      </c>
    </row>
    <row r="131" spans="2:65" s="12" customFormat="1" x14ac:dyDescent="0.3">
      <c r="B131" s="207"/>
      <c r="C131" s="208"/>
      <c r="D131" s="197" t="s">
        <v>145</v>
      </c>
      <c r="E131" s="209" t="s">
        <v>20</v>
      </c>
      <c r="F131" s="210" t="s">
        <v>321</v>
      </c>
      <c r="G131" s="208"/>
      <c r="H131" s="211">
        <v>2525.739</v>
      </c>
      <c r="I131" s="212"/>
      <c r="J131" s="208"/>
      <c r="K131" s="208"/>
      <c r="L131" s="213"/>
      <c r="M131" s="214"/>
      <c r="N131" s="215"/>
      <c r="O131" s="215"/>
      <c r="P131" s="215"/>
      <c r="Q131" s="215"/>
      <c r="R131" s="215"/>
      <c r="S131" s="215"/>
      <c r="T131" s="216"/>
      <c r="AT131" s="217" t="s">
        <v>145</v>
      </c>
      <c r="AU131" s="217" t="s">
        <v>84</v>
      </c>
      <c r="AV131" s="12" t="s">
        <v>84</v>
      </c>
      <c r="AW131" s="12" t="s">
        <v>40</v>
      </c>
      <c r="AX131" s="12" t="s">
        <v>76</v>
      </c>
      <c r="AY131" s="217" t="s">
        <v>129</v>
      </c>
    </row>
    <row r="132" spans="2:65" s="13" customFormat="1" x14ac:dyDescent="0.3">
      <c r="B132" s="218"/>
      <c r="C132" s="219"/>
      <c r="D132" s="220" t="s">
        <v>145</v>
      </c>
      <c r="E132" s="221" t="s">
        <v>20</v>
      </c>
      <c r="F132" s="222" t="s">
        <v>154</v>
      </c>
      <c r="G132" s="219"/>
      <c r="H132" s="223">
        <v>2525.739</v>
      </c>
      <c r="I132" s="224"/>
      <c r="J132" s="219"/>
      <c r="K132" s="219"/>
      <c r="L132" s="225"/>
      <c r="M132" s="226"/>
      <c r="N132" s="227"/>
      <c r="O132" s="227"/>
      <c r="P132" s="227"/>
      <c r="Q132" s="227"/>
      <c r="R132" s="227"/>
      <c r="S132" s="227"/>
      <c r="T132" s="228"/>
      <c r="AT132" s="229" t="s">
        <v>145</v>
      </c>
      <c r="AU132" s="229" t="s">
        <v>84</v>
      </c>
      <c r="AV132" s="13" t="s">
        <v>128</v>
      </c>
      <c r="AW132" s="13" t="s">
        <v>40</v>
      </c>
      <c r="AX132" s="13" t="s">
        <v>22</v>
      </c>
      <c r="AY132" s="229" t="s">
        <v>129</v>
      </c>
    </row>
    <row r="133" spans="2:65" s="1" customFormat="1" ht="22.5" customHeight="1" x14ac:dyDescent="0.3">
      <c r="B133" s="35"/>
      <c r="C133" s="183" t="s">
        <v>322</v>
      </c>
      <c r="D133" s="183" t="s">
        <v>130</v>
      </c>
      <c r="E133" s="184" t="s">
        <v>323</v>
      </c>
      <c r="F133" s="185" t="s">
        <v>324</v>
      </c>
      <c r="G133" s="186" t="s">
        <v>255</v>
      </c>
      <c r="H133" s="187">
        <v>650.84199999999998</v>
      </c>
      <c r="I133" s="188"/>
      <c r="J133" s="189">
        <f>ROUND(I133*H133,2)</f>
        <v>0</v>
      </c>
      <c r="K133" s="185" t="s">
        <v>185</v>
      </c>
      <c r="L133" s="55"/>
      <c r="M133" s="190" t="s">
        <v>20</v>
      </c>
      <c r="N133" s="191" t="s">
        <v>47</v>
      </c>
      <c r="O133" s="36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AR133" s="18" t="s">
        <v>128</v>
      </c>
      <c r="AT133" s="18" t="s">
        <v>130</v>
      </c>
      <c r="AU133" s="18" t="s">
        <v>84</v>
      </c>
      <c r="AY133" s="18" t="s">
        <v>129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8" t="s">
        <v>22</v>
      </c>
      <c r="BK133" s="194">
        <f>ROUND(I133*H133,2)</f>
        <v>0</v>
      </c>
      <c r="BL133" s="18" t="s">
        <v>128</v>
      </c>
      <c r="BM133" s="18" t="s">
        <v>325</v>
      </c>
    </row>
    <row r="134" spans="2:65" s="1" customFormat="1" ht="22.5" customHeight="1" x14ac:dyDescent="0.3">
      <c r="B134" s="35"/>
      <c r="C134" s="183" t="s">
        <v>221</v>
      </c>
      <c r="D134" s="183" t="s">
        <v>130</v>
      </c>
      <c r="E134" s="184" t="s">
        <v>326</v>
      </c>
      <c r="F134" s="185" t="s">
        <v>327</v>
      </c>
      <c r="G134" s="186" t="s">
        <v>328</v>
      </c>
      <c r="H134" s="187">
        <v>69</v>
      </c>
      <c r="I134" s="188"/>
      <c r="J134" s="189">
        <f>ROUND(I134*H134,2)</f>
        <v>0</v>
      </c>
      <c r="K134" s="185" t="s">
        <v>185</v>
      </c>
      <c r="L134" s="55"/>
      <c r="M134" s="190" t="s">
        <v>20</v>
      </c>
      <c r="N134" s="191" t="s">
        <v>47</v>
      </c>
      <c r="O134" s="36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AR134" s="18" t="s">
        <v>128</v>
      </c>
      <c r="AT134" s="18" t="s">
        <v>130</v>
      </c>
      <c r="AU134" s="18" t="s">
        <v>84</v>
      </c>
      <c r="AY134" s="18" t="s">
        <v>129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8" t="s">
        <v>22</v>
      </c>
      <c r="BK134" s="194">
        <f>ROUND(I134*H134,2)</f>
        <v>0</v>
      </c>
      <c r="BL134" s="18" t="s">
        <v>128</v>
      </c>
      <c r="BM134" s="18" t="s">
        <v>329</v>
      </c>
    </row>
    <row r="135" spans="2:65" s="1" customFormat="1" ht="22.5" customHeight="1" x14ac:dyDescent="0.3">
      <c r="B135" s="35"/>
      <c r="C135" s="183" t="s">
        <v>330</v>
      </c>
      <c r="D135" s="183" t="s">
        <v>130</v>
      </c>
      <c r="E135" s="184" t="s">
        <v>331</v>
      </c>
      <c r="F135" s="185" t="s">
        <v>332</v>
      </c>
      <c r="G135" s="186" t="s">
        <v>255</v>
      </c>
      <c r="H135" s="187">
        <v>809.66700000000003</v>
      </c>
      <c r="I135" s="188"/>
      <c r="J135" s="189">
        <f>ROUND(I135*H135,2)</f>
        <v>0</v>
      </c>
      <c r="K135" s="185" t="s">
        <v>185</v>
      </c>
      <c r="L135" s="55"/>
      <c r="M135" s="190" t="s">
        <v>20</v>
      </c>
      <c r="N135" s="191" t="s">
        <v>47</v>
      </c>
      <c r="O135" s="36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AR135" s="18" t="s">
        <v>128</v>
      </c>
      <c r="AT135" s="18" t="s">
        <v>130</v>
      </c>
      <c r="AU135" s="18" t="s">
        <v>84</v>
      </c>
      <c r="AY135" s="18" t="s">
        <v>129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8" t="s">
        <v>22</v>
      </c>
      <c r="BK135" s="194">
        <f>ROUND(I135*H135,2)</f>
        <v>0</v>
      </c>
      <c r="BL135" s="18" t="s">
        <v>128</v>
      </c>
      <c r="BM135" s="18" t="s">
        <v>333</v>
      </c>
    </row>
    <row r="136" spans="2:65" s="1" customFormat="1" ht="22.5" customHeight="1" x14ac:dyDescent="0.3">
      <c r="B136" s="35"/>
      <c r="C136" s="249" t="s">
        <v>225</v>
      </c>
      <c r="D136" s="249" t="s">
        <v>334</v>
      </c>
      <c r="E136" s="250" t="s">
        <v>335</v>
      </c>
      <c r="F136" s="251" t="s">
        <v>336</v>
      </c>
      <c r="G136" s="252" t="s">
        <v>337</v>
      </c>
      <c r="H136" s="253">
        <v>10.576000000000001</v>
      </c>
      <c r="I136" s="254"/>
      <c r="J136" s="255">
        <f>ROUND(I136*H136,2)</f>
        <v>0</v>
      </c>
      <c r="K136" s="251" t="s">
        <v>134</v>
      </c>
      <c r="L136" s="256"/>
      <c r="M136" s="257" t="s">
        <v>20</v>
      </c>
      <c r="N136" s="258" t="s">
        <v>47</v>
      </c>
      <c r="O136" s="36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AR136" s="18" t="s">
        <v>144</v>
      </c>
      <c r="AT136" s="18" t="s">
        <v>334</v>
      </c>
      <c r="AU136" s="18" t="s">
        <v>84</v>
      </c>
      <c r="AY136" s="18" t="s">
        <v>129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8" t="s">
        <v>22</v>
      </c>
      <c r="BK136" s="194">
        <f>ROUND(I136*H136,2)</f>
        <v>0</v>
      </c>
      <c r="BL136" s="18" t="s">
        <v>128</v>
      </c>
      <c r="BM136" s="18" t="s">
        <v>338</v>
      </c>
    </row>
    <row r="137" spans="2:65" s="12" customFormat="1" x14ac:dyDescent="0.3">
      <c r="B137" s="207"/>
      <c r="C137" s="208"/>
      <c r="D137" s="197" t="s">
        <v>145</v>
      </c>
      <c r="E137" s="209" t="s">
        <v>20</v>
      </c>
      <c r="F137" s="210" t="s">
        <v>339</v>
      </c>
      <c r="G137" s="208"/>
      <c r="H137" s="211">
        <v>10.576000000000001</v>
      </c>
      <c r="I137" s="212"/>
      <c r="J137" s="208"/>
      <c r="K137" s="208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145</v>
      </c>
      <c r="AU137" s="217" t="s">
        <v>84</v>
      </c>
      <c r="AV137" s="12" t="s">
        <v>84</v>
      </c>
      <c r="AW137" s="12" t="s">
        <v>40</v>
      </c>
      <c r="AX137" s="12" t="s">
        <v>76</v>
      </c>
      <c r="AY137" s="217" t="s">
        <v>129</v>
      </c>
    </row>
    <row r="138" spans="2:65" s="13" customFormat="1" x14ac:dyDescent="0.3">
      <c r="B138" s="218"/>
      <c r="C138" s="219"/>
      <c r="D138" s="220" t="s">
        <v>145</v>
      </c>
      <c r="E138" s="221" t="s">
        <v>20</v>
      </c>
      <c r="F138" s="222" t="s">
        <v>154</v>
      </c>
      <c r="G138" s="219"/>
      <c r="H138" s="223">
        <v>10.576000000000001</v>
      </c>
      <c r="I138" s="224"/>
      <c r="J138" s="219"/>
      <c r="K138" s="219"/>
      <c r="L138" s="225"/>
      <c r="M138" s="226"/>
      <c r="N138" s="227"/>
      <c r="O138" s="227"/>
      <c r="P138" s="227"/>
      <c r="Q138" s="227"/>
      <c r="R138" s="227"/>
      <c r="S138" s="227"/>
      <c r="T138" s="228"/>
      <c r="AT138" s="229" t="s">
        <v>145</v>
      </c>
      <c r="AU138" s="229" t="s">
        <v>84</v>
      </c>
      <c r="AV138" s="13" t="s">
        <v>128</v>
      </c>
      <c r="AW138" s="13" t="s">
        <v>40</v>
      </c>
      <c r="AX138" s="13" t="s">
        <v>22</v>
      </c>
      <c r="AY138" s="229" t="s">
        <v>129</v>
      </c>
    </row>
    <row r="139" spans="2:65" s="1" customFormat="1" ht="22.5" customHeight="1" x14ac:dyDescent="0.3">
      <c r="B139" s="35"/>
      <c r="C139" s="249" t="s">
        <v>340</v>
      </c>
      <c r="D139" s="249" t="s">
        <v>334</v>
      </c>
      <c r="E139" s="250" t="s">
        <v>341</v>
      </c>
      <c r="F139" s="251" t="s">
        <v>342</v>
      </c>
      <c r="G139" s="252" t="s">
        <v>343</v>
      </c>
      <c r="H139" s="253">
        <v>2755.5120000000002</v>
      </c>
      <c r="I139" s="254"/>
      <c r="J139" s="255">
        <f>ROUND(I139*H139,2)</f>
        <v>0</v>
      </c>
      <c r="K139" s="251" t="s">
        <v>134</v>
      </c>
      <c r="L139" s="256"/>
      <c r="M139" s="257" t="s">
        <v>20</v>
      </c>
      <c r="N139" s="258" t="s">
        <v>47</v>
      </c>
      <c r="O139" s="36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AR139" s="18" t="s">
        <v>144</v>
      </c>
      <c r="AT139" s="18" t="s">
        <v>334</v>
      </c>
      <c r="AU139" s="18" t="s">
        <v>84</v>
      </c>
      <c r="AY139" s="18" t="s">
        <v>129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8" t="s">
        <v>22</v>
      </c>
      <c r="BK139" s="194">
        <f>ROUND(I139*H139,2)</f>
        <v>0</v>
      </c>
      <c r="BL139" s="18" t="s">
        <v>128</v>
      </c>
      <c r="BM139" s="18" t="s">
        <v>344</v>
      </c>
    </row>
    <row r="140" spans="2:65" s="12" customFormat="1" x14ac:dyDescent="0.3">
      <c r="B140" s="207"/>
      <c r="C140" s="208"/>
      <c r="D140" s="197" t="s">
        <v>145</v>
      </c>
      <c r="E140" s="209" t="s">
        <v>20</v>
      </c>
      <c r="F140" s="210" t="s">
        <v>345</v>
      </c>
      <c r="G140" s="208"/>
      <c r="H140" s="211">
        <v>2755.5120000000002</v>
      </c>
      <c r="I140" s="212"/>
      <c r="J140" s="208"/>
      <c r="K140" s="208"/>
      <c r="L140" s="213"/>
      <c r="M140" s="214"/>
      <c r="N140" s="215"/>
      <c r="O140" s="215"/>
      <c r="P140" s="215"/>
      <c r="Q140" s="215"/>
      <c r="R140" s="215"/>
      <c r="S140" s="215"/>
      <c r="T140" s="216"/>
      <c r="AT140" s="217" t="s">
        <v>145</v>
      </c>
      <c r="AU140" s="217" t="s">
        <v>84</v>
      </c>
      <c r="AV140" s="12" t="s">
        <v>84</v>
      </c>
      <c r="AW140" s="12" t="s">
        <v>40</v>
      </c>
      <c r="AX140" s="12" t="s">
        <v>76</v>
      </c>
      <c r="AY140" s="217" t="s">
        <v>129</v>
      </c>
    </row>
    <row r="141" spans="2:65" s="13" customFormat="1" x14ac:dyDescent="0.3">
      <c r="B141" s="218"/>
      <c r="C141" s="219"/>
      <c r="D141" s="220" t="s">
        <v>145</v>
      </c>
      <c r="E141" s="221" t="s">
        <v>20</v>
      </c>
      <c r="F141" s="222" t="s">
        <v>154</v>
      </c>
      <c r="G141" s="219"/>
      <c r="H141" s="223">
        <v>2755.5120000000002</v>
      </c>
      <c r="I141" s="224"/>
      <c r="J141" s="219"/>
      <c r="K141" s="219"/>
      <c r="L141" s="225"/>
      <c r="M141" s="226"/>
      <c r="N141" s="227"/>
      <c r="O141" s="227"/>
      <c r="P141" s="227"/>
      <c r="Q141" s="227"/>
      <c r="R141" s="227"/>
      <c r="S141" s="227"/>
      <c r="T141" s="228"/>
      <c r="AT141" s="229" t="s">
        <v>145</v>
      </c>
      <c r="AU141" s="229" t="s">
        <v>84</v>
      </c>
      <c r="AV141" s="13" t="s">
        <v>128</v>
      </c>
      <c r="AW141" s="13" t="s">
        <v>40</v>
      </c>
      <c r="AX141" s="13" t="s">
        <v>22</v>
      </c>
      <c r="AY141" s="229" t="s">
        <v>129</v>
      </c>
    </row>
    <row r="142" spans="2:65" s="1" customFormat="1" ht="22.5" customHeight="1" x14ac:dyDescent="0.3">
      <c r="B142" s="35"/>
      <c r="C142" s="249" t="s">
        <v>283</v>
      </c>
      <c r="D142" s="249" t="s">
        <v>334</v>
      </c>
      <c r="E142" s="250" t="s">
        <v>346</v>
      </c>
      <c r="F142" s="251" t="s">
        <v>347</v>
      </c>
      <c r="G142" s="252" t="s">
        <v>343</v>
      </c>
      <c r="H142" s="253">
        <v>625.58600000000001</v>
      </c>
      <c r="I142" s="254"/>
      <c r="J142" s="255">
        <f>ROUND(I142*H142,2)</f>
        <v>0</v>
      </c>
      <c r="K142" s="251" t="s">
        <v>134</v>
      </c>
      <c r="L142" s="256"/>
      <c r="M142" s="257" t="s">
        <v>20</v>
      </c>
      <c r="N142" s="258" t="s">
        <v>47</v>
      </c>
      <c r="O142" s="36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AR142" s="18" t="s">
        <v>144</v>
      </c>
      <c r="AT142" s="18" t="s">
        <v>334</v>
      </c>
      <c r="AU142" s="18" t="s">
        <v>84</v>
      </c>
      <c r="AY142" s="18" t="s">
        <v>129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22</v>
      </c>
      <c r="BK142" s="194">
        <f>ROUND(I142*H142,2)</f>
        <v>0</v>
      </c>
      <c r="BL142" s="18" t="s">
        <v>128</v>
      </c>
      <c r="BM142" s="18" t="s">
        <v>348</v>
      </c>
    </row>
    <row r="143" spans="2:65" s="12" customFormat="1" x14ac:dyDescent="0.3">
      <c r="B143" s="207"/>
      <c r="C143" s="208"/>
      <c r="D143" s="197" t="s">
        <v>145</v>
      </c>
      <c r="E143" s="209" t="s">
        <v>20</v>
      </c>
      <c r="F143" s="210" t="s">
        <v>349</v>
      </c>
      <c r="G143" s="208"/>
      <c r="H143" s="211">
        <v>625.58600000000001</v>
      </c>
      <c r="I143" s="212"/>
      <c r="J143" s="208"/>
      <c r="K143" s="208"/>
      <c r="L143" s="213"/>
      <c r="M143" s="214"/>
      <c r="N143" s="215"/>
      <c r="O143" s="215"/>
      <c r="P143" s="215"/>
      <c r="Q143" s="215"/>
      <c r="R143" s="215"/>
      <c r="S143" s="215"/>
      <c r="T143" s="216"/>
      <c r="AT143" s="217" t="s">
        <v>145</v>
      </c>
      <c r="AU143" s="217" t="s">
        <v>84</v>
      </c>
      <c r="AV143" s="12" t="s">
        <v>84</v>
      </c>
      <c r="AW143" s="12" t="s">
        <v>40</v>
      </c>
      <c r="AX143" s="12" t="s">
        <v>76</v>
      </c>
      <c r="AY143" s="217" t="s">
        <v>129</v>
      </c>
    </row>
    <row r="144" spans="2:65" s="13" customFormat="1" x14ac:dyDescent="0.3">
      <c r="B144" s="218"/>
      <c r="C144" s="219"/>
      <c r="D144" s="220" t="s">
        <v>145</v>
      </c>
      <c r="E144" s="221" t="s">
        <v>20</v>
      </c>
      <c r="F144" s="222" t="s">
        <v>154</v>
      </c>
      <c r="G144" s="219"/>
      <c r="H144" s="223">
        <v>625.58600000000001</v>
      </c>
      <c r="I144" s="224"/>
      <c r="J144" s="219"/>
      <c r="K144" s="219"/>
      <c r="L144" s="225"/>
      <c r="M144" s="226"/>
      <c r="N144" s="227"/>
      <c r="O144" s="227"/>
      <c r="P144" s="227"/>
      <c r="Q144" s="227"/>
      <c r="R144" s="227"/>
      <c r="S144" s="227"/>
      <c r="T144" s="228"/>
      <c r="AT144" s="229" t="s">
        <v>145</v>
      </c>
      <c r="AU144" s="229" t="s">
        <v>84</v>
      </c>
      <c r="AV144" s="13" t="s">
        <v>128</v>
      </c>
      <c r="AW144" s="13" t="s">
        <v>40</v>
      </c>
      <c r="AX144" s="13" t="s">
        <v>22</v>
      </c>
      <c r="AY144" s="229" t="s">
        <v>129</v>
      </c>
    </row>
    <row r="145" spans="2:65" s="1" customFormat="1" ht="22.5" customHeight="1" x14ac:dyDescent="0.3">
      <c r="B145" s="35"/>
      <c r="C145" s="249" t="s">
        <v>350</v>
      </c>
      <c r="D145" s="249" t="s">
        <v>334</v>
      </c>
      <c r="E145" s="250" t="s">
        <v>351</v>
      </c>
      <c r="F145" s="251" t="s">
        <v>352</v>
      </c>
      <c r="G145" s="252" t="s">
        <v>343</v>
      </c>
      <c r="H145" s="253">
        <v>329.404</v>
      </c>
      <c r="I145" s="254"/>
      <c r="J145" s="255">
        <f>ROUND(I145*H145,2)</f>
        <v>0</v>
      </c>
      <c r="K145" s="251" t="s">
        <v>134</v>
      </c>
      <c r="L145" s="256"/>
      <c r="M145" s="257" t="s">
        <v>20</v>
      </c>
      <c r="N145" s="258" t="s">
        <v>47</v>
      </c>
      <c r="O145" s="36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AR145" s="18" t="s">
        <v>144</v>
      </c>
      <c r="AT145" s="18" t="s">
        <v>334</v>
      </c>
      <c r="AU145" s="18" t="s">
        <v>84</v>
      </c>
      <c r="AY145" s="18" t="s">
        <v>129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8" t="s">
        <v>22</v>
      </c>
      <c r="BK145" s="194">
        <f>ROUND(I145*H145,2)</f>
        <v>0</v>
      </c>
      <c r="BL145" s="18" t="s">
        <v>128</v>
      </c>
      <c r="BM145" s="18" t="s">
        <v>353</v>
      </c>
    </row>
    <row r="146" spans="2:65" s="12" customFormat="1" x14ac:dyDescent="0.3">
      <c r="B146" s="207"/>
      <c r="C146" s="208"/>
      <c r="D146" s="197" t="s">
        <v>145</v>
      </c>
      <c r="E146" s="209" t="s">
        <v>20</v>
      </c>
      <c r="F146" s="210" t="s">
        <v>354</v>
      </c>
      <c r="G146" s="208"/>
      <c r="H146" s="211">
        <v>329.404</v>
      </c>
      <c r="I146" s="212"/>
      <c r="J146" s="208"/>
      <c r="K146" s="208"/>
      <c r="L146" s="213"/>
      <c r="M146" s="214"/>
      <c r="N146" s="215"/>
      <c r="O146" s="215"/>
      <c r="P146" s="215"/>
      <c r="Q146" s="215"/>
      <c r="R146" s="215"/>
      <c r="S146" s="215"/>
      <c r="T146" s="216"/>
      <c r="AT146" s="217" t="s">
        <v>145</v>
      </c>
      <c r="AU146" s="217" t="s">
        <v>84</v>
      </c>
      <c r="AV146" s="12" t="s">
        <v>84</v>
      </c>
      <c r="AW146" s="12" t="s">
        <v>40</v>
      </c>
      <c r="AX146" s="12" t="s">
        <v>76</v>
      </c>
      <c r="AY146" s="217" t="s">
        <v>129</v>
      </c>
    </row>
    <row r="147" spans="2:65" s="13" customFormat="1" x14ac:dyDescent="0.3">
      <c r="B147" s="218"/>
      <c r="C147" s="219"/>
      <c r="D147" s="220" t="s">
        <v>145</v>
      </c>
      <c r="E147" s="221" t="s">
        <v>20</v>
      </c>
      <c r="F147" s="222" t="s">
        <v>154</v>
      </c>
      <c r="G147" s="219"/>
      <c r="H147" s="223">
        <v>329.404</v>
      </c>
      <c r="I147" s="224"/>
      <c r="J147" s="219"/>
      <c r="K147" s="219"/>
      <c r="L147" s="225"/>
      <c r="M147" s="226"/>
      <c r="N147" s="227"/>
      <c r="O147" s="227"/>
      <c r="P147" s="227"/>
      <c r="Q147" s="227"/>
      <c r="R147" s="227"/>
      <c r="S147" s="227"/>
      <c r="T147" s="228"/>
      <c r="AT147" s="229" t="s">
        <v>145</v>
      </c>
      <c r="AU147" s="229" t="s">
        <v>84</v>
      </c>
      <c r="AV147" s="13" t="s">
        <v>128</v>
      </c>
      <c r="AW147" s="13" t="s">
        <v>40</v>
      </c>
      <c r="AX147" s="13" t="s">
        <v>22</v>
      </c>
      <c r="AY147" s="229" t="s">
        <v>129</v>
      </c>
    </row>
    <row r="148" spans="2:65" s="1" customFormat="1" ht="22.5" customHeight="1" x14ac:dyDescent="0.3">
      <c r="B148" s="35"/>
      <c r="C148" s="249" t="s">
        <v>288</v>
      </c>
      <c r="D148" s="249" t="s">
        <v>334</v>
      </c>
      <c r="E148" s="250" t="s">
        <v>355</v>
      </c>
      <c r="F148" s="251" t="s">
        <v>356</v>
      </c>
      <c r="G148" s="252" t="s">
        <v>267</v>
      </c>
      <c r="H148" s="253">
        <v>69</v>
      </c>
      <c r="I148" s="254"/>
      <c r="J148" s="255">
        <f>ROUND(I148*H148,2)</f>
        <v>0</v>
      </c>
      <c r="K148" s="251" t="s">
        <v>134</v>
      </c>
      <c r="L148" s="256"/>
      <c r="M148" s="257" t="s">
        <v>20</v>
      </c>
      <c r="N148" s="258" t="s">
        <v>47</v>
      </c>
      <c r="O148" s="36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AR148" s="18" t="s">
        <v>144</v>
      </c>
      <c r="AT148" s="18" t="s">
        <v>334</v>
      </c>
      <c r="AU148" s="18" t="s">
        <v>84</v>
      </c>
      <c r="AY148" s="18" t="s">
        <v>129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22</v>
      </c>
      <c r="BK148" s="194">
        <f>ROUND(I148*H148,2)</f>
        <v>0</v>
      </c>
      <c r="BL148" s="18" t="s">
        <v>128</v>
      </c>
      <c r="BM148" s="18" t="s">
        <v>357</v>
      </c>
    </row>
    <row r="149" spans="2:65" s="1" customFormat="1" ht="22.5" customHeight="1" x14ac:dyDescent="0.3">
      <c r="B149" s="35"/>
      <c r="C149" s="249" t="s">
        <v>358</v>
      </c>
      <c r="D149" s="249" t="s">
        <v>334</v>
      </c>
      <c r="E149" s="250" t="s">
        <v>359</v>
      </c>
      <c r="F149" s="251" t="s">
        <v>360</v>
      </c>
      <c r="G149" s="252" t="s">
        <v>267</v>
      </c>
      <c r="H149" s="253">
        <v>138</v>
      </c>
      <c r="I149" s="254"/>
      <c r="J149" s="255">
        <f>ROUND(I149*H149,2)</f>
        <v>0</v>
      </c>
      <c r="K149" s="251" t="s">
        <v>134</v>
      </c>
      <c r="L149" s="256"/>
      <c r="M149" s="257" t="s">
        <v>20</v>
      </c>
      <c r="N149" s="258" t="s">
        <v>47</v>
      </c>
      <c r="O149" s="36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AR149" s="18" t="s">
        <v>144</v>
      </c>
      <c r="AT149" s="18" t="s">
        <v>334</v>
      </c>
      <c r="AU149" s="18" t="s">
        <v>84</v>
      </c>
      <c r="AY149" s="18" t="s">
        <v>129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22</v>
      </c>
      <c r="BK149" s="194">
        <f>ROUND(I149*H149,2)</f>
        <v>0</v>
      </c>
      <c r="BL149" s="18" t="s">
        <v>128</v>
      </c>
      <c r="BM149" s="18" t="s">
        <v>361</v>
      </c>
    </row>
    <row r="150" spans="2:65" s="12" customFormat="1" x14ac:dyDescent="0.3">
      <c r="B150" s="207"/>
      <c r="C150" s="208"/>
      <c r="D150" s="197" t="s">
        <v>145</v>
      </c>
      <c r="E150" s="209" t="s">
        <v>20</v>
      </c>
      <c r="F150" s="210" t="s">
        <v>362</v>
      </c>
      <c r="G150" s="208"/>
      <c r="H150" s="211">
        <v>138</v>
      </c>
      <c r="I150" s="212"/>
      <c r="J150" s="208"/>
      <c r="K150" s="208"/>
      <c r="L150" s="213"/>
      <c r="M150" s="214"/>
      <c r="N150" s="215"/>
      <c r="O150" s="215"/>
      <c r="P150" s="215"/>
      <c r="Q150" s="215"/>
      <c r="R150" s="215"/>
      <c r="S150" s="215"/>
      <c r="T150" s="216"/>
      <c r="AT150" s="217" t="s">
        <v>145</v>
      </c>
      <c r="AU150" s="217" t="s">
        <v>84</v>
      </c>
      <c r="AV150" s="12" t="s">
        <v>84</v>
      </c>
      <c r="AW150" s="12" t="s">
        <v>40</v>
      </c>
      <c r="AX150" s="12" t="s">
        <v>76</v>
      </c>
      <c r="AY150" s="217" t="s">
        <v>129</v>
      </c>
    </row>
    <row r="151" spans="2:65" s="13" customFormat="1" x14ac:dyDescent="0.3">
      <c r="B151" s="218"/>
      <c r="C151" s="219"/>
      <c r="D151" s="197" t="s">
        <v>145</v>
      </c>
      <c r="E151" s="230" t="s">
        <v>20</v>
      </c>
      <c r="F151" s="231" t="s">
        <v>154</v>
      </c>
      <c r="G151" s="219"/>
      <c r="H151" s="232">
        <v>138</v>
      </c>
      <c r="I151" s="224"/>
      <c r="J151" s="219"/>
      <c r="K151" s="219"/>
      <c r="L151" s="225"/>
      <c r="M151" s="226"/>
      <c r="N151" s="227"/>
      <c r="O151" s="227"/>
      <c r="P151" s="227"/>
      <c r="Q151" s="227"/>
      <c r="R151" s="227"/>
      <c r="S151" s="227"/>
      <c r="T151" s="228"/>
      <c r="AT151" s="229" t="s">
        <v>145</v>
      </c>
      <c r="AU151" s="229" t="s">
        <v>84</v>
      </c>
      <c r="AV151" s="13" t="s">
        <v>128</v>
      </c>
      <c r="AW151" s="13" t="s">
        <v>40</v>
      </c>
      <c r="AX151" s="13" t="s">
        <v>22</v>
      </c>
      <c r="AY151" s="229" t="s">
        <v>129</v>
      </c>
    </row>
    <row r="152" spans="2:65" s="10" customFormat="1" ht="29.85" customHeight="1" x14ac:dyDescent="0.3">
      <c r="B152" s="169"/>
      <c r="C152" s="170"/>
      <c r="D152" s="171" t="s">
        <v>75</v>
      </c>
      <c r="E152" s="247" t="s">
        <v>200</v>
      </c>
      <c r="F152" s="247" t="s">
        <v>363</v>
      </c>
      <c r="G152" s="170"/>
      <c r="H152" s="170"/>
      <c r="I152" s="173"/>
      <c r="J152" s="248">
        <f>BK152</f>
        <v>0</v>
      </c>
      <c r="K152" s="170"/>
      <c r="L152" s="175"/>
      <c r="M152" s="176"/>
      <c r="N152" s="177"/>
      <c r="O152" s="177"/>
      <c r="P152" s="178">
        <f>SUM(P153:P169)</f>
        <v>0</v>
      </c>
      <c r="Q152" s="177"/>
      <c r="R152" s="178">
        <f>SUM(R153:R169)</f>
        <v>0</v>
      </c>
      <c r="S152" s="177"/>
      <c r="T152" s="179">
        <f>SUM(T153:T169)</f>
        <v>0</v>
      </c>
      <c r="AR152" s="180" t="s">
        <v>22</v>
      </c>
      <c r="AT152" s="181" t="s">
        <v>75</v>
      </c>
      <c r="AU152" s="181" t="s">
        <v>22</v>
      </c>
      <c r="AY152" s="180" t="s">
        <v>129</v>
      </c>
      <c r="BK152" s="182">
        <f>SUM(BK153:BK169)</f>
        <v>0</v>
      </c>
    </row>
    <row r="153" spans="2:65" s="1" customFormat="1" ht="22.5" customHeight="1" x14ac:dyDescent="0.3">
      <c r="B153" s="35"/>
      <c r="C153" s="183" t="s">
        <v>292</v>
      </c>
      <c r="D153" s="183" t="s">
        <v>130</v>
      </c>
      <c r="E153" s="184" t="s">
        <v>364</v>
      </c>
      <c r="F153" s="185" t="s">
        <v>365</v>
      </c>
      <c r="G153" s="186" t="s">
        <v>312</v>
      </c>
      <c r="H153" s="187">
        <v>1089.8599999999999</v>
      </c>
      <c r="I153" s="188"/>
      <c r="J153" s="189">
        <f t="shared" ref="J153:J160" si="30">ROUND(I153*H153,2)</f>
        <v>0</v>
      </c>
      <c r="K153" s="185" t="s">
        <v>134</v>
      </c>
      <c r="L153" s="55"/>
      <c r="M153" s="190" t="s">
        <v>20</v>
      </c>
      <c r="N153" s="191" t="s">
        <v>47</v>
      </c>
      <c r="O153" s="36"/>
      <c r="P153" s="192">
        <f t="shared" ref="P153:P160" si="31">O153*H153</f>
        <v>0</v>
      </c>
      <c r="Q153" s="192">
        <v>0</v>
      </c>
      <c r="R153" s="192">
        <f t="shared" ref="R153:R160" si="32">Q153*H153</f>
        <v>0</v>
      </c>
      <c r="S153" s="192">
        <v>0</v>
      </c>
      <c r="T153" s="193">
        <f t="shared" ref="T153:T160" si="33">S153*H153</f>
        <v>0</v>
      </c>
      <c r="AR153" s="18" t="s">
        <v>128</v>
      </c>
      <c r="AT153" s="18" t="s">
        <v>130</v>
      </c>
      <c r="AU153" s="18" t="s">
        <v>84</v>
      </c>
      <c r="AY153" s="18" t="s">
        <v>129</v>
      </c>
      <c r="BE153" s="194">
        <f t="shared" ref="BE153:BE160" si="34">IF(N153="základní",J153,0)</f>
        <v>0</v>
      </c>
      <c r="BF153" s="194">
        <f t="shared" ref="BF153:BF160" si="35">IF(N153="snížená",J153,0)</f>
        <v>0</v>
      </c>
      <c r="BG153" s="194">
        <f t="shared" ref="BG153:BG160" si="36">IF(N153="zákl. přenesená",J153,0)</f>
        <v>0</v>
      </c>
      <c r="BH153" s="194">
        <f t="shared" ref="BH153:BH160" si="37">IF(N153="sníž. přenesená",J153,0)</f>
        <v>0</v>
      </c>
      <c r="BI153" s="194">
        <f t="shared" ref="BI153:BI160" si="38">IF(N153="nulová",J153,0)</f>
        <v>0</v>
      </c>
      <c r="BJ153" s="18" t="s">
        <v>22</v>
      </c>
      <c r="BK153" s="194">
        <f t="shared" ref="BK153:BK160" si="39">ROUND(I153*H153,2)</f>
        <v>0</v>
      </c>
      <c r="BL153" s="18" t="s">
        <v>128</v>
      </c>
      <c r="BM153" s="18" t="s">
        <v>366</v>
      </c>
    </row>
    <row r="154" spans="2:65" s="1" customFormat="1" ht="22.5" customHeight="1" x14ac:dyDescent="0.3">
      <c r="B154" s="35"/>
      <c r="C154" s="183" t="s">
        <v>367</v>
      </c>
      <c r="D154" s="183" t="s">
        <v>130</v>
      </c>
      <c r="E154" s="184" t="s">
        <v>368</v>
      </c>
      <c r="F154" s="185" t="s">
        <v>369</v>
      </c>
      <c r="G154" s="186" t="s">
        <v>312</v>
      </c>
      <c r="H154" s="187">
        <v>426.33</v>
      </c>
      <c r="I154" s="188"/>
      <c r="J154" s="189">
        <f t="shared" si="30"/>
        <v>0</v>
      </c>
      <c r="K154" s="185" t="s">
        <v>134</v>
      </c>
      <c r="L154" s="55"/>
      <c r="M154" s="190" t="s">
        <v>20</v>
      </c>
      <c r="N154" s="191" t="s">
        <v>47</v>
      </c>
      <c r="O154" s="36"/>
      <c r="P154" s="192">
        <f t="shared" si="31"/>
        <v>0</v>
      </c>
      <c r="Q154" s="192">
        <v>0</v>
      </c>
      <c r="R154" s="192">
        <f t="shared" si="32"/>
        <v>0</v>
      </c>
      <c r="S154" s="192">
        <v>0</v>
      </c>
      <c r="T154" s="193">
        <f t="shared" si="33"/>
        <v>0</v>
      </c>
      <c r="AR154" s="18" t="s">
        <v>128</v>
      </c>
      <c r="AT154" s="18" t="s">
        <v>130</v>
      </c>
      <c r="AU154" s="18" t="s">
        <v>84</v>
      </c>
      <c r="AY154" s="18" t="s">
        <v>129</v>
      </c>
      <c r="BE154" s="194">
        <f t="shared" si="34"/>
        <v>0</v>
      </c>
      <c r="BF154" s="194">
        <f t="shared" si="35"/>
        <v>0</v>
      </c>
      <c r="BG154" s="194">
        <f t="shared" si="36"/>
        <v>0</v>
      </c>
      <c r="BH154" s="194">
        <f t="shared" si="37"/>
        <v>0</v>
      </c>
      <c r="BI154" s="194">
        <f t="shared" si="38"/>
        <v>0</v>
      </c>
      <c r="BJ154" s="18" t="s">
        <v>22</v>
      </c>
      <c r="BK154" s="194">
        <f t="shared" si="39"/>
        <v>0</v>
      </c>
      <c r="BL154" s="18" t="s">
        <v>128</v>
      </c>
      <c r="BM154" s="18" t="s">
        <v>370</v>
      </c>
    </row>
    <row r="155" spans="2:65" s="1" customFormat="1" ht="22.5" customHeight="1" x14ac:dyDescent="0.3">
      <c r="B155" s="35"/>
      <c r="C155" s="183" t="s">
        <v>296</v>
      </c>
      <c r="D155" s="183" t="s">
        <v>130</v>
      </c>
      <c r="E155" s="184" t="s">
        <v>371</v>
      </c>
      <c r="F155" s="185" t="s">
        <v>372</v>
      </c>
      <c r="G155" s="186" t="s">
        <v>312</v>
      </c>
      <c r="H155" s="187">
        <v>438.97</v>
      </c>
      <c r="I155" s="188"/>
      <c r="J155" s="189">
        <f t="shared" si="30"/>
        <v>0</v>
      </c>
      <c r="K155" s="185" t="s">
        <v>134</v>
      </c>
      <c r="L155" s="55"/>
      <c r="M155" s="190" t="s">
        <v>20</v>
      </c>
      <c r="N155" s="191" t="s">
        <v>47</v>
      </c>
      <c r="O155" s="36"/>
      <c r="P155" s="192">
        <f t="shared" si="31"/>
        <v>0</v>
      </c>
      <c r="Q155" s="192">
        <v>0</v>
      </c>
      <c r="R155" s="192">
        <f t="shared" si="32"/>
        <v>0</v>
      </c>
      <c r="S155" s="192">
        <v>0</v>
      </c>
      <c r="T155" s="193">
        <f t="shared" si="33"/>
        <v>0</v>
      </c>
      <c r="AR155" s="18" t="s">
        <v>128</v>
      </c>
      <c r="AT155" s="18" t="s">
        <v>130</v>
      </c>
      <c r="AU155" s="18" t="s">
        <v>84</v>
      </c>
      <c r="AY155" s="18" t="s">
        <v>129</v>
      </c>
      <c r="BE155" s="194">
        <f t="shared" si="34"/>
        <v>0</v>
      </c>
      <c r="BF155" s="194">
        <f t="shared" si="35"/>
        <v>0</v>
      </c>
      <c r="BG155" s="194">
        <f t="shared" si="36"/>
        <v>0</v>
      </c>
      <c r="BH155" s="194">
        <f t="shared" si="37"/>
        <v>0</v>
      </c>
      <c r="BI155" s="194">
        <f t="shared" si="38"/>
        <v>0</v>
      </c>
      <c r="BJ155" s="18" t="s">
        <v>22</v>
      </c>
      <c r="BK155" s="194">
        <f t="shared" si="39"/>
        <v>0</v>
      </c>
      <c r="BL155" s="18" t="s">
        <v>128</v>
      </c>
      <c r="BM155" s="18" t="s">
        <v>373</v>
      </c>
    </row>
    <row r="156" spans="2:65" s="1" customFormat="1" ht="22.5" customHeight="1" x14ac:dyDescent="0.3">
      <c r="B156" s="35"/>
      <c r="C156" s="183" t="s">
        <v>374</v>
      </c>
      <c r="D156" s="183" t="s">
        <v>130</v>
      </c>
      <c r="E156" s="184" t="s">
        <v>375</v>
      </c>
      <c r="F156" s="185" t="s">
        <v>376</v>
      </c>
      <c r="G156" s="186" t="s">
        <v>312</v>
      </c>
      <c r="H156" s="187">
        <v>663.53</v>
      </c>
      <c r="I156" s="188"/>
      <c r="J156" s="189">
        <f t="shared" si="30"/>
        <v>0</v>
      </c>
      <c r="K156" s="185" t="s">
        <v>134</v>
      </c>
      <c r="L156" s="55"/>
      <c r="M156" s="190" t="s">
        <v>20</v>
      </c>
      <c r="N156" s="191" t="s">
        <v>47</v>
      </c>
      <c r="O156" s="36"/>
      <c r="P156" s="192">
        <f t="shared" si="31"/>
        <v>0</v>
      </c>
      <c r="Q156" s="192">
        <v>0</v>
      </c>
      <c r="R156" s="192">
        <f t="shared" si="32"/>
        <v>0</v>
      </c>
      <c r="S156" s="192">
        <v>0</v>
      </c>
      <c r="T156" s="193">
        <f t="shared" si="33"/>
        <v>0</v>
      </c>
      <c r="AR156" s="18" t="s">
        <v>128</v>
      </c>
      <c r="AT156" s="18" t="s">
        <v>130</v>
      </c>
      <c r="AU156" s="18" t="s">
        <v>84</v>
      </c>
      <c r="AY156" s="18" t="s">
        <v>129</v>
      </c>
      <c r="BE156" s="194">
        <f t="shared" si="34"/>
        <v>0</v>
      </c>
      <c r="BF156" s="194">
        <f t="shared" si="35"/>
        <v>0</v>
      </c>
      <c r="BG156" s="194">
        <f t="shared" si="36"/>
        <v>0</v>
      </c>
      <c r="BH156" s="194">
        <f t="shared" si="37"/>
        <v>0</v>
      </c>
      <c r="BI156" s="194">
        <f t="shared" si="38"/>
        <v>0</v>
      </c>
      <c r="BJ156" s="18" t="s">
        <v>22</v>
      </c>
      <c r="BK156" s="194">
        <f t="shared" si="39"/>
        <v>0</v>
      </c>
      <c r="BL156" s="18" t="s">
        <v>128</v>
      </c>
      <c r="BM156" s="18" t="s">
        <v>377</v>
      </c>
    </row>
    <row r="157" spans="2:65" s="1" customFormat="1" ht="22.5" customHeight="1" x14ac:dyDescent="0.3">
      <c r="B157" s="35"/>
      <c r="C157" s="183" t="s">
        <v>299</v>
      </c>
      <c r="D157" s="183" t="s">
        <v>130</v>
      </c>
      <c r="E157" s="184" t="s">
        <v>378</v>
      </c>
      <c r="F157" s="185" t="s">
        <v>379</v>
      </c>
      <c r="G157" s="186" t="s">
        <v>312</v>
      </c>
      <c r="H157" s="187">
        <v>438.97</v>
      </c>
      <c r="I157" s="188"/>
      <c r="J157" s="189">
        <f t="shared" si="30"/>
        <v>0</v>
      </c>
      <c r="K157" s="185" t="s">
        <v>134</v>
      </c>
      <c r="L157" s="55"/>
      <c r="M157" s="190" t="s">
        <v>20</v>
      </c>
      <c r="N157" s="191" t="s">
        <v>47</v>
      </c>
      <c r="O157" s="36"/>
      <c r="P157" s="192">
        <f t="shared" si="31"/>
        <v>0</v>
      </c>
      <c r="Q157" s="192">
        <v>0</v>
      </c>
      <c r="R157" s="192">
        <f t="shared" si="32"/>
        <v>0</v>
      </c>
      <c r="S157" s="192">
        <v>0</v>
      </c>
      <c r="T157" s="193">
        <f t="shared" si="33"/>
        <v>0</v>
      </c>
      <c r="AR157" s="18" t="s">
        <v>128</v>
      </c>
      <c r="AT157" s="18" t="s">
        <v>130</v>
      </c>
      <c r="AU157" s="18" t="s">
        <v>84</v>
      </c>
      <c r="AY157" s="18" t="s">
        <v>129</v>
      </c>
      <c r="BE157" s="194">
        <f t="shared" si="34"/>
        <v>0</v>
      </c>
      <c r="BF157" s="194">
        <f t="shared" si="35"/>
        <v>0</v>
      </c>
      <c r="BG157" s="194">
        <f t="shared" si="36"/>
        <v>0</v>
      </c>
      <c r="BH157" s="194">
        <f t="shared" si="37"/>
        <v>0</v>
      </c>
      <c r="BI157" s="194">
        <f t="shared" si="38"/>
        <v>0</v>
      </c>
      <c r="BJ157" s="18" t="s">
        <v>22</v>
      </c>
      <c r="BK157" s="194">
        <f t="shared" si="39"/>
        <v>0</v>
      </c>
      <c r="BL157" s="18" t="s">
        <v>128</v>
      </c>
      <c r="BM157" s="18" t="s">
        <v>380</v>
      </c>
    </row>
    <row r="158" spans="2:65" s="1" customFormat="1" ht="22.5" customHeight="1" x14ac:dyDescent="0.3">
      <c r="B158" s="35"/>
      <c r="C158" s="183" t="s">
        <v>381</v>
      </c>
      <c r="D158" s="183" t="s">
        <v>130</v>
      </c>
      <c r="E158" s="184" t="s">
        <v>382</v>
      </c>
      <c r="F158" s="185" t="s">
        <v>383</v>
      </c>
      <c r="G158" s="186" t="s">
        <v>250</v>
      </c>
      <c r="H158" s="187">
        <v>9</v>
      </c>
      <c r="I158" s="188"/>
      <c r="J158" s="189">
        <f t="shared" si="30"/>
        <v>0</v>
      </c>
      <c r="K158" s="185" t="s">
        <v>134</v>
      </c>
      <c r="L158" s="55"/>
      <c r="M158" s="190" t="s">
        <v>20</v>
      </c>
      <c r="N158" s="191" t="s">
        <v>47</v>
      </c>
      <c r="O158" s="36"/>
      <c r="P158" s="192">
        <f t="shared" si="31"/>
        <v>0</v>
      </c>
      <c r="Q158" s="192">
        <v>0</v>
      </c>
      <c r="R158" s="192">
        <f t="shared" si="32"/>
        <v>0</v>
      </c>
      <c r="S158" s="192">
        <v>0</v>
      </c>
      <c r="T158" s="193">
        <f t="shared" si="33"/>
        <v>0</v>
      </c>
      <c r="AR158" s="18" t="s">
        <v>128</v>
      </c>
      <c r="AT158" s="18" t="s">
        <v>130</v>
      </c>
      <c r="AU158" s="18" t="s">
        <v>84</v>
      </c>
      <c r="AY158" s="18" t="s">
        <v>129</v>
      </c>
      <c r="BE158" s="194">
        <f t="shared" si="34"/>
        <v>0</v>
      </c>
      <c r="BF158" s="194">
        <f t="shared" si="35"/>
        <v>0</v>
      </c>
      <c r="BG158" s="194">
        <f t="shared" si="36"/>
        <v>0</v>
      </c>
      <c r="BH158" s="194">
        <f t="shared" si="37"/>
        <v>0</v>
      </c>
      <c r="BI158" s="194">
        <f t="shared" si="38"/>
        <v>0</v>
      </c>
      <c r="BJ158" s="18" t="s">
        <v>22</v>
      </c>
      <c r="BK158" s="194">
        <f t="shared" si="39"/>
        <v>0</v>
      </c>
      <c r="BL158" s="18" t="s">
        <v>128</v>
      </c>
      <c r="BM158" s="18" t="s">
        <v>384</v>
      </c>
    </row>
    <row r="159" spans="2:65" s="1" customFormat="1" ht="22.5" customHeight="1" x14ac:dyDescent="0.3">
      <c r="B159" s="35"/>
      <c r="C159" s="183" t="s">
        <v>302</v>
      </c>
      <c r="D159" s="183" t="s">
        <v>130</v>
      </c>
      <c r="E159" s="184" t="s">
        <v>385</v>
      </c>
      <c r="F159" s="185" t="s">
        <v>386</v>
      </c>
      <c r="G159" s="186" t="s">
        <v>250</v>
      </c>
      <c r="H159" s="187">
        <v>1157.0999999999999</v>
      </c>
      <c r="I159" s="188"/>
      <c r="J159" s="189">
        <f t="shared" si="30"/>
        <v>0</v>
      </c>
      <c r="K159" s="185" t="s">
        <v>134</v>
      </c>
      <c r="L159" s="55"/>
      <c r="M159" s="190" t="s">
        <v>20</v>
      </c>
      <c r="N159" s="191" t="s">
        <v>47</v>
      </c>
      <c r="O159" s="36"/>
      <c r="P159" s="192">
        <f t="shared" si="31"/>
        <v>0</v>
      </c>
      <c r="Q159" s="192">
        <v>0</v>
      </c>
      <c r="R159" s="192">
        <f t="shared" si="32"/>
        <v>0</v>
      </c>
      <c r="S159" s="192">
        <v>0</v>
      </c>
      <c r="T159" s="193">
        <f t="shared" si="33"/>
        <v>0</v>
      </c>
      <c r="AR159" s="18" t="s">
        <v>128</v>
      </c>
      <c r="AT159" s="18" t="s">
        <v>130</v>
      </c>
      <c r="AU159" s="18" t="s">
        <v>84</v>
      </c>
      <c r="AY159" s="18" t="s">
        <v>129</v>
      </c>
      <c r="BE159" s="194">
        <f t="shared" si="34"/>
        <v>0</v>
      </c>
      <c r="BF159" s="194">
        <f t="shared" si="35"/>
        <v>0</v>
      </c>
      <c r="BG159" s="194">
        <f t="shared" si="36"/>
        <v>0</v>
      </c>
      <c r="BH159" s="194">
        <f t="shared" si="37"/>
        <v>0</v>
      </c>
      <c r="BI159" s="194">
        <f t="shared" si="38"/>
        <v>0</v>
      </c>
      <c r="BJ159" s="18" t="s">
        <v>22</v>
      </c>
      <c r="BK159" s="194">
        <f t="shared" si="39"/>
        <v>0</v>
      </c>
      <c r="BL159" s="18" t="s">
        <v>128</v>
      </c>
      <c r="BM159" s="18" t="s">
        <v>387</v>
      </c>
    </row>
    <row r="160" spans="2:65" s="1" customFormat="1" ht="22.5" customHeight="1" x14ac:dyDescent="0.3">
      <c r="B160" s="35"/>
      <c r="C160" s="183" t="s">
        <v>388</v>
      </c>
      <c r="D160" s="183" t="s">
        <v>130</v>
      </c>
      <c r="E160" s="184" t="s">
        <v>389</v>
      </c>
      <c r="F160" s="185" t="s">
        <v>390</v>
      </c>
      <c r="G160" s="186" t="s">
        <v>343</v>
      </c>
      <c r="H160" s="187">
        <v>412.11200000000002</v>
      </c>
      <c r="I160" s="188"/>
      <c r="J160" s="189">
        <f t="shared" si="30"/>
        <v>0</v>
      </c>
      <c r="K160" s="185" t="s">
        <v>134</v>
      </c>
      <c r="L160" s="55"/>
      <c r="M160" s="190" t="s">
        <v>20</v>
      </c>
      <c r="N160" s="191" t="s">
        <v>47</v>
      </c>
      <c r="O160" s="36"/>
      <c r="P160" s="192">
        <f t="shared" si="31"/>
        <v>0</v>
      </c>
      <c r="Q160" s="192">
        <v>0</v>
      </c>
      <c r="R160" s="192">
        <f t="shared" si="32"/>
        <v>0</v>
      </c>
      <c r="S160" s="192">
        <v>0</v>
      </c>
      <c r="T160" s="193">
        <f t="shared" si="33"/>
        <v>0</v>
      </c>
      <c r="AR160" s="18" t="s">
        <v>128</v>
      </c>
      <c r="AT160" s="18" t="s">
        <v>130</v>
      </c>
      <c r="AU160" s="18" t="s">
        <v>84</v>
      </c>
      <c r="AY160" s="18" t="s">
        <v>129</v>
      </c>
      <c r="BE160" s="194">
        <f t="shared" si="34"/>
        <v>0</v>
      </c>
      <c r="BF160" s="194">
        <f t="shared" si="35"/>
        <v>0</v>
      </c>
      <c r="BG160" s="194">
        <f t="shared" si="36"/>
        <v>0</v>
      </c>
      <c r="BH160" s="194">
        <f t="shared" si="37"/>
        <v>0</v>
      </c>
      <c r="BI160" s="194">
        <f t="shared" si="38"/>
        <v>0</v>
      </c>
      <c r="BJ160" s="18" t="s">
        <v>22</v>
      </c>
      <c r="BK160" s="194">
        <f t="shared" si="39"/>
        <v>0</v>
      </c>
      <c r="BL160" s="18" t="s">
        <v>128</v>
      </c>
      <c r="BM160" s="18" t="s">
        <v>391</v>
      </c>
    </row>
    <row r="161" spans="2:65" s="11" customFormat="1" x14ac:dyDescent="0.3">
      <c r="B161" s="195"/>
      <c r="C161" s="196"/>
      <c r="D161" s="197" t="s">
        <v>145</v>
      </c>
      <c r="E161" s="198" t="s">
        <v>20</v>
      </c>
      <c r="F161" s="199" t="s">
        <v>392</v>
      </c>
      <c r="G161" s="196"/>
      <c r="H161" s="200" t="s">
        <v>20</v>
      </c>
      <c r="I161" s="201"/>
      <c r="J161" s="196"/>
      <c r="K161" s="196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145</v>
      </c>
      <c r="AU161" s="206" t="s">
        <v>84</v>
      </c>
      <c r="AV161" s="11" t="s">
        <v>22</v>
      </c>
      <c r="AW161" s="11" t="s">
        <v>40</v>
      </c>
      <c r="AX161" s="11" t="s">
        <v>76</v>
      </c>
      <c r="AY161" s="206" t="s">
        <v>129</v>
      </c>
    </row>
    <row r="162" spans="2:65" s="12" customFormat="1" x14ac:dyDescent="0.3">
      <c r="B162" s="207"/>
      <c r="C162" s="208"/>
      <c r="D162" s="197" t="s">
        <v>145</v>
      </c>
      <c r="E162" s="209" t="s">
        <v>20</v>
      </c>
      <c r="F162" s="210" t="s">
        <v>393</v>
      </c>
      <c r="G162" s="208"/>
      <c r="H162" s="211">
        <v>412.11200000000002</v>
      </c>
      <c r="I162" s="212"/>
      <c r="J162" s="208"/>
      <c r="K162" s="208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145</v>
      </c>
      <c r="AU162" s="217" t="s">
        <v>84</v>
      </c>
      <c r="AV162" s="12" t="s">
        <v>84</v>
      </c>
      <c r="AW162" s="12" t="s">
        <v>40</v>
      </c>
      <c r="AX162" s="12" t="s">
        <v>76</v>
      </c>
      <c r="AY162" s="217" t="s">
        <v>129</v>
      </c>
    </row>
    <row r="163" spans="2:65" s="13" customFormat="1" x14ac:dyDescent="0.3">
      <c r="B163" s="218"/>
      <c r="C163" s="219"/>
      <c r="D163" s="220" t="s">
        <v>145</v>
      </c>
      <c r="E163" s="221" t="s">
        <v>20</v>
      </c>
      <c r="F163" s="222" t="s">
        <v>154</v>
      </c>
      <c r="G163" s="219"/>
      <c r="H163" s="223">
        <v>412.11200000000002</v>
      </c>
      <c r="I163" s="224"/>
      <c r="J163" s="219"/>
      <c r="K163" s="219"/>
      <c r="L163" s="225"/>
      <c r="M163" s="226"/>
      <c r="N163" s="227"/>
      <c r="O163" s="227"/>
      <c r="P163" s="227"/>
      <c r="Q163" s="227"/>
      <c r="R163" s="227"/>
      <c r="S163" s="227"/>
      <c r="T163" s="228"/>
      <c r="AT163" s="229" t="s">
        <v>145</v>
      </c>
      <c r="AU163" s="229" t="s">
        <v>84</v>
      </c>
      <c r="AV163" s="13" t="s">
        <v>128</v>
      </c>
      <c r="AW163" s="13" t="s">
        <v>40</v>
      </c>
      <c r="AX163" s="13" t="s">
        <v>22</v>
      </c>
      <c r="AY163" s="229" t="s">
        <v>129</v>
      </c>
    </row>
    <row r="164" spans="2:65" s="1" customFormat="1" ht="22.5" customHeight="1" x14ac:dyDescent="0.3">
      <c r="B164" s="35"/>
      <c r="C164" s="183" t="s">
        <v>304</v>
      </c>
      <c r="D164" s="183" t="s">
        <v>130</v>
      </c>
      <c r="E164" s="184" t="s">
        <v>389</v>
      </c>
      <c r="F164" s="185" t="s">
        <v>390</v>
      </c>
      <c r="G164" s="186" t="s">
        <v>343</v>
      </c>
      <c r="H164" s="187">
        <v>6582.5280000000002</v>
      </c>
      <c r="I164" s="188"/>
      <c r="J164" s="189">
        <f>ROUND(I164*H164,2)</f>
        <v>0</v>
      </c>
      <c r="K164" s="185" t="s">
        <v>134</v>
      </c>
      <c r="L164" s="55"/>
      <c r="M164" s="190" t="s">
        <v>20</v>
      </c>
      <c r="N164" s="191" t="s">
        <v>47</v>
      </c>
      <c r="O164" s="36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AR164" s="18" t="s">
        <v>128</v>
      </c>
      <c r="AT164" s="18" t="s">
        <v>130</v>
      </c>
      <c r="AU164" s="18" t="s">
        <v>84</v>
      </c>
      <c r="AY164" s="18" t="s">
        <v>129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22</v>
      </c>
      <c r="BK164" s="194">
        <f>ROUND(I164*H164,2)</f>
        <v>0</v>
      </c>
      <c r="BL164" s="18" t="s">
        <v>128</v>
      </c>
      <c r="BM164" s="18" t="s">
        <v>394</v>
      </c>
    </row>
    <row r="165" spans="2:65" s="11" customFormat="1" x14ac:dyDescent="0.3">
      <c r="B165" s="195"/>
      <c r="C165" s="196"/>
      <c r="D165" s="197" t="s">
        <v>145</v>
      </c>
      <c r="E165" s="198" t="s">
        <v>20</v>
      </c>
      <c r="F165" s="199" t="s">
        <v>395</v>
      </c>
      <c r="G165" s="196"/>
      <c r="H165" s="200" t="s">
        <v>20</v>
      </c>
      <c r="I165" s="201"/>
      <c r="J165" s="196"/>
      <c r="K165" s="196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145</v>
      </c>
      <c r="AU165" s="206" t="s">
        <v>84</v>
      </c>
      <c r="AV165" s="11" t="s">
        <v>22</v>
      </c>
      <c r="AW165" s="11" t="s">
        <v>40</v>
      </c>
      <c r="AX165" s="11" t="s">
        <v>76</v>
      </c>
      <c r="AY165" s="206" t="s">
        <v>129</v>
      </c>
    </row>
    <row r="166" spans="2:65" s="12" customFormat="1" x14ac:dyDescent="0.3">
      <c r="B166" s="207"/>
      <c r="C166" s="208"/>
      <c r="D166" s="197" t="s">
        <v>145</v>
      </c>
      <c r="E166" s="209" t="s">
        <v>20</v>
      </c>
      <c r="F166" s="210" t="s">
        <v>396</v>
      </c>
      <c r="G166" s="208"/>
      <c r="H166" s="211">
        <v>6582.5280000000002</v>
      </c>
      <c r="I166" s="212"/>
      <c r="J166" s="208"/>
      <c r="K166" s="208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145</v>
      </c>
      <c r="AU166" s="217" t="s">
        <v>84</v>
      </c>
      <c r="AV166" s="12" t="s">
        <v>84</v>
      </c>
      <c r="AW166" s="12" t="s">
        <v>40</v>
      </c>
      <c r="AX166" s="12" t="s">
        <v>76</v>
      </c>
      <c r="AY166" s="217" t="s">
        <v>129</v>
      </c>
    </row>
    <row r="167" spans="2:65" s="13" customFormat="1" x14ac:dyDescent="0.3">
      <c r="B167" s="218"/>
      <c r="C167" s="219"/>
      <c r="D167" s="220" t="s">
        <v>145</v>
      </c>
      <c r="E167" s="221" t="s">
        <v>20</v>
      </c>
      <c r="F167" s="222" t="s">
        <v>154</v>
      </c>
      <c r="G167" s="219"/>
      <c r="H167" s="223">
        <v>6582.5280000000002</v>
      </c>
      <c r="I167" s="224"/>
      <c r="J167" s="219"/>
      <c r="K167" s="219"/>
      <c r="L167" s="225"/>
      <c r="M167" s="226"/>
      <c r="N167" s="227"/>
      <c r="O167" s="227"/>
      <c r="P167" s="227"/>
      <c r="Q167" s="227"/>
      <c r="R167" s="227"/>
      <c r="S167" s="227"/>
      <c r="T167" s="228"/>
      <c r="AT167" s="229" t="s">
        <v>145</v>
      </c>
      <c r="AU167" s="229" t="s">
        <v>84</v>
      </c>
      <c r="AV167" s="13" t="s">
        <v>128</v>
      </c>
      <c r="AW167" s="13" t="s">
        <v>40</v>
      </c>
      <c r="AX167" s="13" t="s">
        <v>22</v>
      </c>
      <c r="AY167" s="229" t="s">
        <v>129</v>
      </c>
    </row>
    <row r="168" spans="2:65" s="1" customFormat="1" ht="22.5" customHeight="1" x14ac:dyDescent="0.3">
      <c r="B168" s="35"/>
      <c r="C168" s="183" t="s">
        <v>397</v>
      </c>
      <c r="D168" s="183" t="s">
        <v>130</v>
      </c>
      <c r="E168" s="184" t="s">
        <v>398</v>
      </c>
      <c r="F168" s="185" t="s">
        <v>399</v>
      </c>
      <c r="G168" s="186" t="s">
        <v>343</v>
      </c>
      <c r="H168" s="187">
        <v>645.08799999999997</v>
      </c>
      <c r="I168" s="188"/>
      <c r="J168" s="189">
        <f>ROUND(I168*H168,2)</f>
        <v>0</v>
      </c>
      <c r="K168" s="185" t="s">
        <v>185</v>
      </c>
      <c r="L168" s="55"/>
      <c r="M168" s="190" t="s">
        <v>20</v>
      </c>
      <c r="N168" s="191" t="s">
        <v>47</v>
      </c>
      <c r="O168" s="36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AR168" s="18" t="s">
        <v>128</v>
      </c>
      <c r="AT168" s="18" t="s">
        <v>130</v>
      </c>
      <c r="AU168" s="18" t="s">
        <v>84</v>
      </c>
      <c r="AY168" s="18" t="s">
        <v>129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22</v>
      </c>
      <c r="BK168" s="194">
        <f>ROUND(I168*H168,2)</f>
        <v>0</v>
      </c>
      <c r="BL168" s="18" t="s">
        <v>128</v>
      </c>
      <c r="BM168" s="18" t="s">
        <v>400</v>
      </c>
    </row>
    <row r="169" spans="2:65" s="1" customFormat="1" ht="22.5" customHeight="1" x14ac:dyDescent="0.3">
      <c r="B169" s="35"/>
      <c r="C169" s="183" t="s">
        <v>305</v>
      </c>
      <c r="D169" s="183" t="s">
        <v>130</v>
      </c>
      <c r="E169" s="184" t="s">
        <v>401</v>
      </c>
      <c r="F169" s="185" t="s">
        <v>402</v>
      </c>
      <c r="G169" s="186" t="s">
        <v>343</v>
      </c>
      <c r="H169" s="187">
        <v>960.65599999999995</v>
      </c>
      <c r="I169" s="188"/>
      <c r="J169" s="189">
        <f>ROUND(I169*H169,2)</f>
        <v>0</v>
      </c>
      <c r="K169" s="185" t="s">
        <v>134</v>
      </c>
      <c r="L169" s="55"/>
      <c r="M169" s="190" t="s">
        <v>20</v>
      </c>
      <c r="N169" s="191" t="s">
        <v>47</v>
      </c>
      <c r="O169" s="36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AR169" s="18" t="s">
        <v>128</v>
      </c>
      <c r="AT169" s="18" t="s">
        <v>130</v>
      </c>
      <c r="AU169" s="18" t="s">
        <v>84</v>
      </c>
      <c r="AY169" s="18" t="s">
        <v>129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8" t="s">
        <v>22</v>
      </c>
      <c r="BK169" s="194">
        <f>ROUND(I169*H169,2)</f>
        <v>0</v>
      </c>
      <c r="BL169" s="18" t="s">
        <v>128</v>
      </c>
      <c r="BM169" s="18" t="s">
        <v>403</v>
      </c>
    </row>
    <row r="170" spans="2:65" s="10" customFormat="1" ht="29.85" customHeight="1" x14ac:dyDescent="0.3">
      <c r="B170" s="169"/>
      <c r="C170" s="170"/>
      <c r="D170" s="171" t="s">
        <v>75</v>
      </c>
      <c r="E170" s="247" t="s">
        <v>84</v>
      </c>
      <c r="F170" s="247" t="s">
        <v>404</v>
      </c>
      <c r="G170" s="170"/>
      <c r="H170" s="170"/>
      <c r="I170" s="173"/>
      <c r="J170" s="248">
        <f>BK170</f>
        <v>0</v>
      </c>
      <c r="K170" s="170"/>
      <c r="L170" s="175"/>
      <c r="M170" s="176"/>
      <c r="N170" s="177"/>
      <c r="O170" s="177"/>
      <c r="P170" s="178">
        <f>SUM(P171:P174)</f>
        <v>0</v>
      </c>
      <c r="Q170" s="177"/>
      <c r="R170" s="178">
        <f>SUM(R171:R174)</f>
        <v>0</v>
      </c>
      <c r="S170" s="177"/>
      <c r="T170" s="179">
        <f>SUM(T171:T174)</f>
        <v>0</v>
      </c>
      <c r="AR170" s="180" t="s">
        <v>22</v>
      </c>
      <c r="AT170" s="181" t="s">
        <v>75</v>
      </c>
      <c r="AU170" s="181" t="s">
        <v>22</v>
      </c>
      <c r="AY170" s="180" t="s">
        <v>129</v>
      </c>
      <c r="BK170" s="182">
        <f>SUM(BK171:BK174)</f>
        <v>0</v>
      </c>
    </row>
    <row r="171" spans="2:65" s="1" customFormat="1" ht="22.5" customHeight="1" x14ac:dyDescent="0.3">
      <c r="B171" s="35"/>
      <c r="C171" s="183" t="s">
        <v>405</v>
      </c>
      <c r="D171" s="183" t="s">
        <v>130</v>
      </c>
      <c r="E171" s="184" t="s">
        <v>406</v>
      </c>
      <c r="F171" s="185" t="s">
        <v>407</v>
      </c>
      <c r="G171" s="186" t="s">
        <v>250</v>
      </c>
      <c r="H171" s="187">
        <v>165.9</v>
      </c>
      <c r="I171" s="188"/>
      <c r="J171" s="189">
        <f>ROUND(I171*H171,2)</f>
        <v>0</v>
      </c>
      <c r="K171" s="185" t="s">
        <v>134</v>
      </c>
      <c r="L171" s="55"/>
      <c r="M171" s="190" t="s">
        <v>20</v>
      </c>
      <c r="N171" s="191" t="s">
        <v>47</v>
      </c>
      <c r="O171" s="36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AR171" s="18" t="s">
        <v>128</v>
      </c>
      <c r="AT171" s="18" t="s">
        <v>130</v>
      </c>
      <c r="AU171" s="18" t="s">
        <v>84</v>
      </c>
      <c r="AY171" s="18" t="s">
        <v>129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8" t="s">
        <v>22</v>
      </c>
      <c r="BK171" s="194">
        <f>ROUND(I171*H171,2)</f>
        <v>0</v>
      </c>
      <c r="BL171" s="18" t="s">
        <v>128</v>
      </c>
      <c r="BM171" s="18" t="s">
        <v>408</v>
      </c>
    </row>
    <row r="172" spans="2:65" s="1" customFormat="1" ht="22.5" customHeight="1" x14ac:dyDescent="0.3">
      <c r="B172" s="35"/>
      <c r="C172" s="183" t="s">
        <v>309</v>
      </c>
      <c r="D172" s="183" t="s">
        <v>130</v>
      </c>
      <c r="E172" s="184" t="s">
        <v>409</v>
      </c>
      <c r="F172" s="185" t="s">
        <v>410</v>
      </c>
      <c r="G172" s="186" t="s">
        <v>255</v>
      </c>
      <c r="H172" s="187">
        <v>1.8149999999999999</v>
      </c>
      <c r="I172" s="188"/>
      <c r="J172" s="189">
        <f>ROUND(I172*H172,2)</f>
        <v>0</v>
      </c>
      <c r="K172" s="185" t="s">
        <v>185</v>
      </c>
      <c r="L172" s="55"/>
      <c r="M172" s="190" t="s">
        <v>20</v>
      </c>
      <c r="N172" s="191" t="s">
        <v>47</v>
      </c>
      <c r="O172" s="36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AR172" s="18" t="s">
        <v>128</v>
      </c>
      <c r="AT172" s="18" t="s">
        <v>130</v>
      </c>
      <c r="AU172" s="18" t="s">
        <v>84</v>
      </c>
      <c r="AY172" s="18" t="s">
        <v>129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8" t="s">
        <v>22</v>
      </c>
      <c r="BK172" s="194">
        <f>ROUND(I172*H172,2)</f>
        <v>0</v>
      </c>
      <c r="BL172" s="18" t="s">
        <v>128</v>
      </c>
      <c r="BM172" s="18" t="s">
        <v>28</v>
      </c>
    </row>
    <row r="173" spans="2:65" s="12" customFormat="1" x14ac:dyDescent="0.3">
      <c r="B173" s="207"/>
      <c r="C173" s="208"/>
      <c r="D173" s="197" t="s">
        <v>145</v>
      </c>
      <c r="E173" s="209" t="s">
        <v>20</v>
      </c>
      <c r="F173" s="210" t="s">
        <v>411</v>
      </c>
      <c r="G173" s="208"/>
      <c r="H173" s="211">
        <v>1.8149999999999999</v>
      </c>
      <c r="I173" s="212"/>
      <c r="J173" s="208"/>
      <c r="K173" s="208"/>
      <c r="L173" s="213"/>
      <c r="M173" s="214"/>
      <c r="N173" s="215"/>
      <c r="O173" s="215"/>
      <c r="P173" s="215"/>
      <c r="Q173" s="215"/>
      <c r="R173" s="215"/>
      <c r="S173" s="215"/>
      <c r="T173" s="216"/>
      <c r="AT173" s="217" t="s">
        <v>145</v>
      </c>
      <c r="AU173" s="217" t="s">
        <v>84</v>
      </c>
      <c r="AV173" s="12" t="s">
        <v>84</v>
      </c>
      <c r="AW173" s="12" t="s">
        <v>40</v>
      </c>
      <c r="AX173" s="12" t="s">
        <v>76</v>
      </c>
      <c r="AY173" s="217" t="s">
        <v>129</v>
      </c>
    </row>
    <row r="174" spans="2:65" s="13" customFormat="1" x14ac:dyDescent="0.3">
      <c r="B174" s="218"/>
      <c r="C174" s="219"/>
      <c r="D174" s="197" t="s">
        <v>145</v>
      </c>
      <c r="E174" s="230" t="s">
        <v>20</v>
      </c>
      <c r="F174" s="231" t="s">
        <v>154</v>
      </c>
      <c r="G174" s="219"/>
      <c r="H174" s="232">
        <v>1.8149999999999999</v>
      </c>
      <c r="I174" s="224"/>
      <c r="J174" s="219"/>
      <c r="K174" s="219"/>
      <c r="L174" s="225"/>
      <c r="M174" s="226"/>
      <c r="N174" s="227"/>
      <c r="O174" s="227"/>
      <c r="P174" s="227"/>
      <c r="Q174" s="227"/>
      <c r="R174" s="227"/>
      <c r="S174" s="227"/>
      <c r="T174" s="228"/>
      <c r="AT174" s="229" t="s">
        <v>145</v>
      </c>
      <c r="AU174" s="229" t="s">
        <v>84</v>
      </c>
      <c r="AV174" s="13" t="s">
        <v>128</v>
      </c>
      <c r="AW174" s="13" t="s">
        <v>40</v>
      </c>
      <c r="AX174" s="13" t="s">
        <v>22</v>
      </c>
      <c r="AY174" s="229" t="s">
        <v>129</v>
      </c>
    </row>
    <row r="175" spans="2:65" s="10" customFormat="1" ht="29.85" customHeight="1" x14ac:dyDescent="0.3">
      <c r="B175" s="169"/>
      <c r="C175" s="170"/>
      <c r="D175" s="171" t="s">
        <v>75</v>
      </c>
      <c r="E175" s="247" t="s">
        <v>128</v>
      </c>
      <c r="F175" s="247" t="s">
        <v>412</v>
      </c>
      <c r="G175" s="170"/>
      <c r="H175" s="170"/>
      <c r="I175" s="173"/>
      <c r="J175" s="248">
        <f>BK175</f>
        <v>0</v>
      </c>
      <c r="K175" s="170"/>
      <c r="L175" s="175"/>
      <c r="M175" s="176"/>
      <c r="N175" s="177"/>
      <c r="O175" s="177"/>
      <c r="P175" s="178">
        <f>SUM(P176:P194)</f>
        <v>0</v>
      </c>
      <c r="Q175" s="177"/>
      <c r="R175" s="178">
        <f>SUM(R176:R194)</f>
        <v>0</v>
      </c>
      <c r="S175" s="177"/>
      <c r="T175" s="179">
        <f>SUM(T176:T194)</f>
        <v>0</v>
      </c>
      <c r="AR175" s="180" t="s">
        <v>22</v>
      </c>
      <c r="AT175" s="181" t="s">
        <v>75</v>
      </c>
      <c r="AU175" s="181" t="s">
        <v>22</v>
      </c>
      <c r="AY175" s="180" t="s">
        <v>129</v>
      </c>
      <c r="BK175" s="182">
        <f>SUM(BK176:BK194)</f>
        <v>0</v>
      </c>
    </row>
    <row r="176" spans="2:65" s="1" customFormat="1" ht="22.5" customHeight="1" x14ac:dyDescent="0.3">
      <c r="B176" s="35"/>
      <c r="C176" s="183" t="s">
        <v>413</v>
      </c>
      <c r="D176" s="183" t="s">
        <v>130</v>
      </c>
      <c r="E176" s="184" t="s">
        <v>414</v>
      </c>
      <c r="F176" s="185" t="s">
        <v>415</v>
      </c>
      <c r="G176" s="186" t="s">
        <v>255</v>
      </c>
      <c r="H176" s="187">
        <v>227.459</v>
      </c>
      <c r="I176" s="188"/>
      <c r="J176" s="189">
        <f>ROUND(I176*H176,2)</f>
        <v>0</v>
      </c>
      <c r="K176" s="185" t="s">
        <v>134</v>
      </c>
      <c r="L176" s="55"/>
      <c r="M176" s="190" t="s">
        <v>20</v>
      </c>
      <c r="N176" s="191" t="s">
        <v>47</v>
      </c>
      <c r="O176" s="36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AR176" s="18" t="s">
        <v>128</v>
      </c>
      <c r="AT176" s="18" t="s">
        <v>130</v>
      </c>
      <c r="AU176" s="18" t="s">
        <v>84</v>
      </c>
      <c r="AY176" s="18" t="s">
        <v>129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8" t="s">
        <v>22</v>
      </c>
      <c r="BK176" s="194">
        <f>ROUND(I176*H176,2)</f>
        <v>0</v>
      </c>
      <c r="BL176" s="18" t="s">
        <v>128</v>
      </c>
      <c r="BM176" s="18" t="s">
        <v>416</v>
      </c>
    </row>
    <row r="177" spans="2:65" s="1" customFormat="1" ht="22.5" customHeight="1" x14ac:dyDescent="0.3">
      <c r="B177" s="35"/>
      <c r="C177" s="183" t="s">
        <v>313</v>
      </c>
      <c r="D177" s="183" t="s">
        <v>130</v>
      </c>
      <c r="E177" s="184" t="s">
        <v>417</v>
      </c>
      <c r="F177" s="185" t="s">
        <v>418</v>
      </c>
      <c r="G177" s="186" t="s">
        <v>255</v>
      </c>
      <c r="H177" s="187">
        <v>10.584</v>
      </c>
      <c r="I177" s="188"/>
      <c r="J177" s="189">
        <f>ROUND(I177*H177,2)</f>
        <v>0</v>
      </c>
      <c r="K177" s="185" t="s">
        <v>134</v>
      </c>
      <c r="L177" s="55"/>
      <c r="M177" s="190" t="s">
        <v>20</v>
      </c>
      <c r="N177" s="191" t="s">
        <v>47</v>
      </c>
      <c r="O177" s="36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AR177" s="18" t="s">
        <v>128</v>
      </c>
      <c r="AT177" s="18" t="s">
        <v>130</v>
      </c>
      <c r="AU177" s="18" t="s">
        <v>84</v>
      </c>
      <c r="AY177" s="18" t="s">
        <v>129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8" t="s">
        <v>22</v>
      </c>
      <c r="BK177" s="194">
        <f>ROUND(I177*H177,2)</f>
        <v>0</v>
      </c>
      <c r="BL177" s="18" t="s">
        <v>128</v>
      </c>
      <c r="BM177" s="18" t="s">
        <v>419</v>
      </c>
    </row>
    <row r="178" spans="2:65" s="11" customFormat="1" x14ac:dyDescent="0.3">
      <c r="B178" s="195"/>
      <c r="C178" s="196"/>
      <c r="D178" s="197" t="s">
        <v>145</v>
      </c>
      <c r="E178" s="198" t="s">
        <v>20</v>
      </c>
      <c r="F178" s="199" t="s">
        <v>420</v>
      </c>
      <c r="G178" s="196"/>
      <c r="H178" s="200" t="s">
        <v>20</v>
      </c>
      <c r="I178" s="201"/>
      <c r="J178" s="196"/>
      <c r="K178" s="196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145</v>
      </c>
      <c r="AU178" s="206" t="s">
        <v>84</v>
      </c>
      <c r="AV178" s="11" t="s">
        <v>22</v>
      </c>
      <c r="AW178" s="11" t="s">
        <v>40</v>
      </c>
      <c r="AX178" s="11" t="s">
        <v>76</v>
      </c>
      <c r="AY178" s="206" t="s">
        <v>129</v>
      </c>
    </row>
    <row r="179" spans="2:65" s="12" customFormat="1" x14ac:dyDescent="0.3">
      <c r="B179" s="207"/>
      <c r="C179" s="208"/>
      <c r="D179" s="197" t="s">
        <v>145</v>
      </c>
      <c r="E179" s="209" t="s">
        <v>20</v>
      </c>
      <c r="F179" s="210" t="s">
        <v>421</v>
      </c>
      <c r="G179" s="208"/>
      <c r="H179" s="211">
        <v>10.584</v>
      </c>
      <c r="I179" s="212"/>
      <c r="J179" s="208"/>
      <c r="K179" s="208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145</v>
      </c>
      <c r="AU179" s="217" t="s">
        <v>84</v>
      </c>
      <c r="AV179" s="12" t="s">
        <v>84</v>
      </c>
      <c r="AW179" s="12" t="s">
        <v>40</v>
      </c>
      <c r="AX179" s="12" t="s">
        <v>76</v>
      </c>
      <c r="AY179" s="217" t="s">
        <v>129</v>
      </c>
    </row>
    <row r="180" spans="2:65" s="13" customFormat="1" x14ac:dyDescent="0.3">
      <c r="B180" s="218"/>
      <c r="C180" s="219"/>
      <c r="D180" s="220" t="s">
        <v>145</v>
      </c>
      <c r="E180" s="221" t="s">
        <v>20</v>
      </c>
      <c r="F180" s="222" t="s">
        <v>154</v>
      </c>
      <c r="G180" s="219"/>
      <c r="H180" s="223">
        <v>10.584</v>
      </c>
      <c r="I180" s="224"/>
      <c r="J180" s="219"/>
      <c r="K180" s="219"/>
      <c r="L180" s="225"/>
      <c r="M180" s="226"/>
      <c r="N180" s="227"/>
      <c r="O180" s="227"/>
      <c r="P180" s="227"/>
      <c r="Q180" s="227"/>
      <c r="R180" s="227"/>
      <c r="S180" s="227"/>
      <c r="T180" s="228"/>
      <c r="AT180" s="229" t="s">
        <v>145</v>
      </c>
      <c r="AU180" s="229" t="s">
        <v>84</v>
      </c>
      <c r="AV180" s="13" t="s">
        <v>128</v>
      </c>
      <c r="AW180" s="13" t="s">
        <v>40</v>
      </c>
      <c r="AX180" s="13" t="s">
        <v>22</v>
      </c>
      <c r="AY180" s="229" t="s">
        <v>129</v>
      </c>
    </row>
    <row r="181" spans="2:65" s="1" customFormat="1" ht="22.5" customHeight="1" x14ac:dyDescent="0.3">
      <c r="B181" s="35"/>
      <c r="C181" s="183" t="s">
        <v>422</v>
      </c>
      <c r="D181" s="183" t="s">
        <v>130</v>
      </c>
      <c r="E181" s="184" t="s">
        <v>423</v>
      </c>
      <c r="F181" s="185" t="s">
        <v>424</v>
      </c>
      <c r="G181" s="186" t="s">
        <v>255</v>
      </c>
      <c r="H181" s="187">
        <v>5.46</v>
      </c>
      <c r="I181" s="188"/>
      <c r="J181" s="189">
        <f>ROUND(I181*H181,2)</f>
        <v>0</v>
      </c>
      <c r="K181" s="185" t="s">
        <v>134</v>
      </c>
      <c r="L181" s="55"/>
      <c r="M181" s="190" t="s">
        <v>20</v>
      </c>
      <c r="N181" s="191" t="s">
        <v>47</v>
      </c>
      <c r="O181" s="36"/>
      <c r="P181" s="192">
        <f>O181*H181</f>
        <v>0</v>
      </c>
      <c r="Q181" s="192">
        <v>0</v>
      </c>
      <c r="R181" s="192">
        <f>Q181*H181</f>
        <v>0</v>
      </c>
      <c r="S181" s="192">
        <v>0</v>
      </c>
      <c r="T181" s="193">
        <f>S181*H181</f>
        <v>0</v>
      </c>
      <c r="AR181" s="18" t="s">
        <v>128</v>
      </c>
      <c r="AT181" s="18" t="s">
        <v>130</v>
      </c>
      <c r="AU181" s="18" t="s">
        <v>84</v>
      </c>
      <c r="AY181" s="18" t="s">
        <v>129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8" t="s">
        <v>22</v>
      </c>
      <c r="BK181" s="194">
        <f>ROUND(I181*H181,2)</f>
        <v>0</v>
      </c>
      <c r="BL181" s="18" t="s">
        <v>128</v>
      </c>
      <c r="BM181" s="18" t="s">
        <v>425</v>
      </c>
    </row>
    <row r="182" spans="2:65" s="11" customFormat="1" x14ac:dyDescent="0.3">
      <c r="B182" s="195"/>
      <c r="C182" s="196"/>
      <c r="D182" s="197" t="s">
        <v>145</v>
      </c>
      <c r="E182" s="198" t="s">
        <v>20</v>
      </c>
      <c r="F182" s="199" t="s">
        <v>426</v>
      </c>
      <c r="G182" s="196"/>
      <c r="H182" s="200" t="s">
        <v>20</v>
      </c>
      <c r="I182" s="201"/>
      <c r="J182" s="196"/>
      <c r="K182" s="196"/>
      <c r="L182" s="202"/>
      <c r="M182" s="203"/>
      <c r="N182" s="204"/>
      <c r="O182" s="204"/>
      <c r="P182" s="204"/>
      <c r="Q182" s="204"/>
      <c r="R182" s="204"/>
      <c r="S182" s="204"/>
      <c r="T182" s="205"/>
      <c r="AT182" s="206" t="s">
        <v>145</v>
      </c>
      <c r="AU182" s="206" t="s">
        <v>84</v>
      </c>
      <c r="AV182" s="11" t="s">
        <v>22</v>
      </c>
      <c r="AW182" s="11" t="s">
        <v>40</v>
      </c>
      <c r="AX182" s="11" t="s">
        <v>76</v>
      </c>
      <c r="AY182" s="206" t="s">
        <v>129</v>
      </c>
    </row>
    <row r="183" spans="2:65" s="12" customFormat="1" x14ac:dyDescent="0.3">
      <c r="B183" s="207"/>
      <c r="C183" s="208"/>
      <c r="D183" s="197" t="s">
        <v>145</v>
      </c>
      <c r="E183" s="209" t="s">
        <v>20</v>
      </c>
      <c r="F183" s="210" t="s">
        <v>427</v>
      </c>
      <c r="G183" s="208"/>
      <c r="H183" s="211">
        <v>5.46</v>
      </c>
      <c r="I183" s="212"/>
      <c r="J183" s="208"/>
      <c r="K183" s="208"/>
      <c r="L183" s="213"/>
      <c r="M183" s="214"/>
      <c r="N183" s="215"/>
      <c r="O183" s="215"/>
      <c r="P183" s="215"/>
      <c r="Q183" s="215"/>
      <c r="R183" s="215"/>
      <c r="S183" s="215"/>
      <c r="T183" s="216"/>
      <c r="AT183" s="217" t="s">
        <v>145</v>
      </c>
      <c r="AU183" s="217" t="s">
        <v>84</v>
      </c>
      <c r="AV183" s="12" t="s">
        <v>84</v>
      </c>
      <c r="AW183" s="12" t="s">
        <v>40</v>
      </c>
      <c r="AX183" s="12" t="s">
        <v>76</v>
      </c>
      <c r="AY183" s="217" t="s">
        <v>129</v>
      </c>
    </row>
    <row r="184" spans="2:65" s="13" customFormat="1" x14ac:dyDescent="0.3">
      <c r="B184" s="218"/>
      <c r="C184" s="219"/>
      <c r="D184" s="220" t="s">
        <v>145</v>
      </c>
      <c r="E184" s="221" t="s">
        <v>20</v>
      </c>
      <c r="F184" s="222" t="s">
        <v>154</v>
      </c>
      <c r="G184" s="219"/>
      <c r="H184" s="223">
        <v>5.46</v>
      </c>
      <c r="I184" s="224"/>
      <c r="J184" s="219"/>
      <c r="K184" s="219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145</v>
      </c>
      <c r="AU184" s="229" t="s">
        <v>84</v>
      </c>
      <c r="AV184" s="13" t="s">
        <v>128</v>
      </c>
      <c r="AW184" s="13" t="s">
        <v>40</v>
      </c>
      <c r="AX184" s="13" t="s">
        <v>22</v>
      </c>
      <c r="AY184" s="229" t="s">
        <v>129</v>
      </c>
    </row>
    <row r="185" spans="2:65" s="1" customFormat="1" ht="22.5" customHeight="1" x14ac:dyDescent="0.3">
      <c r="B185" s="35"/>
      <c r="C185" s="183" t="s">
        <v>317</v>
      </c>
      <c r="D185" s="183" t="s">
        <v>130</v>
      </c>
      <c r="E185" s="184" t="s">
        <v>428</v>
      </c>
      <c r="F185" s="185" t="s">
        <v>429</v>
      </c>
      <c r="G185" s="186" t="s">
        <v>312</v>
      </c>
      <c r="H185" s="187">
        <v>30.24</v>
      </c>
      <c r="I185" s="188"/>
      <c r="J185" s="189">
        <f>ROUND(I185*H185,2)</f>
        <v>0</v>
      </c>
      <c r="K185" s="185" t="s">
        <v>134</v>
      </c>
      <c r="L185" s="55"/>
      <c r="M185" s="190" t="s">
        <v>20</v>
      </c>
      <c r="N185" s="191" t="s">
        <v>47</v>
      </c>
      <c r="O185" s="36"/>
      <c r="P185" s="192">
        <f>O185*H185</f>
        <v>0</v>
      </c>
      <c r="Q185" s="192">
        <v>0</v>
      </c>
      <c r="R185" s="192">
        <f>Q185*H185</f>
        <v>0</v>
      </c>
      <c r="S185" s="192">
        <v>0</v>
      </c>
      <c r="T185" s="193">
        <f>S185*H185</f>
        <v>0</v>
      </c>
      <c r="AR185" s="18" t="s">
        <v>128</v>
      </c>
      <c r="AT185" s="18" t="s">
        <v>130</v>
      </c>
      <c r="AU185" s="18" t="s">
        <v>84</v>
      </c>
      <c r="AY185" s="18" t="s">
        <v>129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22</v>
      </c>
      <c r="BK185" s="194">
        <f>ROUND(I185*H185,2)</f>
        <v>0</v>
      </c>
      <c r="BL185" s="18" t="s">
        <v>128</v>
      </c>
      <c r="BM185" s="18" t="s">
        <v>430</v>
      </c>
    </row>
    <row r="186" spans="2:65" s="12" customFormat="1" x14ac:dyDescent="0.3">
      <c r="B186" s="207"/>
      <c r="C186" s="208"/>
      <c r="D186" s="197" t="s">
        <v>145</v>
      </c>
      <c r="E186" s="209" t="s">
        <v>20</v>
      </c>
      <c r="F186" s="210" t="s">
        <v>431</v>
      </c>
      <c r="G186" s="208"/>
      <c r="H186" s="211">
        <v>30.24</v>
      </c>
      <c r="I186" s="212"/>
      <c r="J186" s="208"/>
      <c r="K186" s="208"/>
      <c r="L186" s="213"/>
      <c r="M186" s="214"/>
      <c r="N186" s="215"/>
      <c r="O186" s="215"/>
      <c r="P186" s="215"/>
      <c r="Q186" s="215"/>
      <c r="R186" s="215"/>
      <c r="S186" s="215"/>
      <c r="T186" s="216"/>
      <c r="AT186" s="217" t="s">
        <v>145</v>
      </c>
      <c r="AU186" s="217" t="s">
        <v>84</v>
      </c>
      <c r="AV186" s="12" t="s">
        <v>84</v>
      </c>
      <c r="AW186" s="12" t="s">
        <v>40</v>
      </c>
      <c r="AX186" s="12" t="s">
        <v>76</v>
      </c>
      <c r="AY186" s="217" t="s">
        <v>129</v>
      </c>
    </row>
    <row r="187" spans="2:65" s="13" customFormat="1" x14ac:dyDescent="0.3">
      <c r="B187" s="218"/>
      <c r="C187" s="219"/>
      <c r="D187" s="220" t="s">
        <v>145</v>
      </c>
      <c r="E187" s="221" t="s">
        <v>20</v>
      </c>
      <c r="F187" s="222" t="s">
        <v>154</v>
      </c>
      <c r="G187" s="219"/>
      <c r="H187" s="223">
        <v>30.24</v>
      </c>
      <c r="I187" s="224"/>
      <c r="J187" s="219"/>
      <c r="K187" s="219"/>
      <c r="L187" s="225"/>
      <c r="M187" s="226"/>
      <c r="N187" s="227"/>
      <c r="O187" s="227"/>
      <c r="P187" s="227"/>
      <c r="Q187" s="227"/>
      <c r="R187" s="227"/>
      <c r="S187" s="227"/>
      <c r="T187" s="228"/>
      <c r="AT187" s="229" t="s">
        <v>145</v>
      </c>
      <c r="AU187" s="229" t="s">
        <v>84</v>
      </c>
      <c r="AV187" s="13" t="s">
        <v>128</v>
      </c>
      <c r="AW187" s="13" t="s">
        <v>40</v>
      </c>
      <c r="AX187" s="13" t="s">
        <v>22</v>
      </c>
      <c r="AY187" s="229" t="s">
        <v>129</v>
      </c>
    </row>
    <row r="188" spans="2:65" s="1" customFormat="1" ht="22.5" customHeight="1" x14ac:dyDescent="0.3">
      <c r="B188" s="35"/>
      <c r="C188" s="183" t="s">
        <v>432</v>
      </c>
      <c r="D188" s="183" t="s">
        <v>130</v>
      </c>
      <c r="E188" s="184" t="s">
        <v>433</v>
      </c>
      <c r="F188" s="185" t="s">
        <v>434</v>
      </c>
      <c r="G188" s="186" t="s">
        <v>255</v>
      </c>
      <c r="H188" s="187">
        <v>0.96</v>
      </c>
      <c r="I188" s="188"/>
      <c r="J188" s="189">
        <f>ROUND(I188*H188,2)</f>
        <v>0</v>
      </c>
      <c r="K188" s="185" t="s">
        <v>134</v>
      </c>
      <c r="L188" s="55"/>
      <c r="M188" s="190" t="s">
        <v>20</v>
      </c>
      <c r="N188" s="191" t="s">
        <v>47</v>
      </c>
      <c r="O188" s="36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AR188" s="18" t="s">
        <v>128</v>
      </c>
      <c r="AT188" s="18" t="s">
        <v>130</v>
      </c>
      <c r="AU188" s="18" t="s">
        <v>84</v>
      </c>
      <c r="AY188" s="18" t="s">
        <v>129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8" t="s">
        <v>22</v>
      </c>
      <c r="BK188" s="194">
        <f>ROUND(I188*H188,2)</f>
        <v>0</v>
      </c>
      <c r="BL188" s="18" t="s">
        <v>128</v>
      </c>
      <c r="BM188" s="18" t="s">
        <v>435</v>
      </c>
    </row>
    <row r="189" spans="2:65" s="12" customFormat="1" x14ac:dyDescent="0.3">
      <c r="B189" s="207"/>
      <c r="C189" s="208"/>
      <c r="D189" s="197" t="s">
        <v>145</v>
      </c>
      <c r="E189" s="209" t="s">
        <v>20</v>
      </c>
      <c r="F189" s="210" t="s">
        <v>436</v>
      </c>
      <c r="G189" s="208"/>
      <c r="H189" s="211">
        <v>0.96</v>
      </c>
      <c r="I189" s="212"/>
      <c r="J189" s="208"/>
      <c r="K189" s="208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145</v>
      </c>
      <c r="AU189" s="217" t="s">
        <v>84</v>
      </c>
      <c r="AV189" s="12" t="s">
        <v>84</v>
      </c>
      <c r="AW189" s="12" t="s">
        <v>40</v>
      </c>
      <c r="AX189" s="12" t="s">
        <v>76</v>
      </c>
      <c r="AY189" s="217" t="s">
        <v>129</v>
      </c>
    </row>
    <row r="190" spans="2:65" s="13" customFormat="1" x14ac:dyDescent="0.3">
      <c r="B190" s="218"/>
      <c r="C190" s="219"/>
      <c r="D190" s="220" t="s">
        <v>145</v>
      </c>
      <c r="E190" s="221" t="s">
        <v>20</v>
      </c>
      <c r="F190" s="222" t="s">
        <v>154</v>
      </c>
      <c r="G190" s="219"/>
      <c r="H190" s="223">
        <v>0.96</v>
      </c>
      <c r="I190" s="224"/>
      <c r="J190" s="219"/>
      <c r="K190" s="219"/>
      <c r="L190" s="225"/>
      <c r="M190" s="226"/>
      <c r="N190" s="227"/>
      <c r="O190" s="227"/>
      <c r="P190" s="227"/>
      <c r="Q190" s="227"/>
      <c r="R190" s="227"/>
      <c r="S190" s="227"/>
      <c r="T190" s="228"/>
      <c r="AT190" s="229" t="s">
        <v>145</v>
      </c>
      <c r="AU190" s="229" t="s">
        <v>84</v>
      </c>
      <c r="AV190" s="13" t="s">
        <v>128</v>
      </c>
      <c r="AW190" s="13" t="s">
        <v>40</v>
      </c>
      <c r="AX190" s="13" t="s">
        <v>22</v>
      </c>
      <c r="AY190" s="229" t="s">
        <v>129</v>
      </c>
    </row>
    <row r="191" spans="2:65" s="1" customFormat="1" ht="22.5" customHeight="1" x14ac:dyDescent="0.3">
      <c r="B191" s="35"/>
      <c r="C191" s="183" t="s">
        <v>320</v>
      </c>
      <c r="D191" s="183" t="s">
        <v>130</v>
      </c>
      <c r="E191" s="184" t="s">
        <v>437</v>
      </c>
      <c r="F191" s="185" t="s">
        <v>438</v>
      </c>
      <c r="G191" s="186" t="s">
        <v>255</v>
      </c>
      <c r="H191" s="187">
        <v>3.63</v>
      </c>
      <c r="I191" s="188"/>
      <c r="J191" s="189">
        <f>ROUND(I191*H191,2)</f>
        <v>0</v>
      </c>
      <c r="K191" s="185" t="s">
        <v>134</v>
      </c>
      <c r="L191" s="55"/>
      <c r="M191" s="190" t="s">
        <v>20</v>
      </c>
      <c r="N191" s="191" t="s">
        <v>47</v>
      </c>
      <c r="O191" s="36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AR191" s="18" t="s">
        <v>128</v>
      </c>
      <c r="AT191" s="18" t="s">
        <v>130</v>
      </c>
      <c r="AU191" s="18" t="s">
        <v>84</v>
      </c>
      <c r="AY191" s="18" t="s">
        <v>129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8" t="s">
        <v>22</v>
      </c>
      <c r="BK191" s="194">
        <f>ROUND(I191*H191,2)</f>
        <v>0</v>
      </c>
      <c r="BL191" s="18" t="s">
        <v>128</v>
      </c>
      <c r="BM191" s="18" t="s">
        <v>439</v>
      </c>
    </row>
    <row r="192" spans="2:65" s="1" customFormat="1" ht="22.5" customHeight="1" x14ac:dyDescent="0.3">
      <c r="B192" s="35"/>
      <c r="C192" s="183" t="s">
        <v>440</v>
      </c>
      <c r="D192" s="183" t="s">
        <v>130</v>
      </c>
      <c r="E192" s="184" t="s">
        <v>441</v>
      </c>
      <c r="F192" s="185" t="s">
        <v>442</v>
      </c>
      <c r="G192" s="186" t="s">
        <v>255</v>
      </c>
      <c r="H192" s="187">
        <v>8.5559999999999992</v>
      </c>
      <c r="I192" s="188"/>
      <c r="J192" s="189">
        <f>ROUND(I192*H192,2)</f>
        <v>0</v>
      </c>
      <c r="K192" s="185" t="s">
        <v>185</v>
      </c>
      <c r="L192" s="55"/>
      <c r="M192" s="190" t="s">
        <v>20</v>
      </c>
      <c r="N192" s="191" t="s">
        <v>47</v>
      </c>
      <c r="O192" s="36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AR192" s="18" t="s">
        <v>128</v>
      </c>
      <c r="AT192" s="18" t="s">
        <v>130</v>
      </c>
      <c r="AU192" s="18" t="s">
        <v>84</v>
      </c>
      <c r="AY192" s="18" t="s">
        <v>129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8" t="s">
        <v>22</v>
      </c>
      <c r="BK192" s="194">
        <f>ROUND(I192*H192,2)</f>
        <v>0</v>
      </c>
      <c r="BL192" s="18" t="s">
        <v>128</v>
      </c>
      <c r="BM192" s="18" t="s">
        <v>443</v>
      </c>
    </row>
    <row r="193" spans="2:65" s="12" customFormat="1" x14ac:dyDescent="0.3">
      <c r="B193" s="207"/>
      <c r="C193" s="208"/>
      <c r="D193" s="197" t="s">
        <v>145</v>
      </c>
      <c r="E193" s="209" t="s">
        <v>20</v>
      </c>
      <c r="F193" s="210" t="s">
        <v>444</v>
      </c>
      <c r="G193" s="208"/>
      <c r="H193" s="211">
        <v>8.5559999999999992</v>
      </c>
      <c r="I193" s="212"/>
      <c r="J193" s="208"/>
      <c r="K193" s="208"/>
      <c r="L193" s="213"/>
      <c r="M193" s="214"/>
      <c r="N193" s="215"/>
      <c r="O193" s="215"/>
      <c r="P193" s="215"/>
      <c r="Q193" s="215"/>
      <c r="R193" s="215"/>
      <c r="S193" s="215"/>
      <c r="T193" s="216"/>
      <c r="AT193" s="217" t="s">
        <v>145</v>
      </c>
      <c r="AU193" s="217" t="s">
        <v>84</v>
      </c>
      <c r="AV193" s="12" t="s">
        <v>84</v>
      </c>
      <c r="AW193" s="12" t="s">
        <v>40</v>
      </c>
      <c r="AX193" s="12" t="s">
        <v>76</v>
      </c>
      <c r="AY193" s="217" t="s">
        <v>129</v>
      </c>
    </row>
    <row r="194" spans="2:65" s="13" customFormat="1" x14ac:dyDescent="0.3">
      <c r="B194" s="218"/>
      <c r="C194" s="219"/>
      <c r="D194" s="197" t="s">
        <v>145</v>
      </c>
      <c r="E194" s="230" t="s">
        <v>20</v>
      </c>
      <c r="F194" s="231" t="s">
        <v>154</v>
      </c>
      <c r="G194" s="219"/>
      <c r="H194" s="232">
        <v>8.5559999999999992</v>
      </c>
      <c r="I194" s="224"/>
      <c r="J194" s="219"/>
      <c r="K194" s="219"/>
      <c r="L194" s="225"/>
      <c r="M194" s="226"/>
      <c r="N194" s="227"/>
      <c r="O194" s="227"/>
      <c r="P194" s="227"/>
      <c r="Q194" s="227"/>
      <c r="R194" s="227"/>
      <c r="S194" s="227"/>
      <c r="T194" s="228"/>
      <c r="AT194" s="229" t="s">
        <v>145</v>
      </c>
      <c r="AU194" s="229" t="s">
        <v>84</v>
      </c>
      <c r="AV194" s="13" t="s">
        <v>128</v>
      </c>
      <c r="AW194" s="13" t="s">
        <v>40</v>
      </c>
      <c r="AX194" s="13" t="s">
        <v>22</v>
      </c>
      <c r="AY194" s="229" t="s">
        <v>129</v>
      </c>
    </row>
    <row r="195" spans="2:65" s="10" customFormat="1" ht="29.85" customHeight="1" x14ac:dyDescent="0.3">
      <c r="B195" s="169"/>
      <c r="C195" s="170"/>
      <c r="D195" s="171" t="s">
        <v>75</v>
      </c>
      <c r="E195" s="247" t="s">
        <v>155</v>
      </c>
      <c r="F195" s="247" t="s">
        <v>445</v>
      </c>
      <c r="G195" s="170"/>
      <c r="H195" s="170"/>
      <c r="I195" s="173"/>
      <c r="J195" s="248">
        <f>BK195</f>
        <v>0</v>
      </c>
      <c r="K195" s="170"/>
      <c r="L195" s="175"/>
      <c r="M195" s="176"/>
      <c r="N195" s="177"/>
      <c r="O195" s="177"/>
      <c r="P195" s="178">
        <f>SUM(P196:P204)</f>
        <v>0</v>
      </c>
      <c r="Q195" s="177"/>
      <c r="R195" s="178">
        <f>SUM(R196:R204)</f>
        <v>0</v>
      </c>
      <c r="S195" s="177"/>
      <c r="T195" s="179">
        <f>SUM(T196:T204)</f>
        <v>0</v>
      </c>
      <c r="AR195" s="180" t="s">
        <v>22</v>
      </c>
      <c r="AT195" s="181" t="s">
        <v>75</v>
      </c>
      <c r="AU195" s="181" t="s">
        <v>22</v>
      </c>
      <c r="AY195" s="180" t="s">
        <v>129</v>
      </c>
      <c r="BK195" s="182">
        <f>SUM(BK196:BK204)</f>
        <v>0</v>
      </c>
    </row>
    <row r="196" spans="2:65" s="1" customFormat="1" ht="22.5" customHeight="1" x14ac:dyDescent="0.3">
      <c r="B196" s="35"/>
      <c r="C196" s="183" t="s">
        <v>325</v>
      </c>
      <c r="D196" s="183" t="s">
        <v>130</v>
      </c>
      <c r="E196" s="184" t="s">
        <v>446</v>
      </c>
      <c r="F196" s="185" t="s">
        <v>447</v>
      </c>
      <c r="G196" s="186" t="s">
        <v>312</v>
      </c>
      <c r="H196" s="187">
        <v>17.600000000000001</v>
      </c>
      <c r="I196" s="188"/>
      <c r="J196" s="189">
        <f t="shared" ref="J196:J204" si="40">ROUND(I196*H196,2)</f>
        <v>0</v>
      </c>
      <c r="K196" s="185" t="s">
        <v>134</v>
      </c>
      <c r="L196" s="55"/>
      <c r="M196" s="190" t="s">
        <v>20</v>
      </c>
      <c r="N196" s="191" t="s">
        <v>47</v>
      </c>
      <c r="O196" s="36"/>
      <c r="P196" s="192">
        <f t="shared" ref="P196:P204" si="41">O196*H196</f>
        <v>0</v>
      </c>
      <c r="Q196" s="192">
        <v>0</v>
      </c>
      <c r="R196" s="192">
        <f t="shared" ref="R196:R204" si="42">Q196*H196</f>
        <v>0</v>
      </c>
      <c r="S196" s="192">
        <v>0</v>
      </c>
      <c r="T196" s="193">
        <f t="shared" ref="T196:T204" si="43">S196*H196</f>
        <v>0</v>
      </c>
      <c r="AR196" s="18" t="s">
        <v>128</v>
      </c>
      <c r="AT196" s="18" t="s">
        <v>130</v>
      </c>
      <c r="AU196" s="18" t="s">
        <v>84</v>
      </c>
      <c r="AY196" s="18" t="s">
        <v>129</v>
      </c>
      <c r="BE196" s="194">
        <f t="shared" ref="BE196:BE204" si="44">IF(N196="základní",J196,0)</f>
        <v>0</v>
      </c>
      <c r="BF196" s="194">
        <f t="shared" ref="BF196:BF204" si="45">IF(N196="snížená",J196,0)</f>
        <v>0</v>
      </c>
      <c r="BG196" s="194">
        <f t="shared" ref="BG196:BG204" si="46">IF(N196="zákl. přenesená",J196,0)</f>
        <v>0</v>
      </c>
      <c r="BH196" s="194">
        <f t="shared" ref="BH196:BH204" si="47">IF(N196="sníž. přenesená",J196,0)</f>
        <v>0</v>
      </c>
      <c r="BI196" s="194">
        <f t="shared" ref="BI196:BI204" si="48">IF(N196="nulová",J196,0)</f>
        <v>0</v>
      </c>
      <c r="BJ196" s="18" t="s">
        <v>22</v>
      </c>
      <c r="BK196" s="194">
        <f t="shared" ref="BK196:BK204" si="49">ROUND(I196*H196,2)</f>
        <v>0</v>
      </c>
      <c r="BL196" s="18" t="s">
        <v>128</v>
      </c>
      <c r="BM196" s="18" t="s">
        <v>448</v>
      </c>
    </row>
    <row r="197" spans="2:65" s="1" customFormat="1" ht="22.5" customHeight="1" x14ac:dyDescent="0.3">
      <c r="B197" s="35"/>
      <c r="C197" s="183" t="s">
        <v>449</v>
      </c>
      <c r="D197" s="183" t="s">
        <v>130</v>
      </c>
      <c r="E197" s="184" t="s">
        <v>450</v>
      </c>
      <c r="F197" s="185" t="s">
        <v>451</v>
      </c>
      <c r="G197" s="186" t="s">
        <v>312</v>
      </c>
      <c r="H197" s="187">
        <v>426.33</v>
      </c>
      <c r="I197" s="188"/>
      <c r="J197" s="189">
        <f t="shared" si="40"/>
        <v>0</v>
      </c>
      <c r="K197" s="185" t="s">
        <v>134</v>
      </c>
      <c r="L197" s="55"/>
      <c r="M197" s="190" t="s">
        <v>20</v>
      </c>
      <c r="N197" s="191" t="s">
        <v>47</v>
      </c>
      <c r="O197" s="36"/>
      <c r="P197" s="192">
        <f t="shared" si="41"/>
        <v>0</v>
      </c>
      <c r="Q197" s="192">
        <v>0</v>
      </c>
      <c r="R197" s="192">
        <f t="shared" si="42"/>
        <v>0</v>
      </c>
      <c r="S197" s="192">
        <v>0</v>
      </c>
      <c r="T197" s="193">
        <f t="shared" si="43"/>
        <v>0</v>
      </c>
      <c r="AR197" s="18" t="s">
        <v>128</v>
      </c>
      <c r="AT197" s="18" t="s">
        <v>130</v>
      </c>
      <c r="AU197" s="18" t="s">
        <v>84</v>
      </c>
      <c r="AY197" s="18" t="s">
        <v>129</v>
      </c>
      <c r="BE197" s="194">
        <f t="shared" si="44"/>
        <v>0</v>
      </c>
      <c r="BF197" s="194">
        <f t="shared" si="45"/>
        <v>0</v>
      </c>
      <c r="BG197" s="194">
        <f t="shared" si="46"/>
        <v>0</v>
      </c>
      <c r="BH197" s="194">
        <f t="shared" si="47"/>
        <v>0</v>
      </c>
      <c r="BI197" s="194">
        <f t="shared" si="48"/>
        <v>0</v>
      </c>
      <c r="BJ197" s="18" t="s">
        <v>22</v>
      </c>
      <c r="BK197" s="194">
        <f t="shared" si="49"/>
        <v>0</v>
      </c>
      <c r="BL197" s="18" t="s">
        <v>128</v>
      </c>
      <c r="BM197" s="18" t="s">
        <v>452</v>
      </c>
    </row>
    <row r="198" spans="2:65" s="1" customFormat="1" ht="22.5" customHeight="1" x14ac:dyDescent="0.3">
      <c r="B198" s="35"/>
      <c r="C198" s="183" t="s">
        <v>329</v>
      </c>
      <c r="D198" s="183" t="s">
        <v>130</v>
      </c>
      <c r="E198" s="184" t="s">
        <v>453</v>
      </c>
      <c r="F198" s="185" t="s">
        <v>454</v>
      </c>
      <c r="G198" s="186" t="s">
        <v>312</v>
      </c>
      <c r="H198" s="187">
        <v>1327.06</v>
      </c>
      <c r="I198" s="188"/>
      <c r="J198" s="189">
        <f t="shared" si="40"/>
        <v>0</v>
      </c>
      <c r="K198" s="185" t="s">
        <v>134</v>
      </c>
      <c r="L198" s="55"/>
      <c r="M198" s="190" t="s">
        <v>20</v>
      </c>
      <c r="N198" s="191" t="s">
        <v>47</v>
      </c>
      <c r="O198" s="36"/>
      <c r="P198" s="192">
        <f t="shared" si="41"/>
        <v>0</v>
      </c>
      <c r="Q198" s="192">
        <v>0</v>
      </c>
      <c r="R198" s="192">
        <f t="shared" si="42"/>
        <v>0</v>
      </c>
      <c r="S198" s="192">
        <v>0</v>
      </c>
      <c r="T198" s="193">
        <f t="shared" si="43"/>
        <v>0</v>
      </c>
      <c r="AR198" s="18" t="s">
        <v>128</v>
      </c>
      <c r="AT198" s="18" t="s">
        <v>130</v>
      </c>
      <c r="AU198" s="18" t="s">
        <v>84</v>
      </c>
      <c r="AY198" s="18" t="s">
        <v>129</v>
      </c>
      <c r="BE198" s="194">
        <f t="shared" si="44"/>
        <v>0</v>
      </c>
      <c r="BF198" s="194">
        <f t="shared" si="45"/>
        <v>0</v>
      </c>
      <c r="BG198" s="194">
        <f t="shared" si="46"/>
        <v>0</v>
      </c>
      <c r="BH198" s="194">
        <f t="shared" si="47"/>
        <v>0</v>
      </c>
      <c r="BI198" s="194">
        <f t="shared" si="48"/>
        <v>0</v>
      </c>
      <c r="BJ198" s="18" t="s">
        <v>22</v>
      </c>
      <c r="BK198" s="194">
        <f t="shared" si="49"/>
        <v>0</v>
      </c>
      <c r="BL198" s="18" t="s">
        <v>128</v>
      </c>
      <c r="BM198" s="18" t="s">
        <v>455</v>
      </c>
    </row>
    <row r="199" spans="2:65" s="1" customFormat="1" ht="22.5" customHeight="1" x14ac:dyDescent="0.3">
      <c r="B199" s="35"/>
      <c r="C199" s="183" t="s">
        <v>456</v>
      </c>
      <c r="D199" s="183" t="s">
        <v>130</v>
      </c>
      <c r="E199" s="184" t="s">
        <v>457</v>
      </c>
      <c r="F199" s="185" t="s">
        <v>458</v>
      </c>
      <c r="G199" s="186" t="s">
        <v>312</v>
      </c>
      <c r="H199" s="187">
        <v>438.97</v>
      </c>
      <c r="I199" s="188"/>
      <c r="J199" s="189">
        <f t="shared" si="40"/>
        <v>0</v>
      </c>
      <c r="K199" s="185" t="s">
        <v>134</v>
      </c>
      <c r="L199" s="55"/>
      <c r="M199" s="190" t="s">
        <v>20</v>
      </c>
      <c r="N199" s="191" t="s">
        <v>47</v>
      </c>
      <c r="O199" s="36"/>
      <c r="P199" s="192">
        <f t="shared" si="41"/>
        <v>0</v>
      </c>
      <c r="Q199" s="192">
        <v>0</v>
      </c>
      <c r="R199" s="192">
        <f t="shared" si="42"/>
        <v>0</v>
      </c>
      <c r="S199" s="192">
        <v>0</v>
      </c>
      <c r="T199" s="193">
        <f t="shared" si="43"/>
        <v>0</v>
      </c>
      <c r="AR199" s="18" t="s">
        <v>128</v>
      </c>
      <c r="AT199" s="18" t="s">
        <v>130</v>
      </c>
      <c r="AU199" s="18" t="s">
        <v>84</v>
      </c>
      <c r="AY199" s="18" t="s">
        <v>129</v>
      </c>
      <c r="BE199" s="194">
        <f t="shared" si="44"/>
        <v>0</v>
      </c>
      <c r="BF199" s="194">
        <f t="shared" si="45"/>
        <v>0</v>
      </c>
      <c r="BG199" s="194">
        <f t="shared" si="46"/>
        <v>0</v>
      </c>
      <c r="BH199" s="194">
        <f t="shared" si="47"/>
        <v>0</v>
      </c>
      <c r="BI199" s="194">
        <f t="shared" si="48"/>
        <v>0</v>
      </c>
      <c r="BJ199" s="18" t="s">
        <v>22</v>
      </c>
      <c r="BK199" s="194">
        <f t="shared" si="49"/>
        <v>0</v>
      </c>
      <c r="BL199" s="18" t="s">
        <v>128</v>
      </c>
      <c r="BM199" s="18" t="s">
        <v>459</v>
      </c>
    </row>
    <row r="200" spans="2:65" s="1" customFormat="1" ht="22.5" customHeight="1" x14ac:dyDescent="0.3">
      <c r="B200" s="35"/>
      <c r="C200" s="183" t="s">
        <v>333</v>
      </c>
      <c r="D200" s="183" t="s">
        <v>130</v>
      </c>
      <c r="E200" s="184" t="s">
        <v>460</v>
      </c>
      <c r="F200" s="185" t="s">
        <v>461</v>
      </c>
      <c r="G200" s="186" t="s">
        <v>312</v>
      </c>
      <c r="H200" s="187">
        <v>1102.5</v>
      </c>
      <c r="I200" s="188"/>
      <c r="J200" s="189">
        <f t="shared" si="40"/>
        <v>0</v>
      </c>
      <c r="K200" s="185" t="s">
        <v>134</v>
      </c>
      <c r="L200" s="55"/>
      <c r="M200" s="190" t="s">
        <v>20</v>
      </c>
      <c r="N200" s="191" t="s">
        <v>47</v>
      </c>
      <c r="O200" s="36"/>
      <c r="P200" s="192">
        <f t="shared" si="41"/>
        <v>0</v>
      </c>
      <c r="Q200" s="192">
        <v>0</v>
      </c>
      <c r="R200" s="192">
        <f t="shared" si="42"/>
        <v>0</v>
      </c>
      <c r="S200" s="192">
        <v>0</v>
      </c>
      <c r="T200" s="193">
        <f t="shared" si="43"/>
        <v>0</v>
      </c>
      <c r="AR200" s="18" t="s">
        <v>128</v>
      </c>
      <c r="AT200" s="18" t="s">
        <v>130</v>
      </c>
      <c r="AU200" s="18" t="s">
        <v>84</v>
      </c>
      <c r="AY200" s="18" t="s">
        <v>129</v>
      </c>
      <c r="BE200" s="194">
        <f t="shared" si="44"/>
        <v>0</v>
      </c>
      <c r="BF200" s="194">
        <f t="shared" si="45"/>
        <v>0</v>
      </c>
      <c r="BG200" s="194">
        <f t="shared" si="46"/>
        <v>0</v>
      </c>
      <c r="BH200" s="194">
        <f t="shared" si="47"/>
        <v>0</v>
      </c>
      <c r="BI200" s="194">
        <f t="shared" si="48"/>
        <v>0</v>
      </c>
      <c r="BJ200" s="18" t="s">
        <v>22</v>
      </c>
      <c r="BK200" s="194">
        <f t="shared" si="49"/>
        <v>0</v>
      </c>
      <c r="BL200" s="18" t="s">
        <v>128</v>
      </c>
      <c r="BM200" s="18" t="s">
        <v>462</v>
      </c>
    </row>
    <row r="201" spans="2:65" s="1" customFormat="1" ht="22.5" customHeight="1" x14ac:dyDescent="0.3">
      <c r="B201" s="35"/>
      <c r="C201" s="183" t="s">
        <v>463</v>
      </c>
      <c r="D201" s="183" t="s">
        <v>130</v>
      </c>
      <c r="E201" s="184" t="s">
        <v>464</v>
      </c>
      <c r="F201" s="185" t="s">
        <v>465</v>
      </c>
      <c r="G201" s="186" t="s">
        <v>312</v>
      </c>
      <c r="H201" s="187">
        <v>426.33</v>
      </c>
      <c r="I201" s="188"/>
      <c r="J201" s="189">
        <f t="shared" si="40"/>
        <v>0</v>
      </c>
      <c r="K201" s="185" t="s">
        <v>134</v>
      </c>
      <c r="L201" s="55"/>
      <c r="M201" s="190" t="s">
        <v>20</v>
      </c>
      <c r="N201" s="191" t="s">
        <v>47</v>
      </c>
      <c r="O201" s="36"/>
      <c r="P201" s="192">
        <f t="shared" si="41"/>
        <v>0</v>
      </c>
      <c r="Q201" s="192">
        <v>0</v>
      </c>
      <c r="R201" s="192">
        <f t="shared" si="42"/>
        <v>0</v>
      </c>
      <c r="S201" s="192">
        <v>0</v>
      </c>
      <c r="T201" s="193">
        <f t="shared" si="43"/>
        <v>0</v>
      </c>
      <c r="AR201" s="18" t="s">
        <v>128</v>
      </c>
      <c r="AT201" s="18" t="s">
        <v>130</v>
      </c>
      <c r="AU201" s="18" t="s">
        <v>84</v>
      </c>
      <c r="AY201" s="18" t="s">
        <v>129</v>
      </c>
      <c r="BE201" s="194">
        <f t="shared" si="44"/>
        <v>0</v>
      </c>
      <c r="BF201" s="194">
        <f t="shared" si="45"/>
        <v>0</v>
      </c>
      <c r="BG201" s="194">
        <f t="shared" si="46"/>
        <v>0</v>
      </c>
      <c r="BH201" s="194">
        <f t="shared" si="47"/>
        <v>0</v>
      </c>
      <c r="BI201" s="194">
        <f t="shared" si="48"/>
        <v>0</v>
      </c>
      <c r="BJ201" s="18" t="s">
        <v>22</v>
      </c>
      <c r="BK201" s="194">
        <f t="shared" si="49"/>
        <v>0</v>
      </c>
      <c r="BL201" s="18" t="s">
        <v>128</v>
      </c>
      <c r="BM201" s="18" t="s">
        <v>466</v>
      </c>
    </row>
    <row r="202" spans="2:65" s="1" customFormat="1" ht="22.5" customHeight="1" x14ac:dyDescent="0.3">
      <c r="B202" s="35"/>
      <c r="C202" s="183" t="s">
        <v>338</v>
      </c>
      <c r="D202" s="183" t="s">
        <v>130</v>
      </c>
      <c r="E202" s="184" t="s">
        <v>467</v>
      </c>
      <c r="F202" s="185" t="s">
        <v>468</v>
      </c>
      <c r="G202" s="186" t="s">
        <v>312</v>
      </c>
      <c r="H202" s="187">
        <v>426.33</v>
      </c>
      <c r="I202" s="188"/>
      <c r="J202" s="189">
        <f t="shared" si="40"/>
        <v>0</v>
      </c>
      <c r="K202" s="185" t="s">
        <v>134</v>
      </c>
      <c r="L202" s="55"/>
      <c r="M202" s="190" t="s">
        <v>20</v>
      </c>
      <c r="N202" s="191" t="s">
        <v>47</v>
      </c>
      <c r="O202" s="36"/>
      <c r="P202" s="192">
        <f t="shared" si="41"/>
        <v>0</v>
      </c>
      <c r="Q202" s="192">
        <v>0</v>
      </c>
      <c r="R202" s="192">
        <f t="shared" si="42"/>
        <v>0</v>
      </c>
      <c r="S202" s="192">
        <v>0</v>
      </c>
      <c r="T202" s="193">
        <f t="shared" si="43"/>
        <v>0</v>
      </c>
      <c r="AR202" s="18" t="s">
        <v>128</v>
      </c>
      <c r="AT202" s="18" t="s">
        <v>130</v>
      </c>
      <c r="AU202" s="18" t="s">
        <v>84</v>
      </c>
      <c r="AY202" s="18" t="s">
        <v>129</v>
      </c>
      <c r="BE202" s="194">
        <f t="shared" si="44"/>
        <v>0</v>
      </c>
      <c r="BF202" s="194">
        <f t="shared" si="45"/>
        <v>0</v>
      </c>
      <c r="BG202" s="194">
        <f t="shared" si="46"/>
        <v>0</v>
      </c>
      <c r="BH202" s="194">
        <f t="shared" si="47"/>
        <v>0</v>
      </c>
      <c r="BI202" s="194">
        <f t="shared" si="48"/>
        <v>0</v>
      </c>
      <c r="BJ202" s="18" t="s">
        <v>22</v>
      </c>
      <c r="BK202" s="194">
        <f t="shared" si="49"/>
        <v>0</v>
      </c>
      <c r="BL202" s="18" t="s">
        <v>128</v>
      </c>
      <c r="BM202" s="18" t="s">
        <v>469</v>
      </c>
    </row>
    <row r="203" spans="2:65" s="1" customFormat="1" ht="22.5" customHeight="1" x14ac:dyDescent="0.3">
      <c r="B203" s="35"/>
      <c r="C203" s="183" t="s">
        <v>470</v>
      </c>
      <c r="D203" s="183" t="s">
        <v>130</v>
      </c>
      <c r="E203" s="184" t="s">
        <v>471</v>
      </c>
      <c r="F203" s="185" t="s">
        <v>472</v>
      </c>
      <c r="G203" s="186" t="s">
        <v>312</v>
      </c>
      <c r="H203" s="187">
        <v>438.97</v>
      </c>
      <c r="I203" s="188"/>
      <c r="J203" s="189">
        <f t="shared" si="40"/>
        <v>0</v>
      </c>
      <c r="K203" s="185" t="s">
        <v>134</v>
      </c>
      <c r="L203" s="55"/>
      <c r="M203" s="190" t="s">
        <v>20</v>
      </c>
      <c r="N203" s="191" t="s">
        <v>47</v>
      </c>
      <c r="O203" s="36"/>
      <c r="P203" s="192">
        <f t="shared" si="41"/>
        <v>0</v>
      </c>
      <c r="Q203" s="192">
        <v>0</v>
      </c>
      <c r="R203" s="192">
        <f t="shared" si="42"/>
        <v>0</v>
      </c>
      <c r="S203" s="192">
        <v>0</v>
      </c>
      <c r="T203" s="193">
        <f t="shared" si="43"/>
        <v>0</v>
      </c>
      <c r="AR203" s="18" t="s">
        <v>128</v>
      </c>
      <c r="AT203" s="18" t="s">
        <v>130</v>
      </c>
      <c r="AU203" s="18" t="s">
        <v>84</v>
      </c>
      <c r="AY203" s="18" t="s">
        <v>129</v>
      </c>
      <c r="BE203" s="194">
        <f t="shared" si="44"/>
        <v>0</v>
      </c>
      <c r="BF203" s="194">
        <f t="shared" si="45"/>
        <v>0</v>
      </c>
      <c r="BG203" s="194">
        <f t="shared" si="46"/>
        <v>0</v>
      </c>
      <c r="BH203" s="194">
        <f t="shared" si="47"/>
        <v>0</v>
      </c>
      <c r="BI203" s="194">
        <f t="shared" si="48"/>
        <v>0</v>
      </c>
      <c r="BJ203" s="18" t="s">
        <v>22</v>
      </c>
      <c r="BK203" s="194">
        <f t="shared" si="49"/>
        <v>0</v>
      </c>
      <c r="BL203" s="18" t="s">
        <v>128</v>
      </c>
      <c r="BM203" s="18" t="s">
        <v>473</v>
      </c>
    </row>
    <row r="204" spans="2:65" s="1" customFormat="1" ht="22.5" customHeight="1" x14ac:dyDescent="0.3">
      <c r="B204" s="35"/>
      <c r="C204" s="183" t="s">
        <v>344</v>
      </c>
      <c r="D204" s="183" t="s">
        <v>130</v>
      </c>
      <c r="E204" s="184" t="s">
        <v>474</v>
      </c>
      <c r="F204" s="185" t="s">
        <v>475</v>
      </c>
      <c r="G204" s="186" t="s">
        <v>312</v>
      </c>
      <c r="H204" s="187">
        <v>438.97</v>
      </c>
      <c r="I204" s="188"/>
      <c r="J204" s="189">
        <f t="shared" si="40"/>
        <v>0</v>
      </c>
      <c r="K204" s="185" t="s">
        <v>134</v>
      </c>
      <c r="L204" s="55"/>
      <c r="M204" s="190" t="s">
        <v>20</v>
      </c>
      <c r="N204" s="191" t="s">
        <v>47</v>
      </c>
      <c r="O204" s="36"/>
      <c r="P204" s="192">
        <f t="shared" si="41"/>
        <v>0</v>
      </c>
      <c r="Q204" s="192">
        <v>0</v>
      </c>
      <c r="R204" s="192">
        <f t="shared" si="42"/>
        <v>0</v>
      </c>
      <c r="S204" s="192">
        <v>0</v>
      </c>
      <c r="T204" s="193">
        <f t="shared" si="43"/>
        <v>0</v>
      </c>
      <c r="AR204" s="18" t="s">
        <v>128</v>
      </c>
      <c r="AT204" s="18" t="s">
        <v>130</v>
      </c>
      <c r="AU204" s="18" t="s">
        <v>84</v>
      </c>
      <c r="AY204" s="18" t="s">
        <v>129</v>
      </c>
      <c r="BE204" s="194">
        <f t="shared" si="44"/>
        <v>0</v>
      </c>
      <c r="BF204" s="194">
        <f t="shared" si="45"/>
        <v>0</v>
      </c>
      <c r="BG204" s="194">
        <f t="shared" si="46"/>
        <v>0</v>
      </c>
      <c r="BH204" s="194">
        <f t="shared" si="47"/>
        <v>0</v>
      </c>
      <c r="BI204" s="194">
        <f t="shared" si="48"/>
        <v>0</v>
      </c>
      <c r="BJ204" s="18" t="s">
        <v>22</v>
      </c>
      <c r="BK204" s="194">
        <f t="shared" si="49"/>
        <v>0</v>
      </c>
      <c r="BL204" s="18" t="s">
        <v>128</v>
      </c>
      <c r="BM204" s="18" t="s">
        <v>476</v>
      </c>
    </row>
    <row r="205" spans="2:65" s="10" customFormat="1" ht="29.85" customHeight="1" x14ac:dyDescent="0.3">
      <c r="B205" s="169"/>
      <c r="C205" s="170"/>
      <c r="D205" s="171" t="s">
        <v>75</v>
      </c>
      <c r="E205" s="247" t="s">
        <v>144</v>
      </c>
      <c r="F205" s="247" t="s">
        <v>477</v>
      </c>
      <c r="G205" s="170"/>
      <c r="H205" s="170"/>
      <c r="I205" s="173"/>
      <c r="J205" s="248">
        <f>BK205</f>
        <v>0</v>
      </c>
      <c r="K205" s="170"/>
      <c r="L205" s="175"/>
      <c r="M205" s="176"/>
      <c r="N205" s="177"/>
      <c r="O205" s="177"/>
      <c r="P205" s="178">
        <f>SUM(P206:P283)</f>
        <v>0</v>
      </c>
      <c r="Q205" s="177"/>
      <c r="R205" s="178">
        <f>SUM(R206:R283)</f>
        <v>0</v>
      </c>
      <c r="S205" s="177"/>
      <c r="T205" s="179">
        <f>SUM(T206:T283)</f>
        <v>0</v>
      </c>
      <c r="AR205" s="180" t="s">
        <v>22</v>
      </c>
      <c r="AT205" s="181" t="s">
        <v>75</v>
      </c>
      <c r="AU205" s="181" t="s">
        <v>22</v>
      </c>
      <c r="AY205" s="180" t="s">
        <v>129</v>
      </c>
      <c r="BK205" s="182">
        <f>SUM(BK206:BK283)</f>
        <v>0</v>
      </c>
    </row>
    <row r="206" spans="2:65" s="1" customFormat="1" ht="22.5" customHeight="1" x14ac:dyDescent="0.3">
      <c r="B206" s="35"/>
      <c r="C206" s="183" t="s">
        <v>478</v>
      </c>
      <c r="D206" s="183" t="s">
        <v>130</v>
      </c>
      <c r="E206" s="184" t="s">
        <v>479</v>
      </c>
      <c r="F206" s="185" t="s">
        <v>480</v>
      </c>
      <c r="G206" s="186" t="s">
        <v>250</v>
      </c>
      <c r="H206" s="187">
        <v>5</v>
      </c>
      <c r="I206" s="188"/>
      <c r="J206" s="189">
        <f t="shared" ref="J206:J211" si="50">ROUND(I206*H206,2)</f>
        <v>0</v>
      </c>
      <c r="K206" s="185" t="s">
        <v>134</v>
      </c>
      <c r="L206" s="55"/>
      <c r="M206" s="190" t="s">
        <v>20</v>
      </c>
      <c r="N206" s="191" t="s">
        <v>47</v>
      </c>
      <c r="O206" s="36"/>
      <c r="P206" s="192">
        <f t="shared" ref="P206:P211" si="51">O206*H206</f>
        <v>0</v>
      </c>
      <c r="Q206" s="192">
        <v>0</v>
      </c>
      <c r="R206" s="192">
        <f t="shared" ref="R206:R211" si="52">Q206*H206</f>
        <v>0</v>
      </c>
      <c r="S206" s="192">
        <v>0</v>
      </c>
      <c r="T206" s="193">
        <f t="shared" ref="T206:T211" si="53">S206*H206</f>
        <v>0</v>
      </c>
      <c r="AR206" s="18" t="s">
        <v>128</v>
      </c>
      <c r="AT206" s="18" t="s">
        <v>130</v>
      </c>
      <c r="AU206" s="18" t="s">
        <v>84</v>
      </c>
      <c r="AY206" s="18" t="s">
        <v>129</v>
      </c>
      <c r="BE206" s="194">
        <f t="shared" ref="BE206:BE211" si="54">IF(N206="základní",J206,0)</f>
        <v>0</v>
      </c>
      <c r="BF206" s="194">
        <f t="shared" ref="BF206:BF211" si="55">IF(N206="snížená",J206,0)</f>
        <v>0</v>
      </c>
      <c r="BG206" s="194">
        <f t="shared" ref="BG206:BG211" si="56">IF(N206="zákl. přenesená",J206,0)</f>
        <v>0</v>
      </c>
      <c r="BH206" s="194">
        <f t="shared" ref="BH206:BH211" si="57">IF(N206="sníž. přenesená",J206,0)</f>
        <v>0</v>
      </c>
      <c r="BI206" s="194">
        <f t="shared" ref="BI206:BI211" si="58">IF(N206="nulová",J206,0)</f>
        <v>0</v>
      </c>
      <c r="BJ206" s="18" t="s">
        <v>22</v>
      </c>
      <c r="BK206" s="194">
        <f t="shared" ref="BK206:BK211" si="59">ROUND(I206*H206,2)</f>
        <v>0</v>
      </c>
      <c r="BL206" s="18" t="s">
        <v>128</v>
      </c>
      <c r="BM206" s="18" t="s">
        <v>481</v>
      </c>
    </row>
    <row r="207" spans="2:65" s="1" customFormat="1" ht="22.5" customHeight="1" x14ac:dyDescent="0.3">
      <c r="B207" s="35"/>
      <c r="C207" s="183" t="s">
        <v>348</v>
      </c>
      <c r="D207" s="183" t="s">
        <v>130</v>
      </c>
      <c r="E207" s="184" t="s">
        <v>482</v>
      </c>
      <c r="F207" s="185" t="s">
        <v>483</v>
      </c>
      <c r="G207" s="186" t="s">
        <v>250</v>
      </c>
      <c r="H207" s="187">
        <v>16</v>
      </c>
      <c r="I207" s="188"/>
      <c r="J207" s="189">
        <f t="shared" si="50"/>
        <v>0</v>
      </c>
      <c r="K207" s="185" t="s">
        <v>134</v>
      </c>
      <c r="L207" s="55"/>
      <c r="M207" s="190" t="s">
        <v>20</v>
      </c>
      <c r="N207" s="191" t="s">
        <v>47</v>
      </c>
      <c r="O207" s="36"/>
      <c r="P207" s="192">
        <f t="shared" si="51"/>
        <v>0</v>
      </c>
      <c r="Q207" s="192">
        <v>0</v>
      </c>
      <c r="R207" s="192">
        <f t="shared" si="52"/>
        <v>0</v>
      </c>
      <c r="S207" s="192">
        <v>0</v>
      </c>
      <c r="T207" s="193">
        <f t="shared" si="53"/>
        <v>0</v>
      </c>
      <c r="AR207" s="18" t="s">
        <v>128</v>
      </c>
      <c r="AT207" s="18" t="s">
        <v>130</v>
      </c>
      <c r="AU207" s="18" t="s">
        <v>84</v>
      </c>
      <c r="AY207" s="18" t="s">
        <v>129</v>
      </c>
      <c r="BE207" s="194">
        <f t="shared" si="54"/>
        <v>0</v>
      </c>
      <c r="BF207" s="194">
        <f t="shared" si="55"/>
        <v>0</v>
      </c>
      <c r="BG207" s="194">
        <f t="shared" si="56"/>
        <v>0</v>
      </c>
      <c r="BH207" s="194">
        <f t="shared" si="57"/>
        <v>0</v>
      </c>
      <c r="BI207" s="194">
        <f t="shared" si="58"/>
        <v>0</v>
      </c>
      <c r="BJ207" s="18" t="s">
        <v>22</v>
      </c>
      <c r="BK207" s="194">
        <f t="shared" si="59"/>
        <v>0</v>
      </c>
      <c r="BL207" s="18" t="s">
        <v>128</v>
      </c>
      <c r="BM207" s="18" t="s">
        <v>484</v>
      </c>
    </row>
    <row r="208" spans="2:65" s="1" customFormat="1" ht="22.5" customHeight="1" x14ac:dyDescent="0.3">
      <c r="B208" s="35"/>
      <c r="C208" s="183" t="s">
        <v>485</v>
      </c>
      <c r="D208" s="183" t="s">
        <v>130</v>
      </c>
      <c r="E208" s="184" t="s">
        <v>486</v>
      </c>
      <c r="F208" s="185" t="s">
        <v>487</v>
      </c>
      <c r="G208" s="186" t="s">
        <v>250</v>
      </c>
      <c r="H208" s="187">
        <v>661.7</v>
      </c>
      <c r="I208" s="188"/>
      <c r="J208" s="189">
        <f t="shared" si="50"/>
        <v>0</v>
      </c>
      <c r="K208" s="185" t="s">
        <v>134</v>
      </c>
      <c r="L208" s="55"/>
      <c r="M208" s="190" t="s">
        <v>20</v>
      </c>
      <c r="N208" s="191" t="s">
        <v>47</v>
      </c>
      <c r="O208" s="36"/>
      <c r="P208" s="192">
        <f t="shared" si="51"/>
        <v>0</v>
      </c>
      <c r="Q208" s="192">
        <v>0</v>
      </c>
      <c r="R208" s="192">
        <f t="shared" si="52"/>
        <v>0</v>
      </c>
      <c r="S208" s="192">
        <v>0</v>
      </c>
      <c r="T208" s="193">
        <f t="shared" si="53"/>
        <v>0</v>
      </c>
      <c r="AR208" s="18" t="s">
        <v>128</v>
      </c>
      <c r="AT208" s="18" t="s">
        <v>130</v>
      </c>
      <c r="AU208" s="18" t="s">
        <v>84</v>
      </c>
      <c r="AY208" s="18" t="s">
        <v>129</v>
      </c>
      <c r="BE208" s="194">
        <f t="shared" si="54"/>
        <v>0</v>
      </c>
      <c r="BF208" s="194">
        <f t="shared" si="55"/>
        <v>0</v>
      </c>
      <c r="BG208" s="194">
        <f t="shared" si="56"/>
        <v>0</v>
      </c>
      <c r="BH208" s="194">
        <f t="shared" si="57"/>
        <v>0</v>
      </c>
      <c r="BI208" s="194">
        <f t="shared" si="58"/>
        <v>0</v>
      </c>
      <c r="BJ208" s="18" t="s">
        <v>22</v>
      </c>
      <c r="BK208" s="194">
        <f t="shared" si="59"/>
        <v>0</v>
      </c>
      <c r="BL208" s="18" t="s">
        <v>128</v>
      </c>
      <c r="BM208" s="18" t="s">
        <v>488</v>
      </c>
    </row>
    <row r="209" spans="2:65" s="1" customFormat="1" ht="22.5" customHeight="1" x14ac:dyDescent="0.3">
      <c r="B209" s="35"/>
      <c r="C209" s="183" t="s">
        <v>353</v>
      </c>
      <c r="D209" s="183" t="s">
        <v>130</v>
      </c>
      <c r="E209" s="184" t="s">
        <v>489</v>
      </c>
      <c r="F209" s="185" t="s">
        <v>490</v>
      </c>
      <c r="G209" s="186" t="s">
        <v>250</v>
      </c>
      <c r="H209" s="187">
        <v>112.9</v>
      </c>
      <c r="I209" s="188"/>
      <c r="J209" s="189">
        <f t="shared" si="50"/>
        <v>0</v>
      </c>
      <c r="K209" s="185" t="s">
        <v>134</v>
      </c>
      <c r="L209" s="55"/>
      <c r="M209" s="190" t="s">
        <v>20</v>
      </c>
      <c r="N209" s="191" t="s">
        <v>47</v>
      </c>
      <c r="O209" s="36"/>
      <c r="P209" s="192">
        <f t="shared" si="51"/>
        <v>0</v>
      </c>
      <c r="Q209" s="192">
        <v>0</v>
      </c>
      <c r="R209" s="192">
        <f t="shared" si="52"/>
        <v>0</v>
      </c>
      <c r="S209" s="192">
        <v>0</v>
      </c>
      <c r="T209" s="193">
        <f t="shared" si="53"/>
        <v>0</v>
      </c>
      <c r="AR209" s="18" t="s">
        <v>128</v>
      </c>
      <c r="AT209" s="18" t="s">
        <v>130</v>
      </c>
      <c r="AU209" s="18" t="s">
        <v>84</v>
      </c>
      <c r="AY209" s="18" t="s">
        <v>129</v>
      </c>
      <c r="BE209" s="194">
        <f t="shared" si="54"/>
        <v>0</v>
      </c>
      <c r="BF209" s="194">
        <f t="shared" si="55"/>
        <v>0</v>
      </c>
      <c r="BG209" s="194">
        <f t="shared" si="56"/>
        <v>0</v>
      </c>
      <c r="BH209" s="194">
        <f t="shared" si="57"/>
        <v>0</v>
      </c>
      <c r="BI209" s="194">
        <f t="shared" si="58"/>
        <v>0</v>
      </c>
      <c r="BJ209" s="18" t="s">
        <v>22</v>
      </c>
      <c r="BK209" s="194">
        <f t="shared" si="59"/>
        <v>0</v>
      </c>
      <c r="BL209" s="18" t="s">
        <v>128</v>
      </c>
      <c r="BM209" s="18" t="s">
        <v>491</v>
      </c>
    </row>
    <row r="210" spans="2:65" s="1" customFormat="1" ht="22.5" customHeight="1" x14ac:dyDescent="0.3">
      <c r="B210" s="35"/>
      <c r="C210" s="183" t="s">
        <v>492</v>
      </c>
      <c r="D210" s="183" t="s">
        <v>130</v>
      </c>
      <c r="E210" s="184" t="s">
        <v>493</v>
      </c>
      <c r="F210" s="185" t="s">
        <v>494</v>
      </c>
      <c r="G210" s="186" t="s">
        <v>250</v>
      </c>
      <c r="H210" s="187">
        <v>701.4</v>
      </c>
      <c r="I210" s="188"/>
      <c r="J210" s="189">
        <f t="shared" si="50"/>
        <v>0</v>
      </c>
      <c r="K210" s="185" t="s">
        <v>134</v>
      </c>
      <c r="L210" s="55"/>
      <c r="M210" s="190" t="s">
        <v>20</v>
      </c>
      <c r="N210" s="191" t="s">
        <v>47</v>
      </c>
      <c r="O210" s="36"/>
      <c r="P210" s="192">
        <f t="shared" si="51"/>
        <v>0</v>
      </c>
      <c r="Q210" s="192">
        <v>0</v>
      </c>
      <c r="R210" s="192">
        <f t="shared" si="52"/>
        <v>0</v>
      </c>
      <c r="S210" s="192">
        <v>0</v>
      </c>
      <c r="T210" s="193">
        <f t="shared" si="53"/>
        <v>0</v>
      </c>
      <c r="AR210" s="18" t="s">
        <v>128</v>
      </c>
      <c r="AT210" s="18" t="s">
        <v>130</v>
      </c>
      <c r="AU210" s="18" t="s">
        <v>84</v>
      </c>
      <c r="AY210" s="18" t="s">
        <v>129</v>
      </c>
      <c r="BE210" s="194">
        <f t="shared" si="54"/>
        <v>0</v>
      </c>
      <c r="BF210" s="194">
        <f t="shared" si="55"/>
        <v>0</v>
      </c>
      <c r="BG210" s="194">
        <f t="shared" si="56"/>
        <v>0</v>
      </c>
      <c r="BH210" s="194">
        <f t="shared" si="57"/>
        <v>0</v>
      </c>
      <c r="BI210" s="194">
        <f t="shared" si="58"/>
        <v>0</v>
      </c>
      <c r="BJ210" s="18" t="s">
        <v>22</v>
      </c>
      <c r="BK210" s="194">
        <f t="shared" si="59"/>
        <v>0</v>
      </c>
      <c r="BL210" s="18" t="s">
        <v>128</v>
      </c>
      <c r="BM210" s="18" t="s">
        <v>495</v>
      </c>
    </row>
    <row r="211" spans="2:65" s="1" customFormat="1" ht="22.5" customHeight="1" x14ac:dyDescent="0.3">
      <c r="B211" s="35"/>
      <c r="C211" s="183" t="s">
        <v>357</v>
      </c>
      <c r="D211" s="183" t="s">
        <v>130</v>
      </c>
      <c r="E211" s="184" t="s">
        <v>496</v>
      </c>
      <c r="F211" s="185" t="s">
        <v>497</v>
      </c>
      <c r="G211" s="186" t="s">
        <v>267</v>
      </c>
      <c r="H211" s="187">
        <v>21</v>
      </c>
      <c r="I211" s="188"/>
      <c r="J211" s="189">
        <f t="shared" si="50"/>
        <v>0</v>
      </c>
      <c r="K211" s="185" t="s">
        <v>134</v>
      </c>
      <c r="L211" s="55"/>
      <c r="M211" s="190" t="s">
        <v>20</v>
      </c>
      <c r="N211" s="191" t="s">
        <v>47</v>
      </c>
      <c r="O211" s="36"/>
      <c r="P211" s="192">
        <f t="shared" si="51"/>
        <v>0</v>
      </c>
      <c r="Q211" s="192">
        <v>0</v>
      </c>
      <c r="R211" s="192">
        <f t="shared" si="52"/>
        <v>0</v>
      </c>
      <c r="S211" s="192">
        <v>0</v>
      </c>
      <c r="T211" s="193">
        <f t="shared" si="53"/>
        <v>0</v>
      </c>
      <c r="AR211" s="18" t="s">
        <v>128</v>
      </c>
      <c r="AT211" s="18" t="s">
        <v>130</v>
      </c>
      <c r="AU211" s="18" t="s">
        <v>84</v>
      </c>
      <c r="AY211" s="18" t="s">
        <v>129</v>
      </c>
      <c r="BE211" s="194">
        <f t="shared" si="54"/>
        <v>0</v>
      </c>
      <c r="BF211" s="194">
        <f t="shared" si="55"/>
        <v>0</v>
      </c>
      <c r="BG211" s="194">
        <f t="shared" si="56"/>
        <v>0</v>
      </c>
      <c r="BH211" s="194">
        <f t="shared" si="57"/>
        <v>0</v>
      </c>
      <c r="BI211" s="194">
        <f t="shared" si="58"/>
        <v>0</v>
      </c>
      <c r="BJ211" s="18" t="s">
        <v>22</v>
      </c>
      <c r="BK211" s="194">
        <f t="shared" si="59"/>
        <v>0</v>
      </c>
      <c r="BL211" s="18" t="s">
        <v>128</v>
      </c>
      <c r="BM211" s="18" t="s">
        <v>498</v>
      </c>
    </row>
    <row r="212" spans="2:65" s="12" customFormat="1" x14ac:dyDescent="0.3">
      <c r="B212" s="207"/>
      <c r="C212" s="208"/>
      <c r="D212" s="197" t="s">
        <v>145</v>
      </c>
      <c r="E212" s="209" t="s">
        <v>20</v>
      </c>
      <c r="F212" s="210" t="s">
        <v>499</v>
      </c>
      <c r="G212" s="208"/>
      <c r="H212" s="211">
        <v>21</v>
      </c>
      <c r="I212" s="212"/>
      <c r="J212" s="208"/>
      <c r="K212" s="208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145</v>
      </c>
      <c r="AU212" s="217" t="s">
        <v>84</v>
      </c>
      <c r="AV212" s="12" t="s">
        <v>84</v>
      </c>
      <c r="AW212" s="12" t="s">
        <v>40</v>
      </c>
      <c r="AX212" s="12" t="s">
        <v>76</v>
      </c>
      <c r="AY212" s="217" t="s">
        <v>129</v>
      </c>
    </row>
    <row r="213" spans="2:65" s="13" customFormat="1" x14ac:dyDescent="0.3">
      <c r="B213" s="218"/>
      <c r="C213" s="219"/>
      <c r="D213" s="220" t="s">
        <v>145</v>
      </c>
      <c r="E213" s="221" t="s">
        <v>20</v>
      </c>
      <c r="F213" s="222" t="s">
        <v>154</v>
      </c>
      <c r="G213" s="219"/>
      <c r="H213" s="223">
        <v>21</v>
      </c>
      <c r="I213" s="224"/>
      <c r="J213" s="219"/>
      <c r="K213" s="219"/>
      <c r="L213" s="225"/>
      <c r="M213" s="226"/>
      <c r="N213" s="227"/>
      <c r="O213" s="227"/>
      <c r="P213" s="227"/>
      <c r="Q213" s="227"/>
      <c r="R213" s="227"/>
      <c r="S213" s="227"/>
      <c r="T213" s="228"/>
      <c r="AT213" s="229" t="s">
        <v>145</v>
      </c>
      <c r="AU213" s="229" t="s">
        <v>84</v>
      </c>
      <c r="AV213" s="13" t="s">
        <v>128</v>
      </c>
      <c r="AW213" s="13" t="s">
        <v>40</v>
      </c>
      <c r="AX213" s="13" t="s">
        <v>22</v>
      </c>
      <c r="AY213" s="229" t="s">
        <v>129</v>
      </c>
    </row>
    <row r="214" spans="2:65" s="1" customFormat="1" ht="22.5" customHeight="1" x14ac:dyDescent="0.3">
      <c r="B214" s="35"/>
      <c r="C214" s="183" t="s">
        <v>500</v>
      </c>
      <c r="D214" s="183" t="s">
        <v>130</v>
      </c>
      <c r="E214" s="184" t="s">
        <v>501</v>
      </c>
      <c r="F214" s="185" t="s">
        <v>502</v>
      </c>
      <c r="G214" s="186" t="s">
        <v>267</v>
      </c>
      <c r="H214" s="187">
        <v>30</v>
      </c>
      <c r="I214" s="188"/>
      <c r="J214" s="189">
        <f>ROUND(I214*H214,2)</f>
        <v>0</v>
      </c>
      <c r="K214" s="185" t="s">
        <v>134</v>
      </c>
      <c r="L214" s="55"/>
      <c r="M214" s="190" t="s">
        <v>20</v>
      </c>
      <c r="N214" s="191" t="s">
        <v>47</v>
      </c>
      <c r="O214" s="36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AR214" s="18" t="s">
        <v>128</v>
      </c>
      <c r="AT214" s="18" t="s">
        <v>130</v>
      </c>
      <c r="AU214" s="18" t="s">
        <v>84</v>
      </c>
      <c r="AY214" s="18" t="s">
        <v>129</v>
      </c>
      <c r="BE214" s="194">
        <f>IF(N214="základní",J214,0)</f>
        <v>0</v>
      </c>
      <c r="BF214" s="194">
        <f>IF(N214="snížená",J214,0)</f>
        <v>0</v>
      </c>
      <c r="BG214" s="194">
        <f>IF(N214="zákl. přenesená",J214,0)</f>
        <v>0</v>
      </c>
      <c r="BH214" s="194">
        <f>IF(N214="sníž. přenesená",J214,0)</f>
        <v>0</v>
      </c>
      <c r="BI214" s="194">
        <f>IF(N214="nulová",J214,0)</f>
        <v>0</v>
      </c>
      <c r="BJ214" s="18" t="s">
        <v>22</v>
      </c>
      <c r="BK214" s="194">
        <f>ROUND(I214*H214,2)</f>
        <v>0</v>
      </c>
      <c r="BL214" s="18" t="s">
        <v>128</v>
      </c>
      <c r="BM214" s="18" t="s">
        <v>503</v>
      </c>
    </row>
    <row r="215" spans="2:65" s="1" customFormat="1" ht="22.5" customHeight="1" x14ac:dyDescent="0.3">
      <c r="B215" s="35"/>
      <c r="C215" s="183" t="s">
        <v>361</v>
      </c>
      <c r="D215" s="183" t="s">
        <v>130</v>
      </c>
      <c r="E215" s="184" t="s">
        <v>504</v>
      </c>
      <c r="F215" s="185" t="s">
        <v>505</v>
      </c>
      <c r="G215" s="186" t="s">
        <v>267</v>
      </c>
      <c r="H215" s="187">
        <v>6</v>
      </c>
      <c r="I215" s="188"/>
      <c r="J215" s="189">
        <f>ROUND(I215*H215,2)</f>
        <v>0</v>
      </c>
      <c r="K215" s="185" t="s">
        <v>134</v>
      </c>
      <c r="L215" s="55"/>
      <c r="M215" s="190" t="s">
        <v>20</v>
      </c>
      <c r="N215" s="191" t="s">
        <v>47</v>
      </c>
      <c r="O215" s="36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AR215" s="18" t="s">
        <v>128</v>
      </c>
      <c r="AT215" s="18" t="s">
        <v>130</v>
      </c>
      <c r="AU215" s="18" t="s">
        <v>84</v>
      </c>
      <c r="AY215" s="18" t="s">
        <v>129</v>
      </c>
      <c r="BE215" s="194">
        <f>IF(N215="základní",J215,0)</f>
        <v>0</v>
      </c>
      <c r="BF215" s="194">
        <f>IF(N215="snížená",J215,0)</f>
        <v>0</v>
      </c>
      <c r="BG215" s="194">
        <f>IF(N215="zákl. přenesená",J215,0)</f>
        <v>0</v>
      </c>
      <c r="BH215" s="194">
        <f>IF(N215="sníž. přenesená",J215,0)</f>
        <v>0</v>
      </c>
      <c r="BI215" s="194">
        <f>IF(N215="nulová",J215,0)</f>
        <v>0</v>
      </c>
      <c r="BJ215" s="18" t="s">
        <v>22</v>
      </c>
      <c r="BK215" s="194">
        <f>ROUND(I215*H215,2)</f>
        <v>0</v>
      </c>
      <c r="BL215" s="18" t="s">
        <v>128</v>
      </c>
      <c r="BM215" s="18" t="s">
        <v>506</v>
      </c>
    </row>
    <row r="216" spans="2:65" s="1" customFormat="1" ht="22.5" customHeight="1" x14ac:dyDescent="0.3">
      <c r="B216" s="35"/>
      <c r="C216" s="183" t="s">
        <v>507</v>
      </c>
      <c r="D216" s="183" t="s">
        <v>130</v>
      </c>
      <c r="E216" s="184" t="s">
        <v>508</v>
      </c>
      <c r="F216" s="185" t="s">
        <v>509</v>
      </c>
      <c r="G216" s="186" t="s">
        <v>267</v>
      </c>
      <c r="H216" s="187">
        <v>5</v>
      </c>
      <c r="I216" s="188"/>
      <c r="J216" s="189">
        <f>ROUND(I216*H216,2)</f>
        <v>0</v>
      </c>
      <c r="K216" s="185" t="s">
        <v>134</v>
      </c>
      <c r="L216" s="55"/>
      <c r="M216" s="190" t="s">
        <v>20</v>
      </c>
      <c r="N216" s="191" t="s">
        <v>47</v>
      </c>
      <c r="O216" s="36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AR216" s="18" t="s">
        <v>128</v>
      </c>
      <c r="AT216" s="18" t="s">
        <v>130</v>
      </c>
      <c r="AU216" s="18" t="s">
        <v>84</v>
      </c>
      <c r="AY216" s="18" t="s">
        <v>129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8" t="s">
        <v>22</v>
      </c>
      <c r="BK216" s="194">
        <f>ROUND(I216*H216,2)</f>
        <v>0</v>
      </c>
      <c r="BL216" s="18" t="s">
        <v>128</v>
      </c>
      <c r="BM216" s="18" t="s">
        <v>510</v>
      </c>
    </row>
    <row r="217" spans="2:65" s="1" customFormat="1" ht="22.5" customHeight="1" x14ac:dyDescent="0.3">
      <c r="B217" s="35"/>
      <c r="C217" s="183" t="s">
        <v>366</v>
      </c>
      <c r="D217" s="183" t="s">
        <v>130</v>
      </c>
      <c r="E217" s="184" t="s">
        <v>511</v>
      </c>
      <c r="F217" s="185" t="s">
        <v>512</v>
      </c>
      <c r="G217" s="186" t="s">
        <v>250</v>
      </c>
      <c r="H217" s="187">
        <v>21</v>
      </c>
      <c r="I217" s="188"/>
      <c r="J217" s="189">
        <f>ROUND(I217*H217,2)</f>
        <v>0</v>
      </c>
      <c r="K217" s="185" t="s">
        <v>134</v>
      </c>
      <c r="L217" s="55"/>
      <c r="M217" s="190" t="s">
        <v>20</v>
      </c>
      <c r="N217" s="191" t="s">
        <v>47</v>
      </c>
      <c r="O217" s="36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AR217" s="18" t="s">
        <v>128</v>
      </c>
      <c r="AT217" s="18" t="s">
        <v>130</v>
      </c>
      <c r="AU217" s="18" t="s">
        <v>84</v>
      </c>
      <c r="AY217" s="18" t="s">
        <v>129</v>
      </c>
      <c r="BE217" s="194">
        <f>IF(N217="základní",J217,0)</f>
        <v>0</v>
      </c>
      <c r="BF217" s="194">
        <f>IF(N217="snížená",J217,0)</f>
        <v>0</v>
      </c>
      <c r="BG217" s="194">
        <f>IF(N217="zákl. přenesená",J217,0)</f>
        <v>0</v>
      </c>
      <c r="BH217" s="194">
        <f>IF(N217="sníž. přenesená",J217,0)</f>
        <v>0</v>
      </c>
      <c r="BI217" s="194">
        <f>IF(N217="nulová",J217,0)</f>
        <v>0</v>
      </c>
      <c r="BJ217" s="18" t="s">
        <v>22</v>
      </c>
      <c r="BK217" s="194">
        <f>ROUND(I217*H217,2)</f>
        <v>0</v>
      </c>
      <c r="BL217" s="18" t="s">
        <v>128</v>
      </c>
      <c r="BM217" s="18" t="s">
        <v>513</v>
      </c>
    </row>
    <row r="218" spans="2:65" s="12" customFormat="1" x14ac:dyDescent="0.3">
      <c r="B218" s="207"/>
      <c r="C218" s="208"/>
      <c r="D218" s="197" t="s">
        <v>145</v>
      </c>
      <c r="E218" s="209" t="s">
        <v>20</v>
      </c>
      <c r="F218" s="210" t="s">
        <v>514</v>
      </c>
      <c r="G218" s="208"/>
      <c r="H218" s="211">
        <v>21</v>
      </c>
      <c r="I218" s="212"/>
      <c r="J218" s="208"/>
      <c r="K218" s="208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145</v>
      </c>
      <c r="AU218" s="217" t="s">
        <v>84</v>
      </c>
      <c r="AV218" s="12" t="s">
        <v>84</v>
      </c>
      <c r="AW218" s="12" t="s">
        <v>40</v>
      </c>
      <c r="AX218" s="12" t="s">
        <v>76</v>
      </c>
      <c r="AY218" s="217" t="s">
        <v>129</v>
      </c>
    </row>
    <row r="219" spans="2:65" s="13" customFormat="1" x14ac:dyDescent="0.3">
      <c r="B219" s="218"/>
      <c r="C219" s="219"/>
      <c r="D219" s="220" t="s">
        <v>145</v>
      </c>
      <c r="E219" s="221" t="s">
        <v>20</v>
      </c>
      <c r="F219" s="222" t="s">
        <v>154</v>
      </c>
      <c r="G219" s="219"/>
      <c r="H219" s="223">
        <v>21</v>
      </c>
      <c r="I219" s="224"/>
      <c r="J219" s="219"/>
      <c r="K219" s="219"/>
      <c r="L219" s="225"/>
      <c r="M219" s="226"/>
      <c r="N219" s="227"/>
      <c r="O219" s="227"/>
      <c r="P219" s="227"/>
      <c r="Q219" s="227"/>
      <c r="R219" s="227"/>
      <c r="S219" s="227"/>
      <c r="T219" s="228"/>
      <c r="AT219" s="229" t="s">
        <v>145</v>
      </c>
      <c r="AU219" s="229" t="s">
        <v>84</v>
      </c>
      <c r="AV219" s="13" t="s">
        <v>128</v>
      </c>
      <c r="AW219" s="13" t="s">
        <v>40</v>
      </c>
      <c r="AX219" s="13" t="s">
        <v>22</v>
      </c>
      <c r="AY219" s="229" t="s">
        <v>129</v>
      </c>
    </row>
    <row r="220" spans="2:65" s="1" customFormat="1" ht="22.5" customHeight="1" x14ac:dyDescent="0.3">
      <c r="B220" s="35"/>
      <c r="C220" s="183" t="s">
        <v>515</v>
      </c>
      <c r="D220" s="183" t="s">
        <v>130</v>
      </c>
      <c r="E220" s="184" t="s">
        <v>516</v>
      </c>
      <c r="F220" s="185" t="s">
        <v>517</v>
      </c>
      <c r="G220" s="186" t="s">
        <v>250</v>
      </c>
      <c r="H220" s="187">
        <v>661.7</v>
      </c>
      <c r="I220" s="188"/>
      <c r="J220" s="189">
        <f t="shared" ref="J220:J234" si="60">ROUND(I220*H220,2)</f>
        <v>0</v>
      </c>
      <c r="K220" s="185" t="s">
        <v>134</v>
      </c>
      <c r="L220" s="55"/>
      <c r="M220" s="190" t="s">
        <v>20</v>
      </c>
      <c r="N220" s="191" t="s">
        <v>47</v>
      </c>
      <c r="O220" s="36"/>
      <c r="P220" s="192">
        <f t="shared" ref="P220:P234" si="61">O220*H220</f>
        <v>0</v>
      </c>
      <c r="Q220" s="192">
        <v>0</v>
      </c>
      <c r="R220" s="192">
        <f t="shared" ref="R220:R234" si="62">Q220*H220</f>
        <v>0</v>
      </c>
      <c r="S220" s="192">
        <v>0</v>
      </c>
      <c r="T220" s="193">
        <f t="shared" ref="T220:T234" si="63">S220*H220</f>
        <v>0</v>
      </c>
      <c r="AR220" s="18" t="s">
        <v>128</v>
      </c>
      <c r="AT220" s="18" t="s">
        <v>130</v>
      </c>
      <c r="AU220" s="18" t="s">
        <v>84</v>
      </c>
      <c r="AY220" s="18" t="s">
        <v>129</v>
      </c>
      <c r="BE220" s="194">
        <f t="shared" ref="BE220:BE234" si="64">IF(N220="základní",J220,0)</f>
        <v>0</v>
      </c>
      <c r="BF220" s="194">
        <f t="shared" ref="BF220:BF234" si="65">IF(N220="snížená",J220,0)</f>
        <v>0</v>
      </c>
      <c r="BG220" s="194">
        <f t="shared" ref="BG220:BG234" si="66">IF(N220="zákl. přenesená",J220,0)</f>
        <v>0</v>
      </c>
      <c r="BH220" s="194">
        <f t="shared" ref="BH220:BH234" si="67">IF(N220="sníž. přenesená",J220,0)</f>
        <v>0</v>
      </c>
      <c r="BI220" s="194">
        <f t="shared" ref="BI220:BI234" si="68">IF(N220="nulová",J220,0)</f>
        <v>0</v>
      </c>
      <c r="BJ220" s="18" t="s">
        <v>22</v>
      </c>
      <c r="BK220" s="194">
        <f t="shared" ref="BK220:BK234" si="69">ROUND(I220*H220,2)</f>
        <v>0</v>
      </c>
      <c r="BL220" s="18" t="s">
        <v>128</v>
      </c>
      <c r="BM220" s="18" t="s">
        <v>518</v>
      </c>
    </row>
    <row r="221" spans="2:65" s="1" customFormat="1" ht="22.5" customHeight="1" x14ac:dyDescent="0.3">
      <c r="B221" s="35"/>
      <c r="C221" s="183" t="s">
        <v>370</v>
      </c>
      <c r="D221" s="183" t="s">
        <v>130</v>
      </c>
      <c r="E221" s="184" t="s">
        <v>519</v>
      </c>
      <c r="F221" s="185" t="s">
        <v>520</v>
      </c>
      <c r="G221" s="186" t="s">
        <v>250</v>
      </c>
      <c r="H221" s="187">
        <v>112.9</v>
      </c>
      <c r="I221" s="188"/>
      <c r="J221" s="189">
        <f t="shared" si="60"/>
        <v>0</v>
      </c>
      <c r="K221" s="185" t="s">
        <v>134</v>
      </c>
      <c r="L221" s="55"/>
      <c r="M221" s="190" t="s">
        <v>20</v>
      </c>
      <c r="N221" s="191" t="s">
        <v>47</v>
      </c>
      <c r="O221" s="36"/>
      <c r="P221" s="192">
        <f t="shared" si="61"/>
        <v>0</v>
      </c>
      <c r="Q221" s="192">
        <v>0</v>
      </c>
      <c r="R221" s="192">
        <f t="shared" si="62"/>
        <v>0</v>
      </c>
      <c r="S221" s="192">
        <v>0</v>
      </c>
      <c r="T221" s="193">
        <f t="shared" si="63"/>
        <v>0</v>
      </c>
      <c r="AR221" s="18" t="s">
        <v>128</v>
      </c>
      <c r="AT221" s="18" t="s">
        <v>130</v>
      </c>
      <c r="AU221" s="18" t="s">
        <v>84</v>
      </c>
      <c r="AY221" s="18" t="s">
        <v>129</v>
      </c>
      <c r="BE221" s="194">
        <f t="shared" si="64"/>
        <v>0</v>
      </c>
      <c r="BF221" s="194">
        <f t="shared" si="65"/>
        <v>0</v>
      </c>
      <c r="BG221" s="194">
        <f t="shared" si="66"/>
        <v>0</v>
      </c>
      <c r="BH221" s="194">
        <f t="shared" si="67"/>
        <v>0</v>
      </c>
      <c r="BI221" s="194">
        <f t="shared" si="68"/>
        <v>0</v>
      </c>
      <c r="BJ221" s="18" t="s">
        <v>22</v>
      </c>
      <c r="BK221" s="194">
        <f t="shared" si="69"/>
        <v>0</v>
      </c>
      <c r="BL221" s="18" t="s">
        <v>128</v>
      </c>
      <c r="BM221" s="18" t="s">
        <v>521</v>
      </c>
    </row>
    <row r="222" spans="2:65" s="1" customFormat="1" ht="22.5" customHeight="1" x14ac:dyDescent="0.3">
      <c r="B222" s="35"/>
      <c r="C222" s="183" t="s">
        <v>522</v>
      </c>
      <c r="D222" s="183" t="s">
        <v>130</v>
      </c>
      <c r="E222" s="184" t="s">
        <v>523</v>
      </c>
      <c r="F222" s="185" t="s">
        <v>524</v>
      </c>
      <c r="G222" s="186" t="s">
        <v>250</v>
      </c>
      <c r="H222" s="187">
        <v>701.4</v>
      </c>
      <c r="I222" s="188"/>
      <c r="J222" s="189">
        <f t="shared" si="60"/>
        <v>0</v>
      </c>
      <c r="K222" s="185" t="s">
        <v>134</v>
      </c>
      <c r="L222" s="55"/>
      <c r="M222" s="190" t="s">
        <v>20</v>
      </c>
      <c r="N222" s="191" t="s">
        <v>47</v>
      </c>
      <c r="O222" s="36"/>
      <c r="P222" s="192">
        <f t="shared" si="61"/>
        <v>0</v>
      </c>
      <c r="Q222" s="192">
        <v>0</v>
      </c>
      <c r="R222" s="192">
        <f t="shared" si="62"/>
        <v>0</v>
      </c>
      <c r="S222" s="192">
        <v>0</v>
      </c>
      <c r="T222" s="193">
        <f t="shared" si="63"/>
        <v>0</v>
      </c>
      <c r="AR222" s="18" t="s">
        <v>128</v>
      </c>
      <c r="AT222" s="18" t="s">
        <v>130</v>
      </c>
      <c r="AU222" s="18" t="s">
        <v>84</v>
      </c>
      <c r="AY222" s="18" t="s">
        <v>129</v>
      </c>
      <c r="BE222" s="194">
        <f t="shared" si="64"/>
        <v>0</v>
      </c>
      <c r="BF222" s="194">
        <f t="shared" si="65"/>
        <v>0</v>
      </c>
      <c r="BG222" s="194">
        <f t="shared" si="66"/>
        <v>0</v>
      </c>
      <c r="BH222" s="194">
        <f t="shared" si="67"/>
        <v>0</v>
      </c>
      <c r="BI222" s="194">
        <f t="shared" si="68"/>
        <v>0</v>
      </c>
      <c r="BJ222" s="18" t="s">
        <v>22</v>
      </c>
      <c r="BK222" s="194">
        <f t="shared" si="69"/>
        <v>0</v>
      </c>
      <c r="BL222" s="18" t="s">
        <v>128</v>
      </c>
      <c r="BM222" s="18" t="s">
        <v>525</v>
      </c>
    </row>
    <row r="223" spans="2:65" s="1" customFormat="1" ht="22.5" customHeight="1" x14ac:dyDescent="0.3">
      <c r="B223" s="35"/>
      <c r="C223" s="183" t="s">
        <v>373</v>
      </c>
      <c r="D223" s="183" t="s">
        <v>130</v>
      </c>
      <c r="E223" s="184" t="s">
        <v>526</v>
      </c>
      <c r="F223" s="185" t="s">
        <v>527</v>
      </c>
      <c r="G223" s="186" t="s">
        <v>528</v>
      </c>
      <c r="H223" s="187">
        <v>3</v>
      </c>
      <c r="I223" s="188"/>
      <c r="J223" s="189">
        <f t="shared" si="60"/>
        <v>0</v>
      </c>
      <c r="K223" s="185" t="s">
        <v>134</v>
      </c>
      <c r="L223" s="55"/>
      <c r="M223" s="190" t="s">
        <v>20</v>
      </c>
      <c r="N223" s="191" t="s">
        <v>47</v>
      </c>
      <c r="O223" s="36"/>
      <c r="P223" s="192">
        <f t="shared" si="61"/>
        <v>0</v>
      </c>
      <c r="Q223" s="192">
        <v>0</v>
      </c>
      <c r="R223" s="192">
        <f t="shared" si="62"/>
        <v>0</v>
      </c>
      <c r="S223" s="192">
        <v>0</v>
      </c>
      <c r="T223" s="193">
        <f t="shared" si="63"/>
        <v>0</v>
      </c>
      <c r="AR223" s="18" t="s">
        <v>128</v>
      </c>
      <c r="AT223" s="18" t="s">
        <v>130</v>
      </c>
      <c r="AU223" s="18" t="s">
        <v>84</v>
      </c>
      <c r="AY223" s="18" t="s">
        <v>129</v>
      </c>
      <c r="BE223" s="194">
        <f t="shared" si="64"/>
        <v>0</v>
      </c>
      <c r="BF223" s="194">
        <f t="shared" si="65"/>
        <v>0</v>
      </c>
      <c r="BG223" s="194">
        <f t="shared" si="66"/>
        <v>0</v>
      </c>
      <c r="BH223" s="194">
        <f t="shared" si="67"/>
        <v>0</v>
      </c>
      <c r="BI223" s="194">
        <f t="shared" si="68"/>
        <v>0</v>
      </c>
      <c r="BJ223" s="18" t="s">
        <v>22</v>
      </c>
      <c r="BK223" s="194">
        <f t="shared" si="69"/>
        <v>0</v>
      </c>
      <c r="BL223" s="18" t="s">
        <v>128</v>
      </c>
      <c r="BM223" s="18" t="s">
        <v>529</v>
      </c>
    </row>
    <row r="224" spans="2:65" s="1" customFormat="1" ht="22.5" customHeight="1" x14ac:dyDescent="0.3">
      <c r="B224" s="35"/>
      <c r="C224" s="183" t="s">
        <v>530</v>
      </c>
      <c r="D224" s="183" t="s">
        <v>130</v>
      </c>
      <c r="E224" s="184" t="s">
        <v>531</v>
      </c>
      <c r="F224" s="185" t="s">
        <v>532</v>
      </c>
      <c r="G224" s="186" t="s">
        <v>533</v>
      </c>
      <c r="H224" s="187">
        <v>1</v>
      </c>
      <c r="I224" s="188"/>
      <c r="J224" s="189">
        <f t="shared" si="60"/>
        <v>0</v>
      </c>
      <c r="K224" s="185" t="s">
        <v>134</v>
      </c>
      <c r="L224" s="55"/>
      <c r="M224" s="190" t="s">
        <v>20</v>
      </c>
      <c r="N224" s="191" t="s">
        <v>47</v>
      </c>
      <c r="O224" s="36"/>
      <c r="P224" s="192">
        <f t="shared" si="61"/>
        <v>0</v>
      </c>
      <c r="Q224" s="192">
        <v>0</v>
      </c>
      <c r="R224" s="192">
        <f t="shared" si="62"/>
        <v>0</v>
      </c>
      <c r="S224" s="192">
        <v>0</v>
      </c>
      <c r="T224" s="193">
        <f t="shared" si="63"/>
        <v>0</v>
      </c>
      <c r="AR224" s="18" t="s">
        <v>128</v>
      </c>
      <c r="AT224" s="18" t="s">
        <v>130</v>
      </c>
      <c r="AU224" s="18" t="s">
        <v>84</v>
      </c>
      <c r="AY224" s="18" t="s">
        <v>129</v>
      </c>
      <c r="BE224" s="194">
        <f t="shared" si="64"/>
        <v>0</v>
      </c>
      <c r="BF224" s="194">
        <f t="shared" si="65"/>
        <v>0</v>
      </c>
      <c r="BG224" s="194">
        <f t="shared" si="66"/>
        <v>0</v>
      </c>
      <c r="BH224" s="194">
        <f t="shared" si="67"/>
        <v>0</v>
      </c>
      <c r="BI224" s="194">
        <f t="shared" si="68"/>
        <v>0</v>
      </c>
      <c r="BJ224" s="18" t="s">
        <v>22</v>
      </c>
      <c r="BK224" s="194">
        <f t="shared" si="69"/>
        <v>0</v>
      </c>
      <c r="BL224" s="18" t="s">
        <v>128</v>
      </c>
      <c r="BM224" s="18" t="s">
        <v>534</v>
      </c>
    </row>
    <row r="225" spans="2:65" s="1" customFormat="1" ht="22.5" customHeight="1" x14ac:dyDescent="0.3">
      <c r="B225" s="35"/>
      <c r="C225" s="183" t="s">
        <v>377</v>
      </c>
      <c r="D225" s="183" t="s">
        <v>130</v>
      </c>
      <c r="E225" s="184" t="s">
        <v>535</v>
      </c>
      <c r="F225" s="185" t="s">
        <v>536</v>
      </c>
      <c r="G225" s="186" t="s">
        <v>533</v>
      </c>
      <c r="H225" s="187">
        <v>3</v>
      </c>
      <c r="I225" s="188"/>
      <c r="J225" s="189">
        <f t="shared" si="60"/>
        <v>0</v>
      </c>
      <c r="K225" s="185" t="s">
        <v>134</v>
      </c>
      <c r="L225" s="55"/>
      <c r="M225" s="190" t="s">
        <v>20</v>
      </c>
      <c r="N225" s="191" t="s">
        <v>47</v>
      </c>
      <c r="O225" s="36"/>
      <c r="P225" s="192">
        <f t="shared" si="61"/>
        <v>0</v>
      </c>
      <c r="Q225" s="192">
        <v>0</v>
      </c>
      <c r="R225" s="192">
        <f t="shared" si="62"/>
        <v>0</v>
      </c>
      <c r="S225" s="192">
        <v>0</v>
      </c>
      <c r="T225" s="193">
        <f t="shared" si="63"/>
        <v>0</v>
      </c>
      <c r="AR225" s="18" t="s">
        <v>128</v>
      </c>
      <c r="AT225" s="18" t="s">
        <v>130</v>
      </c>
      <c r="AU225" s="18" t="s">
        <v>84</v>
      </c>
      <c r="AY225" s="18" t="s">
        <v>129</v>
      </c>
      <c r="BE225" s="194">
        <f t="shared" si="64"/>
        <v>0</v>
      </c>
      <c r="BF225" s="194">
        <f t="shared" si="65"/>
        <v>0</v>
      </c>
      <c r="BG225" s="194">
        <f t="shared" si="66"/>
        <v>0</v>
      </c>
      <c r="BH225" s="194">
        <f t="shared" si="67"/>
        <v>0</v>
      </c>
      <c r="BI225" s="194">
        <f t="shared" si="68"/>
        <v>0</v>
      </c>
      <c r="BJ225" s="18" t="s">
        <v>22</v>
      </c>
      <c r="BK225" s="194">
        <f t="shared" si="69"/>
        <v>0</v>
      </c>
      <c r="BL225" s="18" t="s">
        <v>128</v>
      </c>
      <c r="BM225" s="18" t="s">
        <v>537</v>
      </c>
    </row>
    <row r="226" spans="2:65" s="1" customFormat="1" ht="22.5" customHeight="1" x14ac:dyDescent="0.3">
      <c r="B226" s="35"/>
      <c r="C226" s="183" t="s">
        <v>538</v>
      </c>
      <c r="D226" s="183" t="s">
        <v>130</v>
      </c>
      <c r="E226" s="184" t="s">
        <v>539</v>
      </c>
      <c r="F226" s="185" t="s">
        <v>540</v>
      </c>
      <c r="G226" s="186" t="s">
        <v>267</v>
      </c>
      <c r="H226" s="187">
        <v>69</v>
      </c>
      <c r="I226" s="188"/>
      <c r="J226" s="189">
        <f t="shared" si="60"/>
        <v>0</v>
      </c>
      <c r="K226" s="185" t="s">
        <v>134</v>
      </c>
      <c r="L226" s="55"/>
      <c r="M226" s="190" t="s">
        <v>20</v>
      </c>
      <c r="N226" s="191" t="s">
        <v>47</v>
      </c>
      <c r="O226" s="36"/>
      <c r="P226" s="192">
        <f t="shared" si="61"/>
        <v>0</v>
      </c>
      <c r="Q226" s="192">
        <v>0</v>
      </c>
      <c r="R226" s="192">
        <f t="shared" si="62"/>
        <v>0</v>
      </c>
      <c r="S226" s="192">
        <v>0</v>
      </c>
      <c r="T226" s="193">
        <f t="shared" si="63"/>
        <v>0</v>
      </c>
      <c r="AR226" s="18" t="s">
        <v>128</v>
      </c>
      <c r="AT226" s="18" t="s">
        <v>130</v>
      </c>
      <c r="AU226" s="18" t="s">
        <v>84</v>
      </c>
      <c r="AY226" s="18" t="s">
        <v>129</v>
      </c>
      <c r="BE226" s="194">
        <f t="shared" si="64"/>
        <v>0</v>
      </c>
      <c r="BF226" s="194">
        <f t="shared" si="65"/>
        <v>0</v>
      </c>
      <c r="BG226" s="194">
        <f t="shared" si="66"/>
        <v>0</v>
      </c>
      <c r="BH226" s="194">
        <f t="shared" si="67"/>
        <v>0</v>
      </c>
      <c r="BI226" s="194">
        <f t="shared" si="68"/>
        <v>0</v>
      </c>
      <c r="BJ226" s="18" t="s">
        <v>22</v>
      </c>
      <c r="BK226" s="194">
        <f t="shared" si="69"/>
        <v>0</v>
      </c>
      <c r="BL226" s="18" t="s">
        <v>128</v>
      </c>
      <c r="BM226" s="18" t="s">
        <v>541</v>
      </c>
    </row>
    <row r="227" spans="2:65" s="1" customFormat="1" ht="22.5" customHeight="1" x14ac:dyDescent="0.3">
      <c r="B227" s="35"/>
      <c r="C227" s="183" t="s">
        <v>380</v>
      </c>
      <c r="D227" s="183" t="s">
        <v>130</v>
      </c>
      <c r="E227" s="184" t="s">
        <v>542</v>
      </c>
      <c r="F227" s="185" t="s">
        <v>543</v>
      </c>
      <c r="G227" s="186" t="s">
        <v>267</v>
      </c>
      <c r="H227" s="187">
        <v>31</v>
      </c>
      <c r="I227" s="188"/>
      <c r="J227" s="189">
        <f t="shared" si="60"/>
        <v>0</v>
      </c>
      <c r="K227" s="185" t="s">
        <v>134</v>
      </c>
      <c r="L227" s="55"/>
      <c r="M227" s="190" t="s">
        <v>20</v>
      </c>
      <c r="N227" s="191" t="s">
        <v>47</v>
      </c>
      <c r="O227" s="36"/>
      <c r="P227" s="192">
        <f t="shared" si="61"/>
        <v>0</v>
      </c>
      <c r="Q227" s="192">
        <v>0</v>
      </c>
      <c r="R227" s="192">
        <f t="shared" si="62"/>
        <v>0</v>
      </c>
      <c r="S227" s="192">
        <v>0</v>
      </c>
      <c r="T227" s="193">
        <f t="shared" si="63"/>
        <v>0</v>
      </c>
      <c r="AR227" s="18" t="s">
        <v>128</v>
      </c>
      <c r="AT227" s="18" t="s">
        <v>130</v>
      </c>
      <c r="AU227" s="18" t="s">
        <v>84</v>
      </c>
      <c r="AY227" s="18" t="s">
        <v>129</v>
      </c>
      <c r="BE227" s="194">
        <f t="shared" si="64"/>
        <v>0</v>
      </c>
      <c r="BF227" s="194">
        <f t="shared" si="65"/>
        <v>0</v>
      </c>
      <c r="BG227" s="194">
        <f t="shared" si="66"/>
        <v>0</v>
      </c>
      <c r="BH227" s="194">
        <f t="shared" si="67"/>
        <v>0</v>
      </c>
      <c r="BI227" s="194">
        <f t="shared" si="68"/>
        <v>0</v>
      </c>
      <c r="BJ227" s="18" t="s">
        <v>22</v>
      </c>
      <c r="BK227" s="194">
        <f t="shared" si="69"/>
        <v>0</v>
      </c>
      <c r="BL227" s="18" t="s">
        <v>128</v>
      </c>
      <c r="BM227" s="18" t="s">
        <v>544</v>
      </c>
    </row>
    <row r="228" spans="2:65" s="1" customFormat="1" ht="22.5" customHeight="1" x14ac:dyDescent="0.3">
      <c r="B228" s="35"/>
      <c r="C228" s="183" t="s">
        <v>545</v>
      </c>
      <c r="D228" s="183" t="s">
        <v>130</v>
      </c>
      <c r="E228" s="184" t="s">
        <v>546</v>
      </c>
      <c r="F228" s="185" t="s">
        <v>547</v>
      </c>
      <c r="G228" s="186" t="s">
        <v>267</v>
      </c>
      <c r="H228" s="187">
        <v>3</v>
      </c>
      <c r="I228" s="188"/>
      <c r="J228" s="189">
        <f t="shared" si="60"/>
        <v>0</v>
      </c>
      <c r="K228" s="185" t="s">
        <v>134</v>
      </c>
      <c r="L228" s="55"/>
      <c r="M228" s="190" t="s">
        <v>20</v>
      </c>
      <c r="N228" s="191" t="s">
        <v>47</v>
      </c>
      <c r="O228" s="36"/>
      <c r="P228" s="192">
        <f t="shared" si="61"/>
        <v>0</v>
      </c>
      <c r="Q228" s="192">
        <v>0</v>
      </c>
      <c r="R228" s="192">
        <f t="shared" si="62"/>
        <v>0</v>
      </c>
      <c r="S228" s="192">
        <v>0</v>
      </c>
      <c r="T228" s="193">
        <f t="shared" si="63"/>
        <v>0</v>
      </c>
      <c r="AR228" s="18" t="s">
        <v>128</v>
      </c>
      <c r="AT228" s="18" t="s">
        <v>130</v>
      </c>
      <c r="AU228" s="18" t="s">
        <v>84</v>
      </c>
      <c r="AY228" s="18" t="s">
        <v>129</v>
      </c>
      <c r="BE228" s="194">
        <f t="shared" si="64"/>
        <v>0</v>
      </c>
      <c r="BF228" s="194">
        <f t="shared" si="65"/>
        <v>0</v>
      </c>
      <c r="BG228" s="194">
        <f t="shared" si="66"/>
        <v>0</v>
      </c>
      <c r="BH228" s="194">
        <f t="shared" si="67"/>
        <v>0</v>
      </c>
      <c r="BI228" s="194">
        <f t="shared" si="68"/>
        <v>0</v>
      </c>
      <c r="BJ228" s="18" t="s">
        <v>22</v>
      </c>
      <c r="BK228" s="194">
        <f t="shared" si="69"/>
        <v>0</v>
      </c>
      <c r="BL228" s="18" t="s">
        <v>128</v>
      </c>
      <c r="BM228" s="18" t="s">
        <v>548</v>
      </c>
    </row>
    <row r="229" spans="2:65" s="1" customFormat="1" ht="22.5" customHeight="1" x14ac:dyDescent="0.3">
      <c r="B229" s="35"/>
      <c r="C229" s="183" t="s">
        <v>384</v>
      </c>
      <c r="D229" s="183" t="s">
        <v>130</v>
      </c>
      <c r="E229" s="184" t="s">
        <v>549</v>
      </c>
      <c r="F229" s="185" t="s">
        <v>550</v>
      </c>
      <c r="G229" s="186" t="s">
        <v>267</v>
      </c>
      <c r="H229" s="187">
        <v>17</v>
      </c>
      <c r="I229" s="188"/>
      <c r="J229" s="189">
        <f t="shared" si="60"/>
        <v>0</v>
      </c>
      <c r="K229" s="185" t="s">
        <v>134</v>
      </c>
      <c r="L229" s="55"/>
      <c r="M229" s="190" t="s">
        <v>20</v>
      </c>
      <c r="N229" s="191" t="s">
        <v>47</v>
      </c>
      <c r="O229" s="36"/>
      <c r="P229" s="192">
        <f t="shared" si="61"/>
        <v>0</v>
      </c>
      <c r="Q229" s="192">
        <v>0</v>
      </c>
      <c r="R229" s="192">
        <f t="shared" si="62"/>
        <v>0</v>
      </c>
      <c r="S229" s="192">
        <v>0</v>
      </c>
      <c r="T229" s="193">
        <f t="shared" si="63"/>
        <v>0</v>
      </c>
      <c r="AR229" s="18" t="s">
        <v>128</v>
      </c>
      <c r="AT229" s="18" t="s">
        <v>130</v>
      </c>
      <c r="AU229" s="18" t="s">
        <v>84</v>
      </c>
      <c r="AY229" s="18" t="s">
        <v>129</v>
      </c>
      <c r="BE229" s="194">
        <f t="shared" si="64"/>
        <v>0</v>
      </c>
      <c r="BF229" s="194">
        <f t="shared" si="65"/>
        <v>0</v>
      </c>
      <c r="BG229" s="194">
        <f t="shared" si="66"/>
        <v>0</v>
      </c>
      <c r="BH229" s="194">
        <f t="shared" si="67"/>
        <v>0</v>
      </c>
      <c r="BI229" s="194">
        <f t="shared" si="68"/>
        <v>0</v>
      </c>
      <c r="BJ229" s="18" t="s">
        <v>22</v>
      </c>
      <c r="BK229" s="194">
        <f t="shared" si="69"/>
        <v>0</v>
      </c>
      <c r="BL229" s="18" t="s">
        <v>128</v>
      </c>
      <c r="BM229" s="18" t="s">
        <v>551</v>
      </c>
    </row>
    <row r="230" spans="2:65" s="1" customFormat="1" ht="22.5" customHeight="1" x14ac:dyDescent="0.3">
      <c r="B230" s="35"/>
      <c r="C230" s="183" t="s">
        <v>552</v>
      </c>
      <c r="D230" s="183" t="s">
        <v>130</v>
      </c>
      <c r="E230" s="184" t="s">
        <v>553</v>
      </c>
      <c r="F230" s="185" t="s">
        <v>554</v>
      </c>
      <c r="G230" s="186" t="s">
        <v>267</v>
      </c>
      <c r="H230" s="187">
        <v>1</v>
      </c>
      <c r="I230" s="188"/>
      <c r="J230" s="189">
        <f t="shared" si="60"/>
        <v>0</v>
      </c>
      <c r="K230" s="185" t="s">
        <v>134</v>
      </c>
      <c r="L230" s="55"/>
      <c r="M230" s="190" t="s">
        <v>20</v>
      </c>
      <c r="N230" s="191" t="s">
        <v>47</v>
      </c>
      <c r="O230" s="36"/>
      <c r="P230" s="192">
        <f t="shared" si="61"/>
        <v>0</v>
      </c>
      <c r="Q230" s="192">
        <v>0</v>
      </c>
      <c r="R230" s="192">
        <f t="shared" si="62"/>
        <v>0</v>
      </c>
      <c r="S230" s="192">
        <v>0</v>
      </c>
      <c r="T230" s="193">
        <f t="shared" si="63"/>
        <v>0</v>
      </c>
      <c r="AR230" s="18" t="s">
        <v>128</v>
      </c>
      <c r="AT230" s="18" t="s">
        <v>130</v>
      </c>
      <c r="AU230" s="18" t="s">
        <v>84</v>
      </c>
      <c r="AY230" s="18" t="s">
        <v>129</v>
      </c>
      <c r="BE230" s="194">
        <f t="shared" si="64"/>
        <v>0</v>
      </c>
      <c r="BF230" s="194">
        <f t="shared" si="65"/>
        <v>0</v>
      </c>
      <c r="BG230" s="194">
        <f t="shared" si="66"/>
        <v>0</v>
      </c>
      <c r="BH230" s="194">
        <f t="shared" si="67"/>
        <v>0</v>
      </c>
      <c r="BI230" s="194">
        <f t="shared" si="68"/>
        <v>0</v>
      </c>
      <c r="BJ230" s="18" t="s">
        <v>22</v>
      </c>
      <c r="BK230" s="194">
        <f t="shared" si="69"/>
        <v>0</v>
      </c>
      <c r="BL230" s="18" t="s">
        <v>128</v>
      </c>
      <c r="BM230" s="18" t="s">
        <v>555</v>
      </c>
    </row>
    <row r="231" spans="2:65" s="1" customFormat="1" ht="22.5" customHeight="1" x14ac:dyDescent="0.3">
      <c r="B231" s="35"/>
      <c r="C231" s="183" t="s">
        <v>387</v>
      </c>
      <c r="D231" s="183" t="s">
        <v>130</v>
      </c>
      <c r="E231" s="184" t="s">
        <v>556</v>
      </c>
      <c r="F231" s="185" t="s">
        <v>557</v>
      </c>
      <c r="G231" s="186" t="s">
        <v>267</v>
      </c>
      <c r="H231" s="187">
        <v>1</v>
      </c>
      <c r="I231" s="188"/>
      <c r="J231" s="189">
        <f t="shared" si="60"/>
        <v>0</v>
      </c>
      <c r="K231" s="185" t="s">
        <v>134</v>
      </c>
      <c r="L231" s="55"/>
      <c r="M231" s="190" t="s">
        <v>20</v>
      </c>
      <c r="N231" s="191" t="s">
        <v>47</v>
      </c>
      <c r="O231" s="36"/>
      <c r="P231" s="192">
        <f t="shared" si="61"/>
        <v>0</v>
      </c>
      <c r="Q231" s="192">
        <v>0</v>
      </c>
      <c r="R231" s="192">
        <f t="shared" si="62"/>
        <v>0</v>
      </c>
      <c r="S231" s="192">
        <v>0</v>
      </c>
      <c r="T231" s="193">
        <f t="shared" si="63"/>
        <v>0</v>
      </c>
      <c r="AR231" s="18" t="s">
        <v>128</v>
      </c>
      <c r="AT231" s="18" t="s">
        <v>130</v>
      </c>
      <c r="AU231" s="18" t="s">
        <v>84</v>
      </c>
      <c r="AY231" s="18" t="s">
        <v>129</v>
      </c>
      <c r="BE231" s="194">
        <f t="shared" si="64"/>
        <v>0</v>
      </c>
      <c r="BF231" s="194">
        <f t="shared" si="65"/>
        <v>0</v>
      </c>
      <c r="BG231" s="194">
        <f t="shared" si="66"/>
        <v>0</v>
      </c>
      <c r="BH231" s="194">
        <f t="shared" si="67"/>
        <v>0</v>
      </c>
      <c r="BI231" s="194">
        <f t="shared" si="68"/>
        <v>0</v>
      </c>
      <c r="BJ231" s="18" t="s">
        <v>22</v>
      </c>
      <c r="BK231" s="194">
        <f t="shared" si="69"/>
        <v>0</v>
      </c>
      <c r="BL231" s="18" t="s">
        <v>128</v>
      </c>
      <c r="BM231" s="18" t="s">
        <v>558</v>
      </c>
    </row>
    <row r="232" spans="2:65" s="1" customFormat="1" ht="22.5" customHeight="1" x14ac:dyDescent="0.3">
      <c r="B232" s="35"/>
      <c r="C232" s="183" t="s">
        <v>559</v>
      </c>
      <c r="D232" s="183" t="s">
        <v>130</v>
      </c>
      <c r="E232" s="184" t="s">
        <v>560</v>
      </c>
      <c r="F232" s="185" t="s">
        <v>561</v>
      </c>
      <c r="G232" s="186" t="s">
        <v>267</v>
      </c>
      <c r="H232" s="187">
        <v>1</v>
      </c>
      <c r="I232" s="188"/>
      <c r="J232" s="189">
        <f t="shared" si="60"/>
        <v>0</v>
      </c>
      <c r="K232" s="185" t="s">
        <v>134</v>
      </c>
      <c r="L232" s="55"/>
      <c r="M232" s="190" t="s">
        <v>20</v>
      </c>
      <c r="N232" s="191" t="s">
        <v>47</v>
      </c>
      <c r="O232" s="36"/>
      <c r="P232" s="192">
        <f t="shared" si="61"/>
        <v>0</v>
      </c>
      <c r="Q232" s="192">
        <v>0</v>
      </c>
      <c r="R232" s="192">
        <f t="shared" si="62"/>
        <v>0</v>
      </c>
      <c r="S232" s="192">
        <v>0</v>
      </c>
      <c r="T232" s="193">
        <f t="shared" si="63"/>
        <v>0</v>
      </c>
      <c r="AR232" s="18" t="s">
        <v>128</v>
      </c>
      <c r="AT232" s="18" t="s">
        <v>130</v>
      </c>
      <c r="AU232" s="18" t="s">
        <v>84</v>
      </c>
      <c r="AY232" s="18" t="s">
        <v>129</v>
      </c>
      <c r="BE232" s="194">
        <f t="shared" si="64"/>
        <v>0</v>
      </c>
      <c r="BF232" s="194">
        <f t="shared" si="65"/>
        <v>0</v>
      </c>
      <c r="BG232" s="194">
        <f t="shared" si="66"/>
        <v>0</v>
      </c>
      <c r="BH232" s="194">
        <f t="shared" si="67"/>
        <v>0</v>
      </c>
      <c r="BI232" s="194">
        <f t="shared" si="68"/>
        <v>0</v>
      </c>
      <c r="BJ232" s="18" t="s">
        <v>22</v>
      </c>
      <c r="BK232" s="194">
        <f t="shared" si="69"/>
        <v>0</v>
      </c>
      <c r="BL232" s="18" t="s">
        <v>128</v>
      </c>
      <c r="BM232" s="18" t="s">
        <v>562</v>
      </c>
    </row>
    <row r="233" spans="2:65" s="1" customFormat="1" ht="22.5" customHeight="1" x14ac:dyDescent="0.3">
      <c r="B233" s="35"/>
      <c r="C233" s="183" t="s">
        <v>391</v>
      </c>
      <c r="D233" s="183" t="s">
        <v>130</v>
      </c>
      <c r="E233" s="184" t="s">
        <v>563</v>
      </c>
      <c r="F233" s="185" t="s">
        <v>564</v>
      </c>
      <c r="G233" s="186" t="s">
        <v>267</v>
      </c>
      <c r="H233" s="187">
        <v>12</v>
      </c>
      <c r="I233" s="188"/>
      <c r="J233" s="189">
        <f t="shared" si="60"/>
        <v>0</v>
      </c>
      <c r="K233" s="185" t="s">
        <v>134</v>
      </c>
      <c r="L233" s="55"/>
      <c r="M233" s="190" t="s">
        <v>20</v>
      </c>
      <c r="N233" s="191" t="s">
        <v>47</v>
      </c>
      <c r="O233" s="36"/>
      <c r="P233" s="192">
        <f t="shared" si="61"/>
        <v>0</v>
      </c>
      <c r="Q233" s="192">
        <v>0</v>
      </c>
      <c r="R233" s="192">
        <f t="shared" si="62"/>
        <v>0</v>
      </c>
      <c r="S233" s="192">
        <v>0</v>
      </c>
      <c r="T233" s="193">
        <f t="shared" si="63"/>
        <v>0</v>
      </c>
      <c r="AR233" s="18" t="s">
        <v>128</v>
      </c>
      <c r="AT233" s="18" t="s">
        <v>130</v>
      </c>
      <c r="AU233" s="18" t="s">
        <v>84</v>
      </c>
      <c r="AY233" s="18" t="s">
        <v>129</v>
      </c>
      <c r="BE233" s="194">
        <f t="shared" si="64"/>
        <v>0</v>
      </c>
      <c r="BF233" s="194">
        <f t="shared" si="65"/>
        <v>0</v>
      </c>
      <c r="BG233" s="194">
        <f t="shared" si="66"/>
        <v>0</v>
      </c>
      <c r="BH233" s="194">
        <f t="shared" si="67"/>
        <v>0</v>
      </c>
      <c r="BI233" s="194">
        <f t="shared" si="68"/>
        <v>0</v>
      </c>
      <c r="BJ233" s="18" t="s">
        <v>22</v>
      </c>
      <c r="BK233" s="194">
        <f t="shared" si="69"/>
        <v>0</v>
      </c>
      <c r="BL233" s="18" t="s">
        <v>128</v>
      </c>
      <c r="BM233" s="18" t="s">
        <v>565</v>
      </c>
    </row>
    <row r="234" spans="2:65" s="1" customFormat="1" ht="22.5" customHeight="1" x14ac:dyDescent="0.3">
      <c r="B234" s="35"/>
      <c r="C234" s="183" t="s">
        <v>566</v>
      </c>
      <c r="D234" s="183" t="s">
        <v>130</v>
      </c>
      <c r="E234" s="184" t="s">
        <v>567</v>
      </c>
      <c r="F234" s="185" t="s">
        <v>568</v>
      </c>
      <c r="G234" s="186" t="s">
        <v>267</v>
      </c>
      <c r="H234" s="187">
        <v>42</v>
      </c>
      <c r="I234" s="188"/>
      <c r="J234" s="189">
        <f t="shared" si="60"/>
        <v>0</v>
      </c>
      <c r="K234" s="185" t="s">
        <v>134</v>
      </c>
      <c r="L234" s="55"/>
      <c r="M234" s="190" t="s">
        <v>20</v>
      </c>
      <c r="N234" s="191" t="s">
        <v>47</v>
      </c>
      <c r="O234" s="36"/>
      <c r="P234" s="192">
        <f t="shared" si="61"/>
        <v>0</v>
      </c>
      <c r="Q234" s="192">
        <v>0</v>
      </c>
      <c r="R234" s="192">
        <f t="shared" si="62"/>
        <v>0</v>
      </c>
      <c r="S234" s="192">
        <v>0</v>
      </c>
      <c r="T234" s="193">
        <f t="shared" si="63"/>
        <v>0</v>
      </c>
      <c r="AR234" s="18" t="s">
        <v>128</v>
      </c>
      <c r="AT234" s="18" t="s">
        <v>130</v>
      </c>
      <c r="AU234" s="18" t="s">
        <v>84</v>
      </c>
      <c r="AY234" s="18" t="s">
        <v>129</v>
      </c>
      <c r="BE234" s="194">
        <f t="shared" si="64"/>
        <v>0</v>
      </c>
      <c r="BF234" s="194">
        <f t="shared" si="65"/>
        <v>0</v>
      </c>
      <c r="BG234" s="194">
        <f t="shared" si="66"/>
        <v>0</v>
      </c>
      <c r="BH234" s="194">
        <f t="shared" si="67"/>
        <v>0</v>
      </c>
      <c r="BI234" s="194">
        <f t="shared" si="68"/>
        <v>0</v>
      </c>
      <c r="BJ234" s="18" t="s">
        <v>22</v>
      </c>
      <c r="BK234" s="194">
        <f t="shared" si="69"/>
        <v>0</v>
      </c>
      <c r="BL234" s="18" t="s">
        <v>128</v>
      </c>
      <c r="BM234" s="18" t="s">
        <v>569</v>
      </c>
    </row>
    <row r="235" spans="2:65" s="12" customFormat="1" x14ac:dyDescent="0.3">
      <c r="B235" s="207"/>
      <c r="C235" s="208"/>
      <c r="D235" s="197" t="s">
        <v>145</v>
      </c>
      <c r="E235" s="209" t="s">
        <v>20</v>
      </c>
      <c r="F235" s="210" t="s">
        <v>570</v>
      </c>
      <c r="G235" s="208"/>
      <c r="H235" s="211">
        <v>42</v>
      </c>
      <c r="I235" s="212"/>
      <c r="J235" s="208"/>
      <c r="K235" s="208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145</v>
      </c>
      <c r="AU235" s="217" t="s">
        <v>84</v>
      </c>
      <c r="AV235" s="12" t="s">
        <v>84</v>
      </c>
      <c r="AW235" s="12" t="s">
        <v>40</v>
      </c>
      <c r="AX235" s="12" t="s">
        <v>76</v>
      </c>
      <c r="AY235" s="217" t="s">
        <v>129</v>
      </c>
    </row>
    <row r="236" spans="2:65" s="13" customFormat="1" x14ac:dyDescent="0.3">
      <c r="B236" s="218"/>
      <c r="C236" s="219"/>
      <c r="D236" s="220" t="s">
        <v>145</v>
      </c>
      <c r="E236" s="221" t="s">
        <v>20</v>
      </c>
      <c r="F236" s="222" t="s">
        <v>154</v>
      </c>
      <c r="G236" s="219"/>
      <c r="H236" s="223">
        <v>42</v>
      </c>
      <c r="I236" s="224"/>
      <c r="J236" s="219"/>
      <c r="K236" s="219"/>
      <c r="L236" s="225"/>
      <c r="M236" s="226"/>
      <c r="N236" s="227"/>
      <c r="O236" s="227"/>
      <c r="P236" s="227"/>
      <c r="Q236" s="227"/>
      <c r="R236" s="227"/>
      <c r="S236" s="227"/>
      <c r="T236" s="228"/>
      <c r="AT236" s="229" t="s">
        <v>145</v>
      </c>
      <c r="AU236" s="229" t="s">
        <v>84</v>
      </c>
      <c r="AV236" s="13" t="s">
        <v>128</v>
      </c>
      <c r="AW236" s="13" t="s">
        <v>40</v>
      </c>
      <c r="AX236" s="13" t="s">
        <v>22</v>
      </c>
      <c r="AY236" s="229" t="s">
        <v>129</v>
      </c>
    </row>
    <row r="237" spans="2:65" s="1" customFormat="1" ht="31.5" customHeight="1" x14ac:dyDescent="0.3">
      <c r="B237" s="35"/>
      <c r="C237" s="183" t="s">
        <v>394</v>
      </c>
      <c r="D237" s="183" t="s">
        <v>130</v>
      </c>
      <c r="E237" s="184" t="s">
        <v>571</v>
      </c>
      <c r="F237" s="185" t="s">
        <v>572</v>
      </c>
      <c r="G237" s="186" t="s">
        <v>267</v>
      </c>
      <c r="H237" s="187">
        <v>25</v>
      </c>
      <c r="I237" s="188"/>
      <c r="J237" s="189">
        <f>ROUND(I237*H237,2)</f>
        <v>0</v>
      </c>
      <c r="K237" s="185" t="s">
        <v>185</v>
      </c>
      <c r="L237" s="55"/>
      <c r="M237" s="190" t="s">
        <v>20</v>
      </c>
      <c r="N237" s="191" t="s">
        <v>47</v>
      </c>
      <c r="O237" s="36"/>
      <c r="P237" s="192">
        <f>O237*H237</f>
        <v>0</v>
      </c>
      <c r="Q237" s="192">
        <v>0</v>
      </c>
      <c r="R237" s="192">
        <f>Q237*H237</f>
        <v>0</v>
      </c>
      <c r="S237" s="192">
        <v>0</v>
      </c>
      <c r="T237" s="193">
        <f>S237*H237</f>
        <v>0</v>
      </c>
      <c r="AR237" s="18" t="s">
        <v>128</v>
      </c>
      <c r="AT237" s="18" t="s">
        <v>130</v>
      </c>
      <c r="AU237" s="18" t="s">
        <v>84</v>
      </c>
      <c r="AY237" s="18" t="s">
        <v>129</v>
      </c>
      <c r="BE237" s="194">
        <f>IF(N237="základní",J237,0)</f>
        <v>0</v>
      </c>
      <c r="BF237" s="194">
        <f>IF(N237="snížená",J237,0)</f>
        <v>0</v>
      </c>
      <c r="BG237" s="194">
        <f>IF(N237="zákl. přenesená",J237,0)</f>
        <v>0</v>
      </c>
      <c r="BH237" s="194">
        <f>IF(N237="sníž. přenesená",J237,0)</f>
        <v>0</v>
      </c>
      <c r="BI237" s="194">
        <f>IF(N237="nulová",J237,0)</f>
        <v>0</v>
      </c>
      <c r="BJ237" s="18" t="s">
        <v>22</v>
      </c>
      <c r="BK237" s="194">
        <f>ROUND(I237*H237,2)</f>
        <v>0</v>
      </c>
      <c r="BL237" s="18" t="s">
        <v>128</v>
      </c>
      <c r="BM237" s="18" t="s">
        <v>573</v>
      </c>
    </row>
    <row r="238" spans="2:65" s="1" customFormat="1" ht="22.5" customHeight="1" x14ac:dyDescent="0.3">
      <c r="B238" s="35"/>
      <c r="C238" s="249" t="s">
        <v>574</v>
      </c>
      <c r="D238" s="249" t="s">
        <v>334</v>
      </c>
      <c r="E238" s="250" t="s">
        <v>575</v>
      </c>
      <c r="F238" s="251" t="s">
        <v>576</v>
      </c>
      <c r="G238" s="252" t="s">
        <v>267</v>
      </c>
      <c r="H238" s="253">
        <v>5.15</v>
      </c>
      <c r="I238" s="254"/>
      <c r="J238" s="255">
        <f>ROUND(I238*H238,2)</f>
        <v>0</v>
      </c>
      <c r="K238" s="251" t="s">
        <v>134</v>
      </c>
      <c r="L238" s="256"/>
      <c r="M238" s="257" t="s">
        <v>20</v>
      </c>
      <c r="N238" s="258" t="s">
        <v>47</v>
      </c>
      <c r="O238" s="36"/>
      <c r="P238" s="192">
        <f>O238*H238</f>
        <v>0</v>
      </c>
      <c r="Q238" s="192">
        <v>0</v>
      </c>
      <c r="R238" s="192">
        <f>Q238*H238</f>
        <v>0</v>
      </c>
      <c r="S238" s="192">
        <v>0</v>
      </c>
      <c r="T238" s="193">
        <f>S238*H238</f>
        <v>0</v>
      </c>
      <c r="AR238" s="18" t="s">
        <v>144</v>
      </c>
      <c r="AT238" s="18" t="s">
        <v>334</v>
      </c>
      <c r="AU238" s="18" t="s">
        <v>84</v>
      </c>
      <c r="AY238" s="18" t="s">
        <v>129</v>
      </c>
      <c r="BE238" s="194">
        <f>IF(N238="základní",J238,0)</f>
        <v>0</v>
      </c>
      <c r="BF238" s="194">
        <f>IF(N238="snížená",J238,0)</f>
        <v>0</v>
      </c>
      <c r="BG238" s="194">
        <f>IF(N238="zákl. přenesená",J238,0)</f>
        <v>0</v>
      </c>
      <c r="BH238" s="194">
        <f>IF(N238="sníž. přenesená",J238,0)</f>
        <v>0</v>
      </c>
      <c r="BI238" s="194">
        <f>IF(N238="nulová",J238,0)</f>
        <v>0</v>
      </c>
      <c r="BJ238" s="18" t="s">
        <v>22</v>
      </c>
      <c r="BK238" s="194">
        <f>ROUND(I238*H238,2)</f>
        <v>0</v>
      </c>
      <c r="BL238" s="18" t="s">
        <v>128</v>
      </c>
      <c r="BM238" s="18" t="s">
        <v>577</v>
      </c>
    </row>
    <row r="239" spans="2:65" s="12" customFormat="1" x14ac:dyDescent="0.3">
      <c r="B239" s="207"/>
      <c r="C239" s="208"/>
      <c r="D239" s="197" t="s">
        <v>145</v>
      </c>
      <c r="E239" s="209" t="s">
        <v>20</v>
      </c>
      <c r="F239" s="210" t="s">
        <v>578</v>
      </c>
      <c r="G239" s="208"/>
      <c r="H239" s="211">
        <v>5.15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145</v>
      </c>
      <c r="AU239" s="217" t="s">
        <v>84</v>
      </c>
      <c r="AV239" s="12" t="s">
        <v>84</v>
      </c>
      <c r="AW239" s="12" t="s">
        <v>40</v>
      </c>
      <c r="AX239" s="12" t="s">
        <v>76</v>
      </c>
      <c r="AY239" s="217" t="s">
        <v>129</v>
      </c>
    </row>
    <row r="240" spans="2:65" s="13" customFormat="1" x14ac:dyDescent="0.3">
      <c r="B240" s="218"/>
      <c r="C240" s="219"/>
      <c r="D240" s="220" t="s">
        <v>145</v>
      </c>
      <c r="E240" s="221" t="s">
        <v>20</v>
      </c>
      <c r="F240" s="222" t="s">
        <v>154</v>
      </c>
      <c r="G240" s="219"/>
      <c r="H240" s="223">
        <v>5.15</v>
      </c>
      <c r="I240" s="224"/>
      <c r="J240" s="219"/>
      <c r="K240" s="219"/>
      <c r="L240" s="225"/>
      <c r="M240" s="226"/>
      <c r="N240" s="227"/>
      <c r="O240" s="227"/>
      <c r="P240" s="227"/>
      <c r="Q240" s="227"/>
      <c r="R240" s="227"/>
      <c r="S240" s="227"/>
      <c r="T240" s="228"/>
      <c r="AT240" s="229" t="s">
        <v>145</v>
      </c>
      <c r="AU240" s="229" t="s">
        <v>84</v>
      </c>
      <c r="AV240" s="13" t="s">
        <v>128</v>
      </c>
      <c r="AW240" s="13" t="s">
        <v>40</v>
      </c>
      <c r="AX240" s="13" t="s">
        <v>22</v>
      </c>
      <c r="AY240" s="229" t="s">
        <v>129</v>
      </c>
    </row>
    <row r="241" spans="2:65" s="1" customFormat="1" ht="22.5" customHeight="1" x14ac:dyDescent="0.3">
      <c r="B241" s="35"/>
      <c r="C241" s="249" t="s">
        <v>400</v>
      </c>
      <c r="D241" s="249" t="s">
        <v>334</v>
      </c>
      <c r="E241" s="250" t="s">
        <v>579</v>
      </c>
      <c r="F241" s="251" t="s">
        <v>580</v>
      </c>
      <c r="G241" s="252" t="s">
        <v>267</v>
      </c>
      <c r="H241" s="253">
        <v>5.4930000000000003</v>
      </c>
      <c r="I241" s="254"/>
      <c r="J241" s="255">
        <f>ROUND(I241*H241,2)</f>
        <v>0</v>
      </c>
      <c r="K241" s="251" t="s">
        <v>134</v>
      </c>
      <c r="L241" s="256"/>
      <c r="M241" s="257" t="s">
        <v>20</v>
      </c>
      <c r="N241" s="258" t="s">
        <v>47</v>
      </c>
      <c r="O241" s="36"/>
      <c r="P241" s="192">
        <f>O241*H241</f>
        <v>0</v>
      </c>
      <c r="Q241" s="192">
        <v>0</v>
      </c>
      <c r="R241" s="192">
        <f>Q241*H241</f>
        <v>0</v>
      </c>
      <c r="S241" s="192">
        <v>0</v>
      </c>
      <c r="T241" s="193">
        <f>S241*H241</f>
        <v>0</v>
      </c>
      <c r="AR241" s="18" t="s">
        <v>144</v>
      </c>
      <c r="AT241" s="18" t="s">
        <v>334</v>
      </c>
      <c r="AU241" s="18" t="s">
        <v>84</v>
      </c>
      <c r="AY241" s="18" t="s">
        <v>129</v>
      </c>
      <c r="BE241" s="194">
        <f>IF(N241="základní",J241,0)</f>
        <v>0</v>
      </c>
      <c r="BF241" s="194">
        <f>IF(N241="snížená",J241,0)</f>
        <v>0</v>
      </c>
      <c r="BG241" s="194">
        <f>IF(N241="zákl. přenesená",J241,0)</f>
        <v>0</v>
      </c>
      <c r="BH241" s="194">
        <f>IF(N241="sníž. přenesená",J241,0)</f>
        <v>0</v>
      </c>
      <c r="BI241" s="194">
        <f>IF(N241="nulová",J241,0)</f>
        <v>0</v>
      </c>
      <c r="BJ241" s="18" t="s">
        <v>22</v>
      </c>
      <c r="BK241" s="194">
        <f>ROUND(I241*H241,2)</f>
        <v>0</v>
      </c>
      <c r="BL241" s="18" t="s">
        <v>128</v>
      </c>
      <c r="BM241" s="18" t="s">
        <v>581</v>
      </c>
    </row>
    <row r="242" spans="2:65" s="12" customFormat="1" x14ac:dyDescent="0.3">
      <c r="B242" s="207"/>
      <c r="C242" s="208"/>
      <c r="D242" s="197" t="s">
        <v>145</v>
      </c>
      <c r="E242" s="209" t="s">
        <v>20</v>
      </c>
      <c r="F242" s="210" t="s">
        <v>582</v>
      </c>
      <c r="G242" s="208"/>
      <c r="H242" s="211">
        <v>5.4930000000000003</v>
      </c>
      <c r="I242" s="212"/>
      <c r="J242" s="208"/>
      <c r="K242" s="208"/>
      <c r="L242" s="213"/>
      <c r="M242" s="214"/>
      <c r="N242" s="215"/>
      <c r="O242" s="215"/>
      <c r="P242" s="215"/>
      <c r="Q242" s="215"/>
      <c r="R242" s="215"/>
      <c r="S242" s="215"/>
      <c r="T242" s="216"/>
      <c r="AT242" s="217" t="s">
        <v>145</v>
      </c>
      <c r="AU242" s="217" t="s">
        <v>84</v>
      </c>
      <c r="AV242" s="12" t="s">
        <v>84</v>
      </c>
      <c r="AW242" s="12" t="s">
        <v>40</v>
      </c>
      <c r="AX242" s="12" t="s">
        <v>76</v>
      </c>
      <c r="AY242" s="217" t="s">
        <v>129</v>
      </c>
    </row>
    <row r="243" spans="2:65" s="13" customFormat="1" x14ac:dyDescent="0.3">
      <c r="B243" s="218"/>
      <c r="C243" s="219"/>
      <c r="D243" s="220" t="s">
        <v>145</v>
      </c>
      <c r="E243" s="221" t="s">
        <v>20</v>
      </c>
      <c r="F243" s="222" t="s">
        <v>154</v>
      </c>
      <c r="G243" s="219"/>
      <c r="H243" s="223">
        <v>5.4930000000000003</v>
      </c>
      <c r="I243" s="224"/>
      <c r="J243" s="219"/>
      <c r="K243" s="219"/>
      <c r="L243" s="225"/>
      <c r="M243" s="226"/>
      <c r="N243" s="227"/>
      <c r="O243" s="227"/>
      <c r="P243" s="227"/>
      <c r="Q243" s="227"/>
      <c r="R243" s="227"/>
      <c r="S243" s="227"/>
      <c r="T243" s="228"/>
      <c r="AT243" s="229" t="s">
        <v>145</v>
      </c>
      <c r="AU243" s="229" t="s">
        <v>84</v>
      </c>
      <c r="AV243" s="13" t="s">
        <v>128</v>
      </c>
      <c r="AW243" s="13" t="s">
        <v>40</v>
      </c>
      <c r="AX243" s="13" t="s">
        <v>22</v>
      </c>
      <c r="AY243" s="229" t="s">
        <v>129</v>
      </c>
    </row>
    <row r="244" spans="2:65" s="1" customFormat="1" ht="22.5" customHeight="1" x14ac:dyDescent="0.3">
      <c r="B244" s="35"/>
      <c r="C244" s="249" t="s">
        <v>583</v>
      </c>
      <c r="D244" s="249" t="s">
        <v>334</v>
      </c>
      <c r="E244" s="250" t="s">
        <v>584</v>
      </c>
      <c r="F244" s="251" t="s">
        <v>585</v>
      </c>
      <c r="G244" s="252" t="s">
        <v>267</v>
      </c>
      <c r="H244" s="253">
        <v>113.592</v>
      </c>
      <c r="I244" s="254"/>
      <c r="J244" s="255">
        <f>ROUND(I244*H244,2)</f>
        <v>0</v>
      </c>
      <c r="K244" s="251" t="s">
        <v>134</v>
      </c>
      <c r="L244" s="256"/>
      <c r="M244" s="257" t="s">
        <v>20</v>
      </c>
      <c r="N244" s="258" t="s">
        <v>47</v>
      </c>
      <c r="O244" s="36"/>
      <c r="P244" s="192">
        <f>O244*H244</f>
        <v>0</v>
      </c>
      <c r="Q244" s="192">
        <v>0</v>
      </c>
      <c r="R244" s="192">
        <f>Q244*H244</f>
        <v>0</v>
      </c>
      <c r="S244" s="192">
        <v>0</v>
      </c>
      <c r="T244" s="193">
        <f>S244*H244</f>
        <v>0</v>
      </c>
      <c r="AR244" s="18" t="s">
        <v>144</v>
      </c>
      <c r="AT244" s="18" t="s">
        <v>334</v>
      </c>
      <c r="AU244" s="18" t="s">
        <v>84</v>
      </c>
      <c r="AY244" s="18" t="s">
        <v>129</v>
      </c>
      <c r="BE244" s="194">
        <f>IF(N244="základní",J244,0)</f>
        <v>0</v>
      </c>
      <c r="BF244" s="194">
        <f>IF(N244="snížená",J244,0)</f>
        <v>0</v>
      </c>
      <c r="BG244" s="194">
        <f>IF(N244="zákl. přenesená",J244,0)</f>
        <v>0</v>
      </c>
      <c r="BH244" s="194">
        <f>IF(N244="sníž. přenesená",J244,0)</f>
        <v>0</v>
      </c>
      <c r="BI244" s="194">
        <f>IF(N244="nulová",J244,0)</f>
        <v>0</v>
      </c>
      <c r="BJ244" s="18" t="s">
        <v>22</v>
      </c>
      <c r="BK244" s="194">
        <f>ROUND(I244*H244,2)</f>
        <v>0</v>
      </c>
      <c r="BL244" s="18" t="s">
        <v>128</v>
      </c>
      <c r="BM244" s="18" t="s">
        <v>586</v>
      </c>
    </row>
    <row r="245" spans="2:65" s="12" customFormat="1" x14ac:dyDescent="0.3">
      <c r="B245" s="207"/>
      <c r="C245" s="208"/>
      <c r="D245" s="197" t="s">
        <v>145</v>
      </c>
      <c r="E245" s="209" t="s">
        <v>20</v>
      </c>
      <c r="F245" s="210" t="s">
        <v>587</v>
      </c>
      <c r="G245" s="208"/>
      <c r="H245" s="211">
        <v>113.592</v>
      </c>
      <c r="I245" s="212"/>
      <c r="J245" s="208"/>
      <c r="K245" s="208"/>
      <c r="L245" s="213"/>
      <c r="M245" s="214"/>
      <c r="N245" s="215"/>
      <c r="O245" s="215"/>
      <c r="P245" s="215"/>
      <c r="Q245" s="215"/>
      <c r="R245" s="215"/>
      <c r="S245" s="215"/>
      <c r="T245" s="216"/>
      <c r="AT245" s="217" t="s">
        <v>145</v>
      </c>
      <c r="AU245" s="217" t="s">
        <v>84</v>
      </c>
      <c r="AV245" s="12" t="s">
        <v>84</v>
      </c>
      <c r="AW245" s="12" t="s">
        <v>40</v>
      </c>
      <c r="AX245" s="12" t="s">
        <v>76</v>
      </c>
      <c r="AY245" s="217" t="s">
        <v>129</v>
      </c>
    </row>
    <row r="246" spans="2:65" s="13" customFormat="1" x14ac:dyDescent="0.3">
      <c r="B246" s="218"/>
      <c r="C246" s="219"/>
      <c r="D246" s="220" t="s">
        <v>145</v>
      </c>
      <c r="E246" s="221" t="s">
        <v>20</v>
      </c>
      <c r="F246" s="222" t="s">
        <v>154</v>
      </c>
      <c r="G246" s="219"/>
      <c r="H246" s="223">
        <v>113.592</v>
      </c>
      <c r="I246" s="224"/>
      <c r="J246" s="219"/>
      <c r="K246" s="219"/>
      <c r="L246" s="225"/>
      <c r="M246" s="226"/>
      <c r="N246" s="227"/>
      <c r="O246" s="227"/>
      <c r="P246" s="227"/>
      <c r="Q246" s="227"/>
      <c r="R246" s="227"/>
      <c r="S246" s="227"/>
      <c r="T246" s="228"/>
      <c r="AT246" s="229" t="s">
        <v>145</v>
      </c>
      <c r="AU246" s="229" t="s">
        <v>84</v>
      </c>
      <c r="AV246" s="13" t="s">
        <v>128</v>
      </c>
      <c r="AW246" s="13" t="s">
        <v>40</v>
      </c>
      <c r="AX246" s="13" t="s">
        <v>22</v>
      </c>
      <c r="AY246" s="229" t="s">
        <v>129</v>
      </c>
    </row>
    <row r="247" spans="2:65" s="1" customFormat="1" ht="22.5" customHeight="1" x14ac:dyDescent="0.3">
      <c r="B247" s="35"/>
      <c r="C247" s="249" t="s">
        <v>403</v>
      </c>
      <c r="D247" s="249" t="s">
        <v>334</v>
      </c>
      <c r="E247" s="250" t="s">
        <v>588</v>
      </c>
      <c r="F247" s="251" t="s">
        <v>589</v>
      </c>
      <c r="G247" s="252" t="s">
        <v>267</v>
      </c>
      <c r="H247" s="253">
        <v>19.381</v>
      </c>
      <c r="I247" s="254"/>
      <c r="J247" s="255">
        <f>ROUND(I247*H247,2)</f>
        <v>0</v>
      </c>
      <c r="K247" s="251" t="s">
        <v>134</v>
      </c>
      <c r="L247" s="256"/>
      <c r="M247" s="257" t="s">
        <v>20</v>
      </c>
      <c r="N247" s="258" t="s">
        <v>47</v>
      </c>
      <c r="O247" s="36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AR247" s="18" t="s">
        <v>144</v>
      </c>
      <c r="AT247" s="18" t="s">
        <v>334</v>
      </c>
      <c r="AU247" s="18" t="s">
        <v>84</v>
      </c>
      <c r="AY247" s="18" t="s">
        <v>129</v>
      </c>
      <c r="BE247" s="194">
        <f>IF(N247="základní",J247,0)</f>
        <v>0</v>
      </c>
      <c r="BF247" s="194">
        <f>IF(N247="snížená",J247,0)</f>
        <v>0</v>
      </c>
      <c r="BG247" s="194">
        <f>IF(N247="zákl. přenesená",J247,0)</f>
        <v>0</v>
      </c>
      <c r="BH247" s="194">
        <f>IF(N247="sníž. přenesená",J247,0)</f>
        <v>0</v>
      </c>
      <c r="BI247" s="194">
        <f>IF(N247="nulová",J247,0)</f>
        <v>0</v>
      </c>
      <c r="BJ247" s="18" t="s">
        <v>22</v>
      </c>
      <c r="BK247" s="194">
        <f>ROUND(I247*H247,2)</f>
        <v>0</v>
      </c>
      <c r="BL247" s="18" t="s">
        <v>128</v>
      </c>
      <c r="BM247" s="18" t="s">
        <v>590</v>
      </c>
    </row>
    <row r="248" spans="2:65" s="12" customFormat="1" x14ac:dyDescent="0.3">
      <c r="B248" s="207"/>
      <c r="C248" s="208"/>
      <c r="D248" s="197" t="s">
        <v>145</v>
      </c>
      <c r="E248" s="209" t="s">
        <v>20</v>
      </c>
      <c r="F248" s="210" t="s">
        <v>591</v>
      </c>
      <c r="G248" s="208"/>
      <c r="H248" s="211">
        <v>19.381</v>
      </c>
      <c r="I248" s="212"/>
      <c r="J248" s="208"/>
      <c r="K248" s="208"/>
      <c r="L248" s="213"/>
      <c r="M248" s="214"/>
      <c r="N248" s="215"/>
      <c r="O248" s="215"/>
      <c r="P248" s="215"/>
      <c r="Q248" s="215"/>
      <c r="R248" s="215"/>
      <c r="S248" s="215"/>
      <c r="T248" s="216"/>
      <c r="AT248" s="217" t="s">
        <v>145</v>
      </c>
      <c r="AU248" s="217" t="s">
        <v>84</v>
      </c>
      <c r="AV248" s="12" t="s">
        <v>84</v>
      </c>
      <c r="AW248" s="12" t="s">
        <v>40</v>
      </c>
      <c r="AX248" s="12" t="s">
        <v>76</v>
      </c>
      <c r="AY248" s="217" t="s">
        <v>129</v>
      </c>
    </row>
    <row r="249" spans="2:65" s="13" customFormat="1" x14ac:dyDescent="0.3">
      <c r="B249" s="218"/>
      <c r="C249" s="219"/>
      <c r="D249" s="220" t="s">
        <v>145</v>
      </c>
      <c r="E249" s="221" t="s">
        <v>20</v>
      </c>
      <c r="F249" s="222" t="s">
        <v>154</v>
      </c>
      <c r="G249" s="219"/>
      <c r="H249" s="223">
        <v>19.381</v>
      </c>
      <c r="I249" s="224"/>
      <c r="J249" s="219"/>
      <c r="K249" s="219"/>
      <c r="L249" s="225"/>
      <c r="M249" s="226"/>
      <c r="N249" s="227"/>
      <c r="O249" s="227"/>
      <c r="P249" s="227"/>
      <c r="Q249" s="227"/>
      <c r="R249" s="227"/>
      <c r="S249" s="227"/>
      <c r="T249" s="228"/>
      <c r="AT249" s="229" t="s">
        <v>145</v>
      </c>
      <c r="AU249" s="229" t="s">
        <v>84</v>
      </c>
      <c r="AV249" s="13" t="s">
        <v>128</v>
      </c>
      <c r="AW249" s="13" t="s">
        <v>40</v>
      </c>
      <c r="AX249" s="13" t="s">
        <v>22</v>
      </c>
      <c r="AY249" s="229" t="s">
        <v>129</v>
      </c>
    </row>
    <row r="250" spans="2:65" s="1" customFormat="1" ht="22.5" customHeight="1" x14ac:dyDescent="0.3">
      <c r="B250" s="35"/>
      <c r="C250" s="249" t="s">
        <v>592</v>
      </c>
      <c r="D250" s="249" t="s">
        <v>334</v>
      </c>
      <c r="E250" s="250" t="s">
        <v>593</v>
      </c>
      <c r="F250" s="251" t="s">
        <v>594</v>
      </c>
      <c r="G250" s="252" t="s">
        <v>267</v>
      </c>
      <c r="H250" s="253">
        <v>120.407</v>
      </c>
      <c r="I250" s="254"/>
      <c r="J250" s="255">
        <f>ROUND(I250*H250,2)</f>
        <v>0</v>
      </c>
      <c r="K250" s="251" t="s">
        <v>134</v>
      </c>
      <c r="L250" s="256"/>
      <c r="M250" s="257" t="s">
        <v>20</v>
      </c>
      <c r="N250" s="258" t="s">
        <v>47</v>
      </c>
      <c r="O250" s="36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AR250" s="18" t="s">
        <v>144</v>
      </c>
      <c r="AT250" s="18" t="s">
        <v>334</v>
      </c>
      <c r="AU250" s="18" t="s">
        <v>84</v>
      </c>
      <c r="AY250" s="18" t="s">
        <v>129</v>
      </c>
      <c r="BE250" s="194">
        <f>IF(N250="základní",J250,0)</f>
        <v>0</v>
      </c>
      <c r="BF250" s="194">
        <f>IF(N250="snížená",J250,0)</f>
        <v>0</v>
      </c>
      <c r="BG250" s="194">
        <f>IF(N250="zákl. přenesená",J250,0)</f>
        <v>0</v>
      </c>
      <c r="BH250" s="194">
        <f>IF(N250="sníž. přenesená",J250,0)</f>
        <v>0</v>
      </c>
      <c r="BI250" s="194">
        <f>IF(N250="nulová",J250,0)</f>
        <v>0</v>
      </c>
      <c r="BJ250" s="18" t="s">
        <v>22</v>
      </c>
      <c r="BK250" s="194">
        <f>ROUND(I250*H250,2)</f>
        <v>0</v>
      </c>
      <c r="BL250" s="18" t="s">
        <v>128</v>
      </c>
      <c r="BM250" s="18" t="s">
        <v>595</v>
      </c>
    </row>
    <row r="251" spans="2:65" s="12" customFormat="1" x14ac:dyDescent="0.3">
      <c r="B251" s="207"/>
      <c r="C251" s="208"/>
      <c r="D251" s="197" t="s">
        <v>145</v>
      </c>
      <c r="E251" s="209" t="s">
        <v>20</v>
      </c>
      <c r="F251" s="210" t="s">
        <v>596</v>
      </c>
      <c r="G251" s="208"/>
      <c r="H251" s="211">
        <v>120.407</v>
      </c>
      <c r="I251" s="212"/>
      <c r="J251" s="208"/>
      <c r="K251" s="208"/>
      <c r="L251" s="213"/>
      <c r="M251" s="214"/>
      <c r="N251" s="215"/>
      <c r="O251" s="215"/>
      <c r="P251" s="215"/>
      <c r="Q251" s="215"/>
      <c r="R251" s="215"/>
      <c r="S251" s="215"/>
      <c r="T251" s="216"/>
      <c r="AT251" s="217" t="s">
        <v>145</v>
      </c>
      <c r="AU251" s="217" t="s">
        <v>84</v>
      </c>
      <c r="AV251" s="12" t="s">
        <v>84</v>
      </c>
      <c r="AW251" s="12" t="s">
        <v>40</v>
      </c>
      <c r="AX251" s="12" t="s">
        <v>76</v>
      </c>
      <c r="AY251" s="217" t="s">
        <v>129</v>
      </c>
    </row>
    <row r="252" spans="2:65" s="13" customFormat="1" x14ac:dyDescent="0.3">
      <c r="B252" s="218"/>
      <c r="C252" s="219"/>
      <c r="D252" s="220" t="s">
        <v>145</v>
      </c>
      <c r="E252" s="221" t="s">
        <v>20</v>
      </c>
      <c r="F252" s="222" t="s">
        <v>154</v>
      </c>
      <c r="G252" s="219"/>
      <c r="H252" s="223">
        <v>120.407</v>
      </c>
      <c r="I252" s="224"/>
      <c r="J252" s="219"/>
      <c r="K252" s="219"/>
      <c r="L252" s="225"/>
      <c r="M252" s="226"/>
      <c r="N252" s="227"/>
      <c r="O252" s="227"/>
      <c r="P252" s="227"/>
      <c r="Q252" s="227"/>
      <c r="R252" s="227"/>
      <c r="S252" s="227"/>
      <c r="T252" s="228"/>
      <c r="AT252" s="229" t="s">
        <v>145</v>
      </c>
      <c r="AU252" s="229" t="s">
        <v>84</v>
      </c>
      <c r="AV252" s="13" t="s">
        <v>128</v>
      </c>
      <c r="AW252" s="13" t="s">
        <v>40</v>
      </c>
      <c r="AX252" s="13" t="s">
        <v>22</v>
      </c>
      <c r="AY252" s="229" t="s">
        <v>129</v>
      </c>
    </row>
    <row r="253" spans="2:65" s="1" customFormat="1" ht="22.5" customHeight="1" x14ac:dyDescent="0.3">
      <c r="B253" s="35"/>
      <c r="C253" s="249" t="s">
        <v>408</v>
      </c>
      <c r="D253" s="249" t="s">
        <v>334</v>
      </c>
      <c r="E253" s="250" t="s">
        <v>597</v>
      </c>
      <c r="F253" s="251" t="s">
        <v>598</v>
      </c>
      <c r="G253" s="252" t="s">
        <v>267</v>
      </c>
      <c r="H253" s="253">
        <v>15</v>
      </c>
      <c r="I253" s="254"/>
      <c r="J253" s="255">
        <f t="shared" ref="J253:J283" si="70">ROUND(I253*H253,2)</f>
        <v>0</v>
      </c>
      <c r="K253" s="251" t="s">
        <v>134</v>
      </c>
      <c r="L253" s="256"/>
      <c r="M253" s="257" t="s">
        <v>20</v>
      </c>
      <c r="N253" s="258" t="s">
        <v>47</v>
      </c>
      <c r="O253" s="36"/>
      <c r="P253" s="192">
        <f t="shared" ref="P253:P283" si="71">O253*H253</f>
        <v>0</v>
      </c>
      <c r="Q253" s="192">
        <v>0</v>
      </c>
      <c r="R253" s="192">
        <f t="shared" ref="R253:R283" si="72">Q253*H253</f>
        <v>0</v>
      </c>
      <c r="S253" s="192">
        <v>0</v>
      </c>
      <c r="T253" s="193">
        <f t="shared" ref="T253:T283" si="73">S253*H253</f>
        <v>0</v>
      </c>
      <c r="AR253" s="18" t="s">
        <v>144</v>
      </c>
      <c r="AT253" s="18" t="s">
        <v>334</v>
      </c>
      <c r="AU253" s="18" t="s">
        <v>84</v>
      </c>
      <c r="AY253" s="18" t="s">
        <v>129</v>
      </c>
      <c r="BE253" s="194">
        <f t="shared" ref="BE253:BE283" si="74">IF(N253="základní",J253,0)</f>
        <v>0</v>
      </c>
      <c r="BF253" s="194">
        <f t="shared" ref="BF253:BF283" si="75">IF(N253="snížená",J253,0)</f>
        <v>0</v>
      </c>
      <c r="BG253" s="194">
        <f t="shared" ref="BG253:BG283" si="76">IF(N253="zákl. přenesená",J253,0)</f>
        <v>0</v>
      </c>
      <c r="BH253" s="194">
        <f t="shared" ref="BH253:BH283" si="77">IF(N253="sníž. přenesená",J253,0)</f>
        <v>0</v>
      </c>
      <c r="BI253" s="194">
        <f t="shared" ref="BI253:BI283" si="78">IF(N253="nulová",J253,0)</f>
        <v>0</v>
      </c>
      <c r="BJ253" s="18" t="s">
        <v>22</v>
      </c>
      <c r="BK253" s="194">
        <f t="shared" ref="BK253:BK283" si="79">ROUND(I253*H253,2)</f>
        <v>0</v>
      </c>
      <c r="BL253" s="18" t="s">
        <v>128</v>
      </c>
      <c r="BM253" s="18" t="s">
        <v>599</v>
      </c>
    </row>
    <row r="254" spans="2:65" s="1" customFormat="1" ht="22.5" customHeight="1" x14ac:dyDescent="0.3">
      <c r="B254" s="35"/>
      <c r="C254" s="249" t="s">
        <v>600</v>
      </c>
      <c r="D254" s="249" t="s">
        <v>334</v>
      </c>
      <c r="E254" s="250" t="s">
        <v>601</v>
      </c>
      <c r="F254" s="251" t="s">
        <v>602</v>
      </c>
      <c r="G254" s="252" t="s">
        <v>267</v>
      </c>
      <c r="H254" s="253">
        <v>5</v>
      </c>
      <c r="I254" s="254"/>
      <c r="J254" s="255">
        <f t="shared" si="70"/>
        <v>0</v>
      </c>
      <c r="K254" s="251" t="s">
        <v>134</v>
      </c>
      <c r="L254" s="256"/>
      <c r="M254" s="257" t="s">
        <v>20</v>
      </c>
      <c r="N254" s="258" t="s">
        <v>47</v>
      </c>
      <c r="O254" s="36"/>
      <c r="P254" s="192">
        <f t="shared" si="71"/>
        <v>0</v>
      </c>
      <c r="Q254" s="192">
        <v>0</v>
      </c>
      <c r="R254" s="192">
        <f t="shared" si="72"/>
        <v>0</v>
      </c>
      <c r="S254" s="192">
        <v>0</v>
      </c>
      <c r="T254" s="193">
        <f t="shared" si="73"/>
        <v>0</v>
      </c>
      <c r="AR254" s="18" t="s">
        <v>144</v>
      </c>
      <c r="AT254" s="18" t="s">
        <v>334</v>
      </c>
      <c r="AU254" s="18" t="s">
        <v>84</v>
      </c>
      <c r="AY254" s="18" t="s">
        <v>129</v>
      </c>
      <c r="BE254" s="194">
        <f t="shared" si="74"/>
        <v>0</v>
      </c>
      <c r="BF254" s="194">
        <f t="shared" si="75"/>
        <v>0</v>
      </c>
      <c r="BG254" s="194">
        <f t="shared" si="76"/>
        <v>0</v>
      </c>
      <c r="BH254" s="194">
        <f t="shared" si="77"/>
        <v>0</v>
      </c>
      <c r="BI254" s="194">
        <f t="shared" si="78"/>
        <v>0</v>
      </c>
      <c r="BJ254" s="18" t="s">
        <v>22</v>
      </c>
      <c r="BK254" s="194">
        <f t="shared" si="79"/>
        <v>0</v>
      </c>
      <c r="BL254" s="18" t="s">
        <v>128</v>
      </c>
      <c r="BM254" s="18" t="s">
        <v>603</v>
      </c>
    </row>
    <row r="255" spans="2:65" s="1" customFormat="1" ht="22.5" customHeight="1" x14ac:dyDescent="0.3">
      <c r="B255" s="35"/>
      <c r="C255" s="249" t="s">
        <v>28</v>
      </c>
      <c r="D255" s="249" t="s">
        <v>334</v>
      </c>
      <c r="E255" s="250" t="s">
        <v>604</v>
      </c>
      <c r="F255" s="251" t="s">
        <v>605</v>
      </c>
      <c r="G255" s="252" t="s">
        <v>267</v>
      </c>
      <c r="H255" s="253">
        <v>15</v>
      </c>
      <c r="I255" s="254"/>
      <c r="J255" s="255">
        <f t="shared" si="70"/>
        <v>0</v>
      </c>
      <c r="K255" s="251" t="s">
        <v>134</v>
      </c>
      <c r="L255" s="256"/>
      <c r="M255" s="257" t="s">
        <v>20</v>
      </c>
      <c r="N255" s="258" t="s">
        <v>47</v>
      </c>
      <c r="O255" s="36"/>
      <c r="P255" s="192">
        <f t="shared" si="71"/>
        <v>0</v>
      </c>
      <c r="Q255" s="192">
        <v>0</v>
      </c>
      <c r="R255" s="192">
        <f t="shared" si="72"/>
        <v>0</v>
      </c>
      <c r="S255" s="192">
        <v>0</v>
      </c>
      <c r="T255" s="193">
        <f t="shared" si="73"/>
        <v>0</v>
      </c>
      <c r="AR255" s="18" t="s">
        <v>144</v>
      </c>
      <c r="AT255" s="18" t="s">
        <v>334</v>
      </c>
      <c r="AU255" s="18" t="s">
        <v>84</v>
      </c>
      <c r="AY255" s="18" t="s">
        <v>129</v>
      </c>
      <c r="BE255" s="194">
        <f t="shared" si="74"/>
        <v>0</v>
      </c>
      <c r="BF255" s="194">
        <f t="shared" si="75"/>
        <v>0</v>
      </c>
      <c r="BG255" s="194">
        <f t="shared" si="76"/>
        <v>0</v>
      </c>
      <c r="BH255" s="194">
        <f t="shared" si="77"/>
        <v>0</v>
      </c>
      <c r="BI255" s="194">
        <f t="shared" si="78"/>
        <v>0</v>
      </c>
      <c r="BJ255" s="18" t="s">
        <v>22</v>
      </c>
      <c r="BK255" s="194">
        <f t="shared" si="79"/>
        <v>0</v>
      </c>
      <c r="BL255" s="18" t="s">
        <v>128</v>
      </c>
      <c r="BM255" s="18" t="s">
        <v>606</v>
      </c>
    </row>
    <row r="256" spans="2:65" s="1" customFormat="1" ht="22.5" customHeight="1" x14ac:dyDescent="0.3">
      <c r="B256" s="35"/>
      <c r="C256" s="249" t="s">
        <v>607</v>
      </c>
      <c r="D256" s="249" t="s">
        <v>334</v>
      </c>
      <c r="E256" s="250" t="s">
        <v>608</v>
      </c>
      <c r="F256" s="251" t="s">
        <v>609</v>
      </c>
      <c r="G256" s="252" t="s">
        <v>267</v>
      </c>
      <c r="H256" s="253">
        <v>6</v>
      </c>
      <c r="I256" s="254"/>
      <c r="J256" s="255">
        <f t="shared" si="70"/>
        <v>0</v>
      </c>
      <c r="K256" s="251" t="s">
        <v>134</v>
      </c>
      <c r="L256" s="256"/>
      <c r="M256" s="257" t="s">
        <v>20</v>
      </c>
      <c r="N256" s="258" t="s">
        <v>47</v>
      </c>
      <c r="O256" s="36"/>
      <c r="P256" s="192">
        <f t="shared" si="71"/>
        <v>0</v>
      </c>
      <c r="Q256" s="192">
        <v>0</v>
      </c>
      <c r="R256" s="192">
        <f t="shared" si="72"/>
        <v>0</v>
      </c>
      <c r="S256" s="192">
        <v>0</v>
      </c>
      <c r="T256" s="193">
        <f t="shared" si="73"/>
        <v>0</v>
      </c>
      <c r="AR256" s="18" t="s">
        <v>144</v>
      </c>
      <c r="AT256" s="18" t="s">
        <v>334</v>
      </c>
      <c r="AU256" s="18" t="s">
        <v>84</v>
      </c>
      <c r="AY256" s="18" t="s">
        <v>129</v>
      </c>
      <c r="BE256" s="194">
        <f t="shared" si="74"/>
        <v>0</v>
      </c>
      <c r="BF256" s="194">
        <f t="shared" si="75"/>
        <v>0</v>
      </c>
      <c r="BG256" s="194">
        <f t="shared" si="76"/>
        <v>0</v>
      </c>
      <c r="BH256" s="194">
        <f t="shared" si="77"/>
        <v>0</v>
      </c>
      <c r="BI256" s="194">
        <f t="shared" si="78"/>
        <v>0</v>
      </c>
      <c r="BJ256" s="18" t="s">
        <v>22</v>
      </c>
      <c r="BK256" s="194">
        <f t="shared" si="79"/>
        <v>0</v>
      </c>
      <c r="BL256" s="18" t="s">
        <v>128</v>
      </c>
      <c r="BM256" s="18" t="s">
        <v>610</v>
      </c>
    </row>
    <row r="257" spans="2:65" s="1" customFormat="1" ht="22.5" customHeight="1" x14ac:dyDescent="0.3">
      <c r="B257" s="35"/>
      <c r="C257" s="249" t="s">
        <v>416</v>
      </c>
      <c r="D257" s="249" t="s">
        <v>334</v>
      </c>
      <c r="E257" s="250" t="s">
        <v>611</v>
      </c>
      <c r="F257" s="251" t="s">
        <v>612</v>
      </c>
      <c r="G257" s="252" t="s">
        <v>267</v>
      </c>
      <c r="H257" s="253">
        <v>15</v>
      </c>
      <c r="I257" s="254"/>
      <c r="J257" s="255">
        <f t="shared" si="70"/>
        <v>0</v>
      </c>
      <c r="K257" s="251" t="s">
        <v>134</v>
      </c>
      <c r="L257" s="256"/>
      <c r="M257" s="257" t="s">
        <v>20</v>
      </c>
      <c r="N257" s="258" t="s">
        <v>47</v>
      </c>
      <c r="O257" s="36"/>
      <c r="P257" s="192">
        <f t="shared" si="71"/>
        <v>0</v>
      </c>
      <c r="Q257" s="192">
        <v>0</v>
      </c>
      <c r="R257" s="192">
        <f t="shared" si="72"/>
        <v>0</v>
      </c>
      <c r="S257" s="192">
        <v>0</v>
      </c>
      <c r="T257" s="193">
        <f t="shared" si="73"/>
        <v>0</v>
      </c>
      <c r="AR257" s="18" t="s">
        <v>144</v>
      </c>
      <c r="AT257" s="18" t="s">
        <v>334</v>
      </c>
      <c r="AU257" s="18" t="s">
        <v>84</v>
      </c>
      <c r="AY257" s="18" t="s">
        <v>129</v>
      </c>
      <c r="BE257" s="194">
        <f t="shared" si="74"/>
        <v>0</v>
      </c>
      <c r="BF257" s="194">
        <f t="shared" si="75"/>
        <v>0</v>
      </c>
      <c r="BG257" s="194">
        <f t="shared" si="76"/>
        <v>0</v>
      </c>
      <c r="BH257" s="194">
        <f t="shared" si="77"/>
        <v>0</v>
      </c>
      <c r="BI257" s="194">
        <f t="shared" si="78"/>
        <v>0</v>
      </c>
      <c r="BJ257" s="18" t="s">
        <v>22</v>
      </c>
      <c r="BK257" s="194">
        <f t="shared" si="79"/>
        <v>0</v>
      </c>
      <c r="BL257" s="18" t="s">
        <v>128</v>
      </c>
      <c r="BM257" s="18" t="s">
        <v>613</v>
      </c>
    </row>
    <row r="258" spans="2:65" s="1" customFormat="1" ht="22.5" customHeight="1" x14ac:dyDescent="0.3">
      <c r="B258" s="35"/>
      <c r="C258" s="249" t="s">
        <v>614</v>
      </c>
      <c r="D258" s="249" t="s">
        <v>334</v>
      </c>
      <c r="E258" s="250" t="s">
        <v>615</v>
      </c>
      <c r="F258" s="251" t="s">
        <v>616</v>
      </c>
      <c r="G258" s="252" t="s">
        <v>267</v>
      </c>
      <c r="H258" s="253">
        <v>6</v>
      </c>
      <c r="I258" s="254"/>
      <c r="J258" s="255">
        <f t="shared" si="70"/>
        <v>0</v>
      </c>
      <c r="K258" s="251" t="s">
        <v>134</v>
      </c>
      <c r="L258" s="256"/>
      <c r="M258" s="257" t="s">
        <v>20</v>
      </c>
      <c r="N258" s="258" t="s">
        <v>47</v>
      </c>
      <c r="O258" s="36"/>
      <c r="P258" s="192">
        <f t="shared" si="71"/>
        <v>0</v>
      </c>
      <c r="Q258" s="192">
        <v>0</v>
      </c>
      <c r="R258" s="192">
        <f t="shared" si="72"/>
        <v>0</v>
      </c>
      <c r="S258" s="192">
        <v>0</v>
      </c>
      <c r="T258" s="193">
        <f t="shared" si="73"/>
        <v>0</v>
      </c>
      <c r="AR258" s="18" t="s">
        <v>144</v>
      </c>
      <c r="AT258" s="18" t="s">
        <v>334</v>
      </c>
      <c r="AU258" s="18" t="s">
        <v>84</v>
      </c>
      <c r="AY258" s="18" t="s">
        <v>129</v>
      </c>
      <c r="BE258" s="194">
        <f t="shared" si="74"/>
        <v>0</v>
      </c>
      <c r="BF258" s="194">
        <f t="shared" si="75"/>
        <v>0</v>
      </c>
      <c r="BG258" s="194">
        <f t="shared" si="76"/>
        <v>0</v>
      </c>
      <c r="BH258" s="194">
        <f t="shared" si="77"/>
        <v>0</v>
      </c>
      <c r="BI258" s="194">
        <f t="shared" si="78"/>
        <v>0</v>
      </c>
      <c r="BJ258" s="18" t="s">
        <v>22</v>
      </c>
      <c r="BK258" s="194">
        <f t="shared" si="79"/>
        <v>0</v>
      </c>
      <c r="BL258" s="18" t="s">
        <v>128</v>
      </c>
      <c r="BM258" s="18" t="s">
        <v>617</v>
      </c>
    </row>
    <row r="259" spans="2:65" s="1" customFormat="1" ht="22.5" customHeight="1" x14ac:dyDescent="0.3">
      <c r="B259" s="35"/>
      <c r="C259" s="249" t="s">
        <v>419</v>
      </c>
      <c r="D259" s="249" t="s">
        <v>334</v>
      </c>
      <c r="E259" s="250" t="s">
        <v>618</v>
      </c>
      <c r="F259" s="251" t="s">
        <v>619</v>
      </c>
      <c r="G259" s="252" t="s">
        <v>267</v>
      </c>
      <c r="H259" s="253">
        <v>1</v>
      </c>
      <c r="I259" s="254"/>
      <c r="J259" s="255">
        <f t="shared" si="70"/>
        <v>0</v>
      </c>
      <c r="K259" s="251" t="s">
        <v>134</v>
      </c>
      <c r="L259" s="256"/>
      <c r="M259" s="257" t="s">
        <v>20</v>
      </c>
      <c r="N259" s="258" t="s">
        <v>47</v>
      </c>
      <c r="O259" s="36"/>
      <c r="P259" s="192">
        <f t="shared" si="71"/>
        <v>0</v>
      </c>
      <c r="Q259" s="192">
        <v>0</v>
      </c>
      <c r="R259" s="192">
        <f t="shared" si="72"/>
        <v>0</v>
      </c>
      <c r="S259" s="192">
        <v>0</v>
      </c>
      <c r="T259" s="193">
        <f t="shared" si="73"/>
        <v>0</v>
      </c>
      <c r="AR259" s="18" t="s">
        <v>144</v>
      </c>
      <c r="AT259" s="18" t="s">
        <v>334</v>
      </c>
      <c r="AU259" s="18" t="s">
        <v>84</v>
      </c>
      <c r="AY259" s="18" t="s">
        <v>129</v>
      </c>
      <c r="BE259" s="194">
        <f t="shared" si="74"/>
        <v>0</v>
      </c>
      <c r="BF259" s="194">
        <f t="shared" si="75"/>
        <v>0</v>
      </c>
      <c r="BG259" s="194">
        <f t="shared" si="76"/>
        <v>0</v>
      </c>
      <c r="BH259" s="194">
        <f t="shared" si="77"/>
        <v>0</v>
      </c>
      <c r="BI259" s="194">
        <f t="shared" si="78"/>
        <v>0</v>
      </c>
      <c r="BJ259" s="18" t="s">
        <v>22</v>
      </c>
      <c r="BK259" s="194">
        <f t="shared" si="79"/>
        <v>0</v>
      </c>
      <c r="BL259" s="18" t="s">
        <v>128</v>
      </c>
      <c r="BM259" s="18" t="s">
        <v>620</v>
      </c>
    </row>
    <row r="260" spans="2:65" s="1" customFormat="1" ht="22.5" customHeight="1" x14ac:dyDescent="0.3">
      <c r="B260" s="35"/>
      <c r="C260" s="249" t="s">
        <v>621</v>
      </c>
      <c r="D260" s="249" t="s">
        <v>334</v>
      </c>
      <c r="E260" s="250" t="s">
        <v>622</v>
      </c>
      <c r="F260" s="251" t="s">
        <v>623</v>
      </c>
      <c r="G260" s="252" t="s">
        <v>267</v>
      </c>
      <c r="H260" s="253">
        <v>1</v>
      </c>
      <c r="I260" s="254"/>
      <c r="J260" s="255">
        <f t="shared" si="70"/>
        <v>0</v>
      </c>
      <c r="K260" s="251" t="s">
        <v>134</v>
      </c>
      <c r="L260" s="256"/>
      <c r="M260" s="257" t="s">
        <v>20</v>
      </c>
      <c r="N260" s="258" t="s">
        <v>47</v>
      </c>
      <c r="O260" s="36"/>
      <c r="P260" s="192">
        <f t="shared" si="71"/>
        <v>0</v>
      </c>
      <c r="Q260" s="192">
        <v>0</v>
      </c>
      <c r="R260" s="192">
        <f t="shared" si="72"/>
        <v>0</v>
      </c>
      <c r="S260" s="192">
        <v>0</v>
      </c>
      <c r="T260" s="193">
        <f t="shared" si="73"/>
        <v>0</v>
      </c>
      <c r="AR260" s="18" t="s">
        <v>144</v>
      </c>
      <c r="AT260" s="18" t="s">
        <v>334</v>
      </c>
      <c r="AU260" s="18" t="s">
        <v>84</v>
      </c>
      <c r="AY260" s="18" t="s">
        <v>129</v>
      </c>
      <c r="BE260" s="194">
        <f t="shared" si="74"/>
        <v>0</v>
      </c>
      <c r="BF260" s="194">
        <f t="shared" si="75"/>
        <v>0</v>
      </c>
      <c r="BG260" s="194">
        <f t="shared" si="76"/>
        <v>0</v>
      </c>
      <c r="BH260" s="194">
        <f t="shared" si="77"/>
        <v>0</v>
      </c>
      <c r="BI260" s="194">
        <f t="shared" si="78"/>
        <v>0</v>
      </c>
      <c r="BJ260" s="18" t="s">
        <v>22</v>
      </c>
      <c r="BK260" s="194">
        <f t="shared" si="79"/>
        <v>0</v>
      </c>
      <c r="BL260" s="18" t="s">
        <v>128</v>
      </c>
      <c r="BM260" s="18" t="s">
        <v>624</v>
      </c>
    </row>
    <row r="261" spans="2:65" s="1" customFormat="1" ht="22.5" customHeight="1" x14ac:dyDescent="0.3">
      <c r="B261" s="35"/>
      <c r="C261" s="249" t="s">
        <v>425</v>
      </c>
      <c r="D261" s="249" t="s">
        <v>334</v>
      </c>
      <c r="E261" s="250" t="s">
        <v>625</v>
      </c>
      <c r="F261" s="251" t="s">
        <v>626</v>
      </c>
      <c r="G261" s="252" t="s">
        <v>267</v>
      </c>
      <c r="H261" s="253">
        <v>1</v>
      </c>
      <c r="I261" s="254"/>
      <c r="J261" s="255">
        <f t="shared" si="70"/>
        <v>0</v>
      </c>
      <c r="K261" s="251" t="s">
        <v>134</v>
      </c>
      <c r="L261" s="256"/>
      <c r="M261" s="257" t="s">
        <v>20</v>
      </c>
      <c r="N261" s="258" t="s">
        <v>47</v>
      </c>
      <c r="O261" s="36"/>
      <c r="P261" s="192">
        <f t="shared" si="71"/>
        <v>0</v>
      </c>
      <c r="Q261" s="192">
        <v>0</v>
      </c>
      <c r="R261" s="192">
        <f t="shared" si="72"/>
        <v>0</v>
      </c>
      <c r="S261" s="192">
        <v>0</v>
      </c>
      <c r="T261" s="193">
        <f t="shared" si="73"/>
        <v>0</v>
      </c>
      <c r="AR261" s="18" t="s">
        <v>144</v>
      </c>
      <c r="AT261" s="18" t="s">
        <v>334</v>
      </c>
      <c r="AU261" s="18" t="s">
        <v>84</v>
      </c>
      <c r="AY261" s="18" t="s">
        <v>129</v>
      </c>
      <c r="BE261" s="194">
        <f t="shared" si="74"/>
        <v>0</v>
      </c>
      <c r="BF261" s="194">
        <f t="shared" si="75"/>
        <v>0</v>
      </c>
      <c r="BG261" s="194">
        <f t="shared" si="76"/>
        <v>0</v>
      </c>
      <c r="BH261" s="194">
        <f t="shared" si="77"/>
        <v>0</v>
      </c>
      <c r="BI261" s="194">
        <f t="shared" si="78"/>
        <v>0</v>
      </c>
      <c r="BJ261" s="18" t="s">
        <v>22</v>
      </c>
      <c r="BK261" s="194">
        <f t="shared" si="79"/>
        <v>0</v>
      </c>
      <c r="BL261" s="18" t="s">
        <v>128</v>
      </c>
      <c r="BM261" s="18" t="s">
        <v>627</v>
      </c>
    </row>
    <row r="262" spans="2:65" s="1" customFormat="1" ht="22.5" customHeight="1" x14ac:dyDescent="0.3">
      <c r="B262" s="35"/>
      <c r="C262" s="249" t="s">
        <v>628</v>
      </c>
      <c r="D262" s="249" t="s">
        <v>334</v>
      </c>
      <c r="E262" s="250" t="s">
        <v>629</v>
      </c>
      <c r="F262" s="251" t="s">
        <v>630</v>
      </c>
      <c r="G262" s="252" t="s">
        <v>267</v>
      </c>
      <c r="H262" s="253">
        <v>1</v>
      </c>
      <c r="I262" s="254"/>
      <c r="J262" s="255">
        <f t="shared" si="70"/>
        <v>0</v>
      </c>
      <c r="K262" s="251" t="s">
        <v>134</v>
      </c>
      <c r="L262" s="256"/>
      <c r="M262" s="257" t="s">
        <v>20</v>
      </c>
      <c r="N262" s="258" t="s">
        <v>47</v>
      </c>
      <c r="O262" s="36"/>
      <c r="P262" s="192">
        <f t="shared" si="71"/>
        <v>0</v>
      </c>
      <c r="Q262" s="192">
        <v>0</v>
      </c>
      <c r="R262" s="192">
        <f t="shared" si="72"/>
        <v>0</v>
      </c>
      <c r="S262" s="192">
        <v>0</v>
      </c>
      <c r="T262" s="193">
        <f t="shared" si="73"/>
        <v>0</v>
      </c>
      <c r="AR262" s="18" t="s">
        <v>144</v>
      </c>
      <c r="AT262" s="18" t="s">
        <v>334</v>
      </c>
      <c r="AU262" s="18" t="s">
        <v>84</v>
      </c>
      <c r="AY262" s="18" t="s">
        <v>129</v>
      </c>
      <c r="BE262" s="194">
        <f t="shared" si="74"/>
        <v>0</v>
      </c>
      <c r="BF262" s="194">
        <f t="shared" si="75"/>
        <v>0</v>
      </c>
      <c r="BG262" s="194">
        <f t="shared" si="76"/>
        <v>0</v>
      </c>
      <c r="BH262" s="194">
        <f t="shared" si="77"/>
        <v>0</v>
      </c>
      <c r="BI262" s="194">
        <f t="shared" si="78"/>
        <v>0</v>
      </c>
      <c r="BJ262" s="18" t="s">
        <v>22</v>
      </c>
      <c r="BK262" s="194">
        <f t="shared" si="79"/>
        <v>0</v>
      </c>
      <c r="BL262" s="18" t="s">
        <v>128</v>
      </c>
      <c r="BM262" s="18" t="s">
        <v>631</v>
      </c>
    </row>
    <row r="263" spans="2:65" s="1" customFormat="1" ht="22.5" customHeight="1" x14ac:dyDescent="0.3">
      <c r="B263" s="35"/>
      <c r="C263" s="249" t="s">
        <v>430</v>
      </c>
      <c r="D263" s="249" t="s">
        <v>334</v>
      </c>
      <c r="E263" s="250" t="s">
        <v>632</v>
      </c>
      <c r="F263" s="251" t="s">
        <v>633</v>
      </c>
      <c r="G263" s="252" t="s">
        <v>267</v>
      </c>
      <c r="H263" s="253">
        <v>1</v>
      </c>
      <c r="I263" s="254"/>
      <c r="J263" s="255">
        <f t="shared" si="70"/>
        <v>0</v>
      </c>
      <c r="K263" s="251" t="s">
        <v>134</v>
      </c>
      <c r="L263" s="256"/>
      <c r="M263" s="257" t="s">
        <v>20</v>
      </c>
      <c r="N263" s="258" t="s">
        <v>47</v>
      </c>
      <c r="O263" s="36"/>
      <c r="P263" s="192">
        <f t="shared" si="71"/>
        <v>0</v>
      </c>
      <c r="Q263" s="192">
        <v>0</v>
      </c>
      <c r="R263" s="192">
        <f t="shared" si="72"/>
        <v>0</v>
      </c>
      <c r="S263" s="192">
        <v>0</v>
      </c>
      <c r="T263" s="193">
        <f t="shared" si="73"/>
        <v>0</v>
      </c>
      <c r="AR263" s="18" t="s">
        <v>144</v>
      </c>
      <c r="AT263" s="18" t="s">
        <v>334</v>
      </c>
      <c r="AU263" s="18" t="s">
        <v>84</v>
      </c>
      <c r="AY263" s="18" t="s">
        <v>129</v>
      </c>
      <c r="BE263" s="194">
        <f t="shared" si="74"/>
        <v>0</v>
      </c>
      <c r="BF263" s="194">
        <f t="shared" si="75"/>
        <v>0</v>
      </c>
      <c r="BG263" s="194">
        <f t="shared" si="76"/>
        <v>0</v>
      </c>
      <c r="BH263" s="194">
        <f t="shared" si="77"/>
        <v>0</v>
      </c>
      <c r="BI263" s="194">
        <f t="shared" si="78"/>
        <v>0</v>
      </c>
      <c r="BJ263" s="18" t="s">
        <v>22</v>
      </c>
      <c r="BK263" s="194">
        <f t="shared" si="79"/>
        <v>0</v>
      </c>
      <c r="BL263" s="18" t="s">
        <v>128</v>
      </c>
      <c r="BM263" s="18" t="s">
        <v>634</v>
      </c>
    </row>
    <row r="264" spans="2:65" s="1" customFormat="1" ht="22.5" customHeight="1" x14ac:dyDescent="0.3">
      <c r="B264" s="35"/>
      <c r="C264" s="249" t="s">
        <v>635</v>
      </c>
      <c r="D264" s="249" t="s">
        <v>334</v>
      </c>
      <c r="E264" s="250" t="s">
        <v>636</v>
      </c>
      <c r="F264" s="251" t="s">
        <v>637</v>
      </c>
      <c r="G264" s="252" t="s">
        <v>267</v>
      </c>
      <c r="H264" s="253">
        <v>1</v>
      </c>
      <c r="I264" s="254"/>
      <c r="J264" s="255">
        <f t="shared" si="70"/>
        <v>0</v>
      </c>
      <c r="K264" s="251" t="s">
        <v>134</v>
      </c>
      <c r="L264" s="256"/>
      <c r="M264" s="257" t="s">
        <v>20</v>
      </c>
      <c r="N264" s="258" t="s">
        <v>47</v>
      </c>
      <c r="O264" s="36"/>
      <c r="P264" s="192">
        <f t="shared" si="71"/>
        <v>0</v>
      </c>
      <c r="Q264" s="192">
        <v>0</v>
      </c>
      <c r="R264" s="192">
        <f t="shared" si="72"/>
        <v>0</v>
      </c>
      <c r="S264" s="192">
        <v>0</v>
      </c>
      <c r="T264" s="193">
        <f t="shared" si="73"/>
        <v>0</v>
      </c>
      <c r="AR264" s="18" t="s">
        <v>144</v>
      </c>
      <c r="AT264" s="18" t="s">
        <v>334</v>
      </c>
      <c r="AU264" s="18" t="s">
        <v>84</v>
      </c>
      <c r="AY264" s="18" t="s">
        <v>129</v>
      </c>
      <c r="BE264" s="194">
        <f t="shared" si="74"/>
        <v>0</v>
      </c>
      <c r="BF264" s="194">
        <f t="shared" si="75"/>
        <v>0</v>
      </c>
      <c r="BG264" s="194">
        <f t="shared" si="76"/>
        <v>0</v>
      </c>
      <c r="BH264" s="194">
        <f t="shared" si="77"/>
        <v>0</v>
      </c>
      <c r="BI264" s="194">
        <f t="shared" si="78"/>
        <v>0</v>
      </c>
      <c r="BJ264" s="18" t="s">
        <v>22</v>
      </c>
      <c r="BK264" s="194">
        <f t="shared" si="79"/>
        <v>0</v>
      </c>
      <c r="BL264" s="18" t="s">
        <v>128</v>
      </c>
      <c r="BM264" s="18" t="s">
        <v>638</v>
      </c>
    </row>
    <row r="265" spans="2:65" s="1" customFormat="1" ht="22.5" customHeight="1" x14ac:dyDescent="0.3">
      <c r="B265" s="35"/>
      <c r="C265" s="249" t="s">
        <v>435</v>
      </c>
      <c r="D265" s="249" t="s">
        <v>334</v>
      </c>
      <c r="E265" s="250" t="s">
        <v>639</v>
      </c>
      <c r="F265" s="251" t="s">
        <v>640</v>
      </c>
      <c r="G265" s="252" t="s">
        <v>267</v>
      </c>
      <c r="H265" s="253">
        <v>41</v>
      </c>
      <c r="I265" s="254"/>
      <c r="J265" s="255">
        <f t="shared" si="70"/>
        <v>0</v>
      </c>
      <c r="K265" s="251" t="s">
        <v>134</v>
      </c>
      <c r="L265" s="256"/>
      <c r="M265" s="257" t="s">
        <v>20</v>
      </c>
      <c r="N265" s="258" t="s">
        <v>47</v>
      </c>
      <c r="O265" s="36"/>
      <c r="P265" s="192">
        <f t="shared" si="71"/>
        <v>0</v>
      </c>
      <c r="Q265" s="192">
        <v>0</v>
      </c>
      <c r="R265" s="192">
        <f t="shared" si="72"/>
        <v>0</v>
      </c>
      <c r="S265" s="192">
        <v>0</v>
      </c>
      <c r="T265" s="193">
        <f t="shared" si="73"/>
        <v>0</v>
      </c>
      <c r="AR265" s="18" t="s">
        <v>144</v>
      </c>
      <c r="AT265" s="18" t="s">
        <v>334</v>
      </c>
      <c r="AU265" s="18" t="s">
        <v>84</v>
      </c>
      <c r="AY265" s="18" t="s">
        <v>129</v>
      </c>
      <c r="BE265" s="194">
        <f t="shared" si="74"/>
        <v>0</v>
      </c>
      <c r="BF265" s="194">
        <f t="shared" si="75"/>
        <v>0</v>
      </c>
      <c r="BG265" s="194">
        <f t="shared" si="76"/>
        <v>0</v>
      </c>
      <c r="BH265" s="194">
        <f t="shared" si="77"/>
        <v>0</v>
      </c>
      <c r="BI265" s="194">
        <f t="shared" si="78"/>
        <v>0</v>
      </c>
      <c r="BJ265" s="18" t="s">
        <v>22</v>
      </c>
      <c r="BK265" s="194">
        <f t="shared" si="79"/>
        <v>0</v>
      </c>
      <c r="BL265" s="18" t="s">
        <v>128</v>
      </c>
      <c r="BM265" s="18" t="s">
        <v>641</v>
      </c>
    </row>
    <row r="266" spans="2:65" s="1" customFormat="1" ht="22.5" customHeight="1" x14ac:dyDescent="0.3">
      <c r="B266" s="35"/>
      <c r="C266" s="249" t="s">
        <v>642</v>
      </c>
      <c r="D266" s="249" t="s">
        <v>334</v>
      </c>
      <c r="E266" s="250" t="s">
        <v>643</v>
      </c>
      <c r="F266" s="251" t="s">
        <v>644</v>
      </c>
      <c r="G266" s="252" t="s">
        <v>267</v>
      </c>
      <c r="H266" s="253">
        <v>12</v>
      </c>
      <c r="I266" s="254"/>
      <c r="J266" s="255">
        <f t="shared" si="70"/>
        <v>0</v>
      </c>
      <c r="K266" s="251" t="s">
        <v>185</v>
      </c>
      <c r="L266" s="256"/>
      <c r="M266" s="257" t="s">
        <v>20</v>
      </c>
      <c r="N266" s="258" t="s">
        <v>47</v>
      </c>
      <c r="O266" s="36"/>
      <c r="P266" s="192">
        <f t="shared" si="71"/>
        <v>0</v>
      </c>
      <c r="Q266" s="192">
        <v>0</v>
      </c>
      <c r="R266" s="192">
        <f t="shared" si="72"/>
        <v>0</v>
      </c>
      <c r="S266" s="192">
        <v>0</v>
      </c>
      <c r="T266" s="193">
        <f t="shared" si="73"/>
        <v>0</v>
      </c>
      <c r="AR266" s="18" t="s">
        <v>144</v>
      </c>
      <c r="AT266" s="18" t="s">
        <v>334</v>
      </c>
      <c r="AU266" s="18" t="s">
        <v>84</v>
      </c>
      <c r="AY266" s="18" t="s">
        <v>129</v>
      </c>
      <c r="BE266" s="194">
        <f t="shared" si="74"/>
        <v>0</v>
      </c>
      <c r="BF266" s="194">
        <f t="shared" si="75"/>
        <v>0</v>
      </c>
      <c r="BG266" s="194">
        <f t="shared" si="76"/>
        <v>0</v>
      </c>
      <c r="BH266" s="194">
        <f t="shared" si="77"/>
        <v>0</v>
      </c>
      <c r="BI266" s="194">
        <f t="shared" si="78"/>
        <v>0</v>
      </c>
      <c r="BJ266" s="18" t="s">
        <v>22</v>
      </c>
      <c r="BK266" s="194">
        <f t="shared" si="79"/>
        <v>0</v>
      </c>
      <c r="BL266" s="18" t="s">
        <v>128</v>
      </c>
      <c r="BM266" s="18" t="s">
        <v>645</v>
      </c>
    </row>
    <row r="267" spans="2:65" s="1" customFormat="1" ht="22.5" customHeight="1" x14ac:dyDescent="0.3">
      <c r="B267" s="35"/>
      <c r="C267" s="249" t="s">
        <v>439</v>
      </c>
      <c r="D267" s="249" t="s">
        <v>334</v>
      </c>
      <c r="E267" s="250" t="s">
        <v>646</v>
      </c>
      <c r="F267" s="251" t="s">
        <v>647</v>
      </c>
      <c r="G267" s="252" t="s">
        <v>267</v>
      </c>
      <c r="H267" s="253">
        <v>49</v>
      </c>
      <c r="I267" s="254"/>
      <c r="J267" s="255">
        <f t="shared" si="70"/>
        <v>0</v>
      </c>
      <c r="K267" s="251" t="s">
        <v>185</v>
      </c>
      <c r="L267" s="256"/>
      <c r="M267" s="257" t="s">
        <v>20</v>
      </c>
      <c r="N267" s="258" t="s">
        <v>47</v>
      </c>
      <c r="O267" s="36"/>
      <c r="P267" s="192">
        <f t="shared" si="71"/>
        <v>0</v>
      </c>
      <c r="Q267" s="192">
        <v>0</v>
      </c>
      <c r="R267" s="192">
        <f t="shared" si="72"/>
        <v>0</v>
      </c>
      <c r="S267" s="192">
        <v>0</v>
      </c>
      <c r="T267" s="193">
        <f t="shared" si="73"/>
        <v>0</v>
      </c>
      <c r="AR267" s="18" t="s">
        <v>144</v>
      </c>
      <c r="AT267" s="18" t="s">
        <v>334</v>
      </c>
      <c r="AU267" s="18" t="s">
        <v>84</v>
      </c>
      <c r="AY267" s="18" t="s">
        <v>129</v>
      </c>
      <c r="BE267" s="194">
        <f t="shared" si="74"/>
        <v>0</v>
      </c>
      <c r="BF267" s="194">
        <f t="shared" si="75"/>
        <v>0</v>
      </c>
      <c r="BG267" s="194">
        <f t="shared" si="76"/>
        <v>0</v>
      </c>
      <c r="BH267" s="194">
        <f t="shared" si="77"/>
        <v>0</v>
      </c>
      <c r="BI267" s="194">
        <f t="shared" si="78"/>
        <v>0</v>
      </c>
      <c r="BJ267" s="18" t="s">
        <v>22</v>
      </c>
      <c r="BK267" s="194">
        <f t="shared" si="79"/>
        <v>0</v>
      </c>
      <c r="BL267" s="18" t="s">
        <v>128</v>
      </c>
      <c r="BM267" s="18" t="s">
        <v>648</v>
      </c>
    </row>
    <row r="268" spans="2:65" s="1" customFormat="1" ht="31.5" customHeight="1" x14ac:dyDescent="0.3">
      <c r="B268" s="35"/>
      <c r="C268" s="249" t="s">
        <v>649</v>
      </c>
      <c r="D268" s="249" t="s">
        <v>334</v>
      </c>
      <c r="E268" s="250" t="s">
        <v>650</v>
      </c>
      <c r="F268" s="251" t="s">
        <v>651</v>
      </c>
      <c r="G268" s="252" t="s">
        <v>267</v>
      </c>
      <c r="H268" s="253">
        <v>6</v>
      </c>
      <c r="I268" s="254"/>
      <c r="J268" s="255">
        <f t="shared" si="70"/>
        <v>0</v>
      </c>
      <c r="K268" s="251" t="s">
        <v>185</v>
      </c>
      <c r="L268" s="256"/>
      <c r="M268" s="257" t="s">
        <v>20</v>
      </c>
      <c r="N268" s="258" t="s">
        <v>47</v>
      </c>
      <c r="O268" s="36"/>
      <c r="P268" s="192">
        <f t="shared" si="71"/>
        <v>0</v>
      </c>
      <c r="Q268" s="192">
        <v>0</v>
      </c>
      <c r="R268" s="192">
        <f t="shared" si="72"/>
        <v>0</v>
      </c>
      <c r="S268" s="192">
        <v>0</v>
      </c>
      <c r="T268" s="193">
        <f t="shared" si="73"/>
        <v>0</v>
      </c>
      <c r="AR268" s="18" t="s">
        <v>144</v>
      </c>
      <c r="AT268" s="18" t="s">
        <v>334</v>
      </c>
      <c r="AU268" s="18" t="s">
        <v>84</v>
      </c>
      <c r="AY268" s="18" t="s">
        <v>129</v>
      </c>
      <c r="BE268" s="194">
        <f t="shared" si="74"/>
        <v>0</v>
      </c>
      <c r="BF268" s="194">
        <f t="shared" si="75"/>
        <v>0</v>
      </c>
      <c r="BG268" s="194">
        <f t="shared" si="76"/>
        <v>0</v>
      </c>
      <c r="BH268" s="194">
        <f t="shared" si="77"/>
        <v>0</v>
      </c>
      <c r="BI268" s="194">
        <f t="shared" si="78"/>
        <v>0</v>
      </c>
      <c r="BJ268" s="18" t="s">
        <v>22</v>
      </c>
      <c r="BK268" s="194">
        <f t="shared" si="79"/>
        <v>0</v>
      </c>
      <c r="BL268" s="18" t="s">
        <v>128</v>
      </c>
      <c r="BM268" s="18" t="s">
        <v>652</v>
      </c>
    </row>
    <row r="269" spans="2:65" s="1" customFormat="1" ht="31.5" customHeight="1" x14ac:dyDescent="0.3">
      <c r="B269" s="35"/>
      <c r="C269" s="249" t="s">
        <v>443</v>
      </c>
      <c r="D269" s="249" t="s">
        <v>334</v>
      </c>
      <c r="E269" s="250" t="s">
        <v>653</v>
      </c>
      <c r="F269" s="251" t="s">
        <v>654</v>
      </c>
      <c r="G269" s="252" t="s">
        <v>267</v>
      </c>
      <c r="H269" s="253">
        <v>5</v>
      </c>
      <c r="I269" s="254"/>
      <c r="J269" s="255">
        <f t="shared" si="70"/>
        <v>0</v>
      </c>
      <c r="K269" s="251" t="s">
        <v>185</v>
      </c>
      <c r="L269" s="256"/>
      <c r="M269" s="257" t="s">
        <v>20</v>
      </c>
      <c r="N269" s="258" t="s">
        <v>47</v>
      </c>
      <c r="O269" s="36"/>
      <c r="P269" s="192">
        <f t="shared" si="71"/>
        <v>0</v>
      </c>
      <c r="Q269" s="192">
        <v>0</v>
      </c>
      <c r="R269" s="192">
        <f t="shared" si="72"/>
        <v>0</v>
      </c>
      <c r="S269" s="192">
        <v>0</v>
      </c>
      <c r="T269" s="193">
        <f t="shared" si="73"/>
        <v>0</v>
      </c>
      <c r="AR269" s="18" t="s">
        <v>144</v>
      </c>
      <c r="AT269" s="18" t="s">
        <v>334</v>
      </c>
      <c r="AU269" s="18" t="s">
        <v>84</v>
      </c>
      <c r="AY269" s="18" t="s">
        <v>129</v>
      </c>
      <c r="BE269" s="194">
        <f t="shared" si="74"/>
        <v>0</v>
      </c>
      <c r="BF269" s="194">
        <f t="shared" si="75"/>
        <v>0</v>
      </c>
      <c r="BG269" s="194">
        <f t="shared" si="76"/>
        <v>0</v>
      </c>
      <c r="BH269" s="194">
        <f t="shared" si="77"/>
        <v>0</v>
      </c>
      <c r="BI269" s="194">
        <f t="shared" si="78"/>
        <v>0</v>
      </c>
      <c r="BJ269" s="18" t="s">
        <v>22</v>
      </c>
      <c r="BK269" s="194">
        <f t="shared" si="79"/>
        <v>0</v>
      </c>
      <c r="BL269" s="18" t="s">
        <v>128</v>
      </c>
      <c r="BM269" s="18" t="s">
        <v>655</v>
      </c>
    </row>
    <row r="270" spans="2:65" s="1" customFormat="1" ht="22.5" customHeight="1" x14ac:dyDescent="0.3">
      <c r="B270" s="35"/>
      <c r="C270" s="249" t="s">
        <v>656</v>
      </c>
      <c r="D270" s="249" t="s">
        <v>334</v>
      </c>
      <c r="E270" s="250" t="s">
        <v>657</v>
      </c>
      <c r="F270" s="251" t="s">
        <v>658</v>
      </c>
      <c r="G270" s="252" t="s">
        <v>267</v>
      </c>
      <c r="H270" s="253">
        <v>16</v>
      </c>
      <c r="I270" s="254"/>
      <c r="J270" s="255">
        <f t="shared" si="70"/>
        <v>0</v>
      </c>
      <c r="K270" s="251" t="s">
        <v>185</v>
      </c>
      <c r="L270" s="256"/>
      <c r="M270" s="257" t="s">
        <v>20</v>
      </c>
      <c r="N270" s="258" t="s">
        <v>47</v>
      </c>
      <c r="O270" s="36"/>
      <c r="P270" s="192">
        <f t="shared" si="71"/>
        <v>0</v>
      </c>
      <c r="Q270" s="192">
        <v>0</v>
      </c>
      <c r="R270" s="192">
        <f t="shared" si="72"/>
        <v>0</v>
      </c>
      <c r="S270" s="192">
        <v>0</v>
      </c>
      <c r="T270" s="193">
        <f t="shared" si="73"/>
        <v>0</v>
      </c>
      <c r="AR270" s="18" t="s">
        <v>144</v>
      </c>
      <c r="AT270" s="18" t="s">
        <v>334</v>
      </c>
      <c r="AU270" s="18" t="s">
        <v>84</v>
      </c>
      <c r="AY270" s="18" t="s">
        <v>129</v>
      </c>
      <c r="BE270" s="194">
        <f t="shared" si="74"/>
        <v>0</v>
      </c>
      <c r="BF270" s="194">
        <f t="shared" si="75"/>
        <v>0</v>
      </c>
      <c r="BG270" s="194">
        <f t="shared" si="76"/>
        <v>0</v>
      </c>
      <c r="BH270" s="194">
        <f t="shared" si="77"/>
        <v>0</v>
      </c>
      <c r="BI270" s="194">
        <f t="shared" si="78"/>
        <v>0</v>
      </c>
      <c r="BJ270" s="18" t="s">
        <v>22</v>
      </c>
      <c r="BK270" s="194">
        <f t="shared" si="79"/>
        <v>0</v>
      </c>
      <c r="BL270" s="18" t="s">
        <v>128</v>
      </c>
      <c r="BM270" s="18" t="s">
        <v>659</v>
      </c>
    </row>
    <row r="271" spans="2:65" s="1" customFormat="1" ht="22.5" customHeight="1" x14ac:dyDescent="0.3">
      <c r="B271" s="35"/>
      <c r="C271" s="249" t="s">
        <v>448</v>
      </c>
      <c r="D271" s="249" t="s">
        <v>334</v>
      </c>
      <c r="E271" s="250" t="s">
        <v>660</v>
      </c>
      <c r="F271" s="251" t="s">
        <v>661</v>
      </c>
      <c r="G271" s="252" t="s">
        <v>267</v>
      </c>
      <c r="H271" s="253">
        <v>12</v>
      </c>
      <c r="I271" s="254"/>
      <c r="J271" s="255">
        <f t="shared" si="70"/>
        <v>0</v>
      </c>
      <c r="K271" s="251" t="s">
        <v>185</v>
      </c>
      <c r="L271" s="256"/>
      <c r="M271" s="257" t="s">
        <v>20</v>
      </c>
      <c r="N271" s="258" t="s">
        <v>47</v>
      </c>
      <c r="O271" s="36"/>
      <c r="P271" s="192">
        <f t="shared" si="71"/>
        <v>0</v>
      </c>
      <c r="Q271" s="192">
        <v>0</v>
      </c>
      <c r="R271" s="192">
        <f t="shared" si="72"/>
        <v>0</v>
      </c>
      <c r="S271" s="192">
        <v>0</v>
      </c>
      <c r="T271" s="193">
        <f t="shared" si="73"/>
        <v>0</v>
      </c>
      <c r="AR271" s="18" t="s">
        <v>144</v>
      </c>
      <c r="AT271" s="18" t="s">
        <v>334</v>
      </c>
      <c r="AU271" s="18" t="s">
        <v>84</v>
      </c>
      <c r="AY271" s="18" t="s">
        <v>129</v>
      </c>
      <c r="BE271" s="194">
        <f t="shared" si="74"/>
        <v>0</v>
      </c>
      <c r="BF271" s="194">
        <f t="shared" si="75"/>
        <v>0</v>
      </c>
      <c r="BG271" s="194">
        <f t="shared" si="76"/>
        <v>0</v>
      </c>
      <c r="BH271" s="194">
        <f t="shared" si="77"/>
        <v>0</v>
      </c>
      <c r="BI271" s="194">
        <f t="shared" si="78"/>
        <v>0</v>
      </c>
      <c r="BJ271" s="18" t="s">
        <v>22</v>
      </c>
      <c r="BK271" s="194">
        <f t="shared" si="79"/>
        <v>0</v>
      </c>
      <c r="BL271" s="18" t="s">
        <v>128</v>
      </c>
      <c r="BM271" s="18" t="s">
        <v>662</v>
      </c>
    </row>
    <row r="272" spans="2:65" s="1" customFormat="1" ht="31.5" customHeight="1" x14ac:dyDescent="0.3">
      <c r="B272" s="35"/>
      <c r="C272" s="249" t="s">
        <v>663</v>
      </c>
      <c r="D272" s="249" t="s">
        <v>334</v>
      </c>
      <c r="E272" s="250" t="s">
        <v>664</v>
      </c>
      <c r="F272" s="251" t="s">
        <v>665</v>
      </c>
      <c r="G272" s="252" t="s">
        <v>267</v>
      </c>
      <c r="H272" s="253">
        <v>1</v>
      </c>
      <c r="I272" s="254"/>
      <c r="J272" s="255">
        <f t="shared" si="70"/>
        <v>0</v>
      </c>
      <c r="K272" s="251" t="s">
        <v>185</v>
      </c>
      <c r="L272" s="256"/>
      <c r="M272" s="257" t="s">
        <v>20</v>
      </c>
      <c r="N272" s="258" t="s">
        <v>47</v>
      </c>
      <c r="O272" s="36"/>
      <c r="P272" s="192">
        <f t="shared" si="71"/>
        <v>0</v>
      </c>
      <c r="Q272" s="192">
        <v>0</v>
      </c>
      <c r="R272" s="192">
        <f t="shared" si="72"/>
        <v>0</v>
      </c>
      <c r="S272" s="192">
        <v>0</v>
      </c>
      <c r="T272" s="193">
        <f t="shared" si="73"/>
        <v>0</v>
      </c>
      <c r="AR272" s="18" t="s">
        <v>144</v>
      </c>
      <c r="AT272" s="18" t="s">
        <v>334</v>
      </c>
      <c r="AU272" s="18" t="s">
        <v>84</v>
      </c>
      <c r="AY272" s="18" t="s">
        <v>129</v>
      </c>
      <c r="BE272" s="194">
        <f t="shared" si="74"/>
        <v>0</v>
      </c>
      <c r="BF272" s="194">
        <f t="shared" si="75"/>
        <v>0</v>
      </c>
      <c r="BG272" s="194">
        <f t="shared" si="76"/>
        <v>0</v>
      </c>
      <c r="BH272" s="194">
        <f t="shared" si="77"/>
        <v>0</v>
      </c>
      <c r="BI272" s="194">
        <f t="shared" si="78"/>
        <v>0</v>
      </c>
      <c r="BJ272" s="18" t="s">
        <v>22</v>
      </c>
      <c r="BK272" s="194">
        <f t="shared" si="79"/>
        <v>0</v>
      </c>
      <c r="BL272" s="18" t="s">
        <v>128</v>
      </c>
      <c r="BM272" s="18" t="s">
        <v>666</v>
      </c>
    </row>
    <row r="273" spans="2:65" s="1" customFormat="1" ht="22.5" customHeight="1" x14ac:dyDescent="0.3">
      <c r="B273" s="35"/>
      <c r="C273" s="249" t="s">
        <v>452</v>
      </c>
      <c r="D273" s="249" t="s">
        <v>334</v>
      </c>
      <c r="E273" s="250" t="s">
        <v>667</v>
      </c>
      <c r="F273" s="251" t="s">
        <v>668</v>
      </c>
      <c r="G273" s="252" t="s">
        <v>267</v>
      </c>
      <c r="H273" s="253">
        <v>12</v>
      </c>
      <c r="I273" s="254"/>
      <c r="J273" s="255">
        <f t="shared" si="70"/>
        <v>0</v>
      </c>
      <c r="K273" s="251" t="s">
        <v>134</v>
      </c>
      <c r="L273" s="256"/>
      <c r="M273" s="257" t="s">
        <v>20</v>
      </c>
      <c r="N273" s="258" t="s">
        <v>47</v>
      </c>
      <c r="O273" s="36"/>
      <c r="P273" s="192">
        <f t="shared" si="71"/>
        <v>0</v>
      </c>
      <c r="Q273" s="192">
        <v>0</v>
      </c>
      <c r="R273" s="192">
        <f t="shared" si="72"/>
        <v>0</v>
      </c>
      <c r="S273" s="192">
        <v>0</v>
      </c>
      <c r="T273" s="193">
        <f t="shared" si="73"/>
        <v>0</v>
      </c>
      <c r="AR273" s="18" t="s">
        <v>144</v>
      </c>
      <c r="AT273" s="18" t="s">
        <v>334</v>
      </c>
      <c r="AU273" s="18" t="s">
        <v>84</v>
      </c>
      <c r="AY273" s="18" t="s">
        <v>129</v>
      </c>
      <c r="BE273" s="194">
        <f t="shared" si="74"/>
        <v>0</v>
      </c>
      <c r="BF273" s="194">
        <f t="shared" si="75"/>
        <v>0</v>
      </c>
      <c r="BG273" s="194">
        <f t="shared" si="76"/>
        <v>0</v>
      </c>
      <c r="BH273" s="194">
        <f t="shared" si="77"/>
        <v>0</v>
      </c>
      <c r="BI273" s="194">
        <f t="shared" si="78"/>
        <v>0</v>
      </c>
      <c r="BJ273" s="18" t="s">
        <v>22</v>
      </c>
      <c r="BK273" s="194">
        <f t="shared" si="79"/>
        <v>0</v>
      </c>
      <c r="BL273" s="18" t="s">
        <v>128</v>
      </c>
      <c r="BM273" s="18" t="s">
        <v>669</v>
      </c>
    </row>
    <row r="274" spans="2:65" s="1" customFormat="1" ht="22.5" customHeight="1" x14ac:dyDescent="0.3">
      <c r="B274" s="35"/>
      <c r="C274" s="249" t="s">
        <v>670</v>
      </c>
      <c r="D274" s="249" t="s">
        <v>334</v>
      </c>
      <c r="E274" s="250" t="s">
        <v>671</v>
      </c>
      <c r="F274" s="251" t="s">
        <v>672</v>
      </c>
      <c r="G274" s="252" t="s">
        <v>267</v>
      </c>
      <c r="H274" s="253">
        <v>25</v>
      </c>
      <c r="I274" s="254"/>
      <c r="J274" s="255">
        <f t="shared" si="70"/>
        <v>0</v>
      </c>
      <c r="K274" s="251" t="s">
        <v>134</v>
      </c>
      <c r="L274" s="256"/>
      <c r="M274" s="257" t="s">
        <v>20</v>
      </c>
      <c r="N274" s="258" t="s">
        <v>47</v>
      </c>
      <c r="O274" s="36"/>
      <c r="P274" s="192">
        <f t="shared" si="71"/>
        <v>0</v>
      </c>
      <c r="Q274" s="192">
        <v>0</v>
      </c>
      <c r="R274" s="192">
        <f t="shared" si="72"/>
        <v>0</v>
      </c>
      <c r="S274" s="192">
        <v>0</v>
      </c>
      <c r="T274" s="193">
        <f t="shared" si="73"/>
        <v>0</v>
      </c>
      <c r="AR274" s="18" t="s">
        <v>144</v>
      </c>
      <c r="AT274" s="18" t="s">
        <v>334</v>
      </c>
      <c r="AU274" s="18" t="s">
        <v>84</v>
      </c>
      <c r="AY274" s="18" t="s">
        <v>129</v>
      </c>
      <c r="BE274" s="194">
        <f t="shared" si="74"/>
        <v>0</v>
      </c>
      <c r="BF274" s="194">
        <f t="shared" si="75"/>
        <v>0</v>
      </c>
      <c r="BG274" s="194">
        <f t="shared" si="76"/>
        <v>0</v>
      </c>
      <c r="BH274" s="194">
        <f t="shared" si="77"/>
        <v>0</v>
      </c>
      <c r="BI274" s="194">
        <f t="shared" si="78"/>
        <v>0</v>
      </c>
      <c r="BJ274" s="18" t="s">
        <v>22</v>
      </c>
      <c r="BK274" s="194">
        <f t="shared" si="79"/>
        <v>0</v>
      </c>
      <c r="BL274" s="18" t="s">
        <v>128</v>
      </c>
      <c r="BM274" s="18" t="s">
        <v>673</v>
      </c>
    </row>
    <row r="275" spans="2:65" s="1" customFormat="1" ht="22.5" customHeight="1" x14ac:dyDescent="0.3">
      <c r="B275" s="35"/>
      <c r="C275" s="249" t="s">
        <v>455</v>
      </c>
      <c r="D275" s="249" t="s">
        <v>334</v>
      </c>
      <c r="E275" s="250" t="s">
        <v>674</v>
      </c>
      <c r="F275" s="251" t="s">
        <v>675</v>
      </c>
      <c r="G275" s="252" t="s">
        <v>267</v>
      </c>
      <c r="H275" s="253">
        <v>41</v>
      </c>
      <c r="I275" s="254"/>
      <c r="J275" s="255">
        <f t="shared" si="70"/>
        <v>0</v>
      </c>
      <c r="K275" s="251" t="s">
        <v>134</v>
      </c>
      <c r="L275" s="256"/>
      <c r="M275" s="257" t="s">
        <v>20</v>
      </c>
      <c r="N275" s="258" t="s">
        <v>47</v>
      </c>
      <c r="O275" s="36"/>
      <c r="P275" s="192">
        <f t="shared" si="71"/>
        <v>0</v>
      </c>
      <c r="Q275" s="192">
        <v>0</v>
      </c>
      <c r="R275" s="192">
        <f t="shared" si="72"/>
        <v>0</v>
      </c>
      <c r="S275" s="192">
        <v>0</v>
      </c>
      <c r="T275" s="193">
        <f t="shared" si="73"/>
        <v>0</v>
      </c>
      <c r="AR275" s="18" t="s">
        <v>144</v>
      </c>
      <c r="AT275" s="18" t="s">
        <v>334</v>
      </c>
      <c r="AU275" s="18" t="s">
        <v>84</v>
      </c>
      <c r="AY275" s="18" t="s">
        <v>129</v>
      </c>
      <c r="BE275" s="194">
        <f t="shared" si="74"/>
        <v>0</v>
      </c>
      <c r="BF275" s="194">
        <f t="shared" si="75"/>
        <v>0</v>
      </c>
      <c r="BG275" s="194">
        <f t="shared" si="76"/>
        <v>0</v>
      </c>
      <c r="BH275" s="194">
        <f t="shared" si="77"/>
        <v>0</v>
      </c>
      <c r="BI275" s="194">
        <f t="shared" si="78"/>
        <v>0</v>
      </c>
      <c r="BJ275" s="18" t="s">
        <v>22</v>
      </c>
      <c r="BK275" s="194">
        <f t="shared" si="79"/>
        <v>0</v>
      </c>
      <c r="BL275" s="18" t="s">
        <v>128</v>
      </c>
      <c r="BM275" s="18" t="s">
        <v>676</v>
      </c>
    </row>
    <row r="276" spans="2:65" s="1" customFormat="1" ht="31.5" customHeight="1" x14ac:dyDescent="0.3">
      <c r="B276" s="35"/>
      <c r="C276" s="249" t="s">
        <v>677</v>
      </c>
      <c r="D276" s="249" t="s">
        <v>334</v>
      </c>
      <c r="E276" s="250" t="s">
        <v>678</v>
      </c>
      <c r="F276" s="251" t="s">
        <v>679</v>
      </c>
      <c r="G276" s="252" t="s">
        <v>267</v>
      </c>
      <c r="H276" s="253">
        <v>19</v>
      </c>
      <c r="I276" s="254"/>
      <c r="J276" s="255">
        <f t="shared" si="70"/>
        <v>0</v>
      </c>
      <c r="K276" s="251" t="s">
        <v>185</v>
      </c>
      <c r="L276" s="256"/>
      <c r="M276" s="257" t="s">
        <v>20</v>
      </c>
      <c r="N276" s="258" t="s">
        <v>47</v>
      </c>
      <c r="O276" s="36"/>
      <c r="P276" s="192">
        <f t="shared" si="71"/>
        <v>0</v>
      </c>
      <c r="Q276" s="192">
        <v>0</v>
      </c>
      <c r="R276" s="192">
        <f t="shared" si="72"/>
        <v>0</v>
      </c>
      <c r="S276" s="192">
        <v>0</v>
      </c>
      <c r="T276" s="193">
        <f t="shared" si="73"/>
        <v>0</v>
      </c>
      <c r="AR276" s="18" t="s">
        <v>144</v>
      </c>
      <c r="AT276" s="18" t="s">
        <v>334</v>
      </c>
      <c r="AU276" s="18" t="s">
        <v>84</v>
      </c>
      <c r="AY276" s="18" t="s">
        <v>129</v>
      </c>
      <c r="BE276" s="194">
        <f t="shared" si="74"/>
        <v>0</v>
      </c>
      <c r="BF276" s="194">
        <f t="shared" si="75"/>
        <v>0</v>
      </c>
      <c r="BG276" s="194">
        <f t="shared" si="76"/>
        <v>0</v>
      </c>
      <c r="BH276" s="194">
        <f t="shared" si="77"/>
        <v>0</v>
      </c>
      <c r="BI276" s="194">
        <f t="shared" si="78"/>
        <v>0</v>
      </c>
      <c r="BJ276" s="18" t="s">
        <v>22</v>
      </c>
      <c r="BK276" s="194">
        <f t="shared" si="79"/>
        <v>0</v>
      </c>
      <c r="BL276" s="18" t="s">
        <v>128</v>
      </c>
      <c r="BM276" s="18" t="s">
        <v>680</v>
      </c>
    </row>
    <row r="277" spans="2:65" s="1" customFormat="1" ht="22.5" customHeight="1" x14ac:dyDescent="0.3">
      <c r="B277" s="35"/>
      <c r="C277" s="249" t="s">
        <v>459</v>
      </c>
      <c r="D277" s="249" t="s">
        <v>334</v>
      </c>
      <c r="E277" s="250" t="s">
        <v>681</v>
      </c>
      <c r="F277" s="251" t="s">
        <v>682</v>
      </c>
      <c r="G277" s="252" t="s">
        <v>267</v>
      </c>
      <c r="H277" s="253">
        <v>50</v>
      </c>
      <c r="I277" s="254"/>
      <c r="J277" s="255">
        <f t="shared" si="70"/>
        <v>0</v>
      </c>
      <c r="K277" s="251" t="s">
        <v>134</v>
      </c>
      <c r="L277" s="256"/>
      <c r="M277" s="257" t="s">
        <v>20</v>
      </c>
      <c r="N277" s="258" t="s">
        <v>47</v>
      </c>
      <c r="O277" s="36"/>
      <c r="P277" s="192">
        <f t="shared" si="71"/>
        <v>0</v>
      </c>
      <c r="Q277" s="192">
        <v>0</v>
      </c>
      <c r="R277" s="192">
        <f t="shared" si="72"/>
        <v>0</v>
      </c>
      <c r="S277" s="192">
        <v>0</v>
      </c>
      <c r="T277" s="193">
        <f t="shared" si="73"/>
        <v>0</v>
      </c>
      <c r="AR277" s="18" t="s">
        <v>144</v>
      </c>
      <c r="AT277" s="18" t="s">
        <v>334</v>
      </c>
      <c r="AU277" s="18" t="s">
        <v>84</v>
      </c>
      <c r="AY277" s="18" t="s">
        <v>129</v>
      </c>
      <c r="BE277" s="194">
        <f t="shared" si="74"/>
        <v>0</v>
      </c>
      <c r="BF277" s="194">
        <f t="shared" si="75"/>
        <v>0</v>
      </c>
      <c r="BG277" s="194">
        <f t="shared" si="76"/>
        <v>0</v>
      </c>
      <c r="BH277" s="194">
        <f t="shared" si="77"/>
        <v>0</v>
      </c>
      <c r="BI277" s="194">
        <f t="shared" si="78"/>
        <v>0</v>
      </c>
      <c r="BJ277" s="18" t="s">
        <v>22</v>
      </c>
      <c r="BK277" s="194">
        <f t="shared" si="79"/>
        <v>0</v>
      </c>
      <c r="BL277" s="18" t="s">
        <v>128</v>
      </c>
      <c r="BM277" s="18" t="s">
        <v>683</v>
      </c>
    </row>
    <row r="278" spans="2:65" s="1" customFormat="1" ht="22.5" customHeight="1" x14ac:dyDescent="0.3">
      <c r="B278" s="35"/>
      <c r="C278" s="249" t="s">
        <v>684</v>
      </c>
      <c r="D278" s="249" t="s">
        <v>334</v>
      </c>
      <c r="E278" s="250" t="s">
        <v>685</v>
      </c>
      <c r="F278" s="251" t="s">
        <v>686</v>
      </c>
      <c r="G278" s="252" t="s">
        <v>267</v>
      </c>
      <c r="H278" s="253">
        <v>3</v>
      </c>
      <c r="I278" s="254"/>
      <c r="J278" s="255">
        <f t="shared" si="70"/>
        <v>0</v>
      </c>
      <c r="K278" s="251" t="s">
        <v>134</v>
      </c>
      <c r="L278" s="256"/>
      <c r="M278" s="257" t="s">
        <v>20</v>
      </c>
      <c r="N278" s="258" t="s">
        <v>47</v>
      </c>
      <c r="O278" s="36"/>
      <c r="P278" s="192">
        <f t="shared" si="71"/>
        <v>0</v>
      </c>
      <c r="Q278" s="192">
        <v>0</v>
      </c>
      <c r="R278" s="192">
        <f t="shared" si="72"/>
        <v>0</v>
      </c>
      <c r="S278" s="192">
        <v>0</v>
      </c>
      <c r="T278" s="193">
        <f t="shared" si="73"/>
        <v>0</v>
      </c>
      <c r="AR278" s="18" t="s">
        <v>144</v>
      </c>
      <c r="AT278" s="18" t="s">
        <v>334</v>
      </c>
      <c r="AU278" s="18" t="s">
        <v>84</v>
      </c>
      <c r="AY278" s="18" t="s">
        <v>129</v>
      </c>
      <c r="BE278" s="194">
        <f t="shared" si="74"/>
        <v>0</v>
      </c>
      <c r="BF278" s="194">
        <f t="shared" si="75"/>
        <v>0</v>
      </c>
      <c r="BG278" s="194">
        <f t="shared" si="76"/>
        <v>0</v>
      </c>
      <c r="BH278" s="194">
        <f t="shared" si="77"/>
        <v>0</v>
      </c>
      <c r="BI278" s="194">
        <f t="shared" si="78"/>
        <v>0</v>
      </c>
      <c r="BJ278" s="18" t="s">
        <v>22</v>
      </c>
      <c r="BK278" s="194">
        <f t="shared" si="79"/>
        <v>0</v>
      </c>
      <c r="BL278" s="18" t="s">
        <v>128</v>
      </c>
      <c r="BM278" s="18" t="s">
        <v>687</v>
      </c>
    </row>
    <row r="279" spans="2:65" s="1" customFormat="1" ht="22.5" customHeight="1" x14ac:dyDescent="0.3">
      <c r="B279" s="35"/>
      <c r="C279" s="249" t="s">
        <v>462</v>
      </c>
      <c r="D279" s="249" t="s">
        <v>334</v>
      </c>
      <c r="E279" s="250" t="s">
        <v>688</v>
      </c>
      <c r="F279" s="251" t="s">
        <v>689</v>
      </c>
      <c r="G279" s="252" t="s">
        <v>267</v>
      </c>
      <c r="H279" s="253">
        <v>24</v>
      </c>
      <c r="I279" s="254"/>
      <c r="J279" s="255">
        <f t="shared" si="70"/>
        <v>0</v>
      </c>
      <c r="K279" s="251" t="s">
        <v>134</v>
      </c>
      <c r="L279" s="256"/>
      <c r="M279" s="257" t="s">
        <v>20</v>
      </c>
      <c r="N279" s="258" t="s">
        <v>47</v>
      </c>
      <c r="O279" s="36"/>
      <c r="P279" s="192">
        <f t="shared" si="71"/>
        <v>0</v>
      </c>
      <c r="Q279" s="192">
        <v>0</v>
      </c>
      <c r="R279" s="192">
        <f t="shared" si="72"/>
        <v>0</v>
      </c>
      <c r="S279" s="192">
        <v>0</v>
      </c>
      <c r="T279" s="193">
        <f t="shared" si="73"/>
        <v>0</v>
      </c>
      <c r="AR279" s="18" t="s">
        <v>144</v>
      </c>
      <c r="AT279" s="18" t="s">
        <v>334</v>
      </c>
      <c r="AU279" s="18" t="s">
        <v>84</v>
      </c>
      <c r="AY279" s="18" t="s">
        <v>129</v>
      </c>
      <c r="BE279" s="194">
        <f t="shared" si="74"/>
        <v>0</v>
      </c>
      <c r="BF279" s="194">
        <f t="shared" si="75"/>
        <v>0</v>
      </c>
      <c r="BG279" s="194">
        <f t="shared" si="76"/>
        <v>0</v>
      </c>
      <c r="BH279" s="194">
        <f t="shared" si="77"/>
        <v>0</v>
      </c>
      <c r="BI279" s="194">
        <f t="shared" si="78"/>
        <v>0</v>
      </c>
      <c r="BJ279" s="18" t="s">
        <v>22</v>
      </c>
      <c r="BK279" s="194">
        <f t="shared" si="79"/>
        <v>0</v>
      </c>
      <c r="BL279" s="18" t="s">
        <v>128</v>
      </c>
      <c r="BM279" s="18" t="s">
        <v>690</v>
      </c>
    </row>
    <row r="280" spans="2:65" s="1" customFormat="1" ht="22.5" customHeight="1" x14ac:dyDescent="0.3">
      <c r="B280" s="35"/>
      <c r="C280" s="249" t="s">
        <v>691</v>
      </c>
      <c r="D280" s="249" t="s">
        <v>334</v>
      </c>
      <c r="E280" s="250" t="s">
        <v>692</v>
      </c>
      <c r="F280" s="251" t="s">
        <v>693</v>
      </c>
      <c r="G280" s="252" t="s">
        <v>267</v>
      </c>
      <c r="H280" s="253">
        <v>22</v>
      </c>
      <c r="I280" s="254"/>
      <c r="J280" s="255">
        <f t="shared" si="70"/>
        <v>0</v>
      </c>
      <c r="K280" s="251" t="s">
        <v>134</v>
      </c>
      <c r="L280" s="256"/>
      <c r="M280" s="257" t="s">
        <v>20</v>
      </c>
      <c r="N280" s="258" t="s">
        <v>47</v>
      </c>
      <c r="O280" s="36"/>
      <c r="P280" s="192">
        <f t="shared" si="71"/>
        <v>0</v>
      </c>
      <c r="Q280" s="192">
        <v>0</v>
      </c>
      <c r="R280" s="192">
        <f t="shared" si="72"/>
        <v>0</v>
      </c>
      <c r="S280" s="192">
        <v>0</v>
      </c>
      <c r="T280" s="193">
        <f t="shared" si="73"/>
        <v>0</v>
      </c>
      <c r="AR280" s="18" t="s">
        <v>144</v>
      </c>
      <c r="AT280" s="18" t="s">
        <v>334</v>
      </c>
      <c r="AU280" s="18" t="s">
        <v>84</v>
      </c>
      <c r="AY280" s="18" t="s">
        <v>129</v>
      </c>
      <c r="BE280" s="194">
        <f t="shared" si="74"/>
        <v>0</v>
      </c>
      <c r="BF280" s="194">
        <f t="shared" si="75"/>
        <v>0</v>
      </c>
      <c r="BG280" s="194">
        <f t="shared" si="76"/>
        <v>0</v>
      </c>
      <c r="BH280" s="194">
        <f t="shared" si="77"/>
        <v>0</v>
      </c>
      <c r="BI280" s="194">
        <f t="shared" si="78"/>
        <v>0</v>
      </c>
      <c r="BJ280" s="18" t="s">
        <v>22</v>
      </c>
      <c r="BK280" s="194">
        <f t="shared" si="79"/>
        <v>0</v>
      </c>
      <c r="BL280" s="18" t="s">
        <v>128</v>
      </c>
      <c r="BM280" s="18" t="s">
        <v>694</v>
      </c>
    </row>
    <row r="281" spans="2:65" s="1" customFormat="1" ht="22.5" customHeight="1" x14ac:dyDescent="0.3">
      <c r="B281" s="35"/>
      <c r="C281" s="249" t="s">
        <v>466</v>
      </c>
      <c r="D281" s="249" t="s">
        <v>334</v>
      </c>
      <c r="E281" s="250" t="s">
        <v>695</v>
      </c>
      <c r="F281" s="251" t="s">
        <v>696</v>
      </c>
      <c r="G281" s="252" t="s">
        <v>267</v>
      </c>
      <c r="H281" s="253">
        <v>10</v>
      </c>
      <c r="I281" s="254"/>
      <c r="J281" s="255">
        <f t="shared" si="70"/>
        <v>0</v>
      </c>
      <c r="K281" s="251" t="s">
        <v>134</v>
      </c>
      <c r="L281" s="256"/>
      <c r="M281" s="257" t="s">
        <v>20</v>
      </c>
      <c r="N281" s="258" t="s">
        <v>47</v>
      </c>
      <c r="O281" s="36"/>
      <c r="P281" s="192">
        <f t="shared" si="71"/>
        <v>0</v>
      </c>
      <c r="Q281" s="192">
        <v>0</v>
      </c>
      <c r="R281" s="192">
        <f t="shared" si="72"/>
        <v>0</v>
      </c>
      <c r="S281" s="192">
        <v>0</v>
      </c>
      <c r="T281" s="193">
        <f t="shared" si="73"/>
        <v>0</v>
      </c>
      <c r="AR281" s="18" t="s">
        <v>144</v>
      </c>
      <c r="AT281" s="18" t="s">
        <v>334</v>
      </c>
      <c r="AU281" s="18" t="s">
        <v>84</v>
      </c>
      <c r="AY281" s="18" t="s">
        <v>129</v>
      </c>
      <c r="BE281" s="194">
        <f t="shared" si="74"/>
        <v>0</v>
      </c>
      <c r="BF281" s="194">
        <f t="shared" si="75"/>
        <v>0</v>
      </c>
      <c r="BG281" s="194">
        <f t="shared" si="76"/>
        <v>0</v>
      </c>
      <c r="BH281" s="194">
        <f t="shared" si="77"/>
        <v>0</v>
      </c>
      <c r="BI281" s="194">
        <f t="shared" si="78"/>
        <v>0</v>
      </c>
      <c r="BJ281" s="18" t="s">
        <v>22</v>
      </c>
      <c r="BK281" s="194">
        <f t="shared" si="79"/>
        <v>0</v>
      </c>
      <c r="BL281" s="18" t="s">
        <v>128</v>
      </c>
      <c r="BM281" s="18" t="s">
        <v>697</v>
      </c>
    </row>
    <row r="282" spans="2:65" s="1" customFormat="1" ht="22.5" customHeight="1" x14ac:dyDescent="0.3">
      <c r="B282" s="35"/>
      <c r="C282" s="249" t="s">
        <v>698</v>
      </c>
      <c r="D282" s="249" t="s">
        <v>334</v>
      </c>
      <c r="E282" s="250" t="s">
        <v>699</v>
      </c>
      <c r="F282" s="251" t="s">
        <v>700</v>
      </c>
      <c r="G282" s="252" t="s">
        <v>267</v>
      </c>
      <c r="H282" s="253">
        <v>32</v>
      </c>
      <c r="I282" s="254"/>
      <c r="J282" s="255">
        <f t="shared" si="70"/>
        <v>0</v>
      </c>
      <c r="K282" s="251" t="s">
        <v>134</v>
      </c>
      <c r="L282" s="256"/>
      <c r="M282" s="257" t="s">
        <v>20</v>
      </c>
      <c r="N282" s="258" t="s">
        <v>47</v>
      </c>
      <c r="O282" s="36"/>
      <c r="P282" s="192">
        <f t="shared" si="71"/>
        <v>0</v>
      </c>
      <c r="Q282" s="192">
        <v>0</v>
      </c>
      <c r="R282" s="192">
        <f t="shared" si="72"/>
        <v>0</v>
      </c>
      <c r="S282" s="192">
        <v>0</v>
      </c>
      <c r="T282" s="193">
        <f t="shared" si="73"/>
        <v>0</v>
      </c>
      <c r="AR282" s="18" t="s">
        <v>144</v>
      </c>
      <c r="AT282" s="18" t="s">
        <v>334</v>
      </c>
      <c r="AU282" s="18" t="s">
        <v>84</v>
      </c>
      <c r="AY282" s="18" t="s">
        <v>129</v>
      </c>
      <c r="BE282" s="194">
        <f t="shared" si="74"/>
        <v>0</v>
      </c>
      <c r="BF282" s="194">
        <f t="shared" si="75"/>
        <v>0</v>
      </c>
      <c r="BG282" s="194">
        <f t="shared" si="76"/>
        <v>0</v>
      </c>
      <c r="BH282" s="194">
        <f t="shared" si="77"/>
        <v>0</v>
      </c>
      <c r="BI282" s="194">
        <f t="shared" si="78"/>
        <v>0</v>
      </c>
      <c r="BJ282" s="18" t="s">
        <v>22</v>
      </c>
      <c r="BK282" s="194">
        <f t="shared" si="79"/>
        <v>0</v>
      </c>
      <c r="BL282" s="18" t="s">
        <v>128</v>
      </c>
      <c r="BM282" s="18" t="s">
        <v>701</v>
      </c>
    </row>
    <row r="283" spans="2:65" s="1" customFormat="1" ht="22.5" customHeight="1" x14ac:dyDescent="0.3">
      <c r="B283" s="35"/>
      <c r="C283" s="249" t="s">
        <v>469</v>
      </c>
      <c r="D283" s="249" t="s">
        <v>334</v>
      </c>
      <c r="E283" s="250" t="s">
        <v>702</v>
      </c>
      <c r="F283" s="251" t="s">
        <v>703</v>
      </c>
      <c r="G283" s="252" t="s">
        <v>267</v>
      </c>
      <c r="H283" s="253">
        <v>21</v>
      </c>
      <c r="I283" s="254"/>
      <c r="J283" s="255">
        <f t="shared" si="70"/>
        <v>0</v>
      </c>
      <c r="K283" s="251" t="s">
        <v>134</v>
      </c>
      <c r="L283" s="256"/>
      <c r="M283" s="257" t="s">
        <v>20</v>
      </c>
      <c r="N283" s="258" t="s">
        <v>47</v>
      </c>
      <c r="O283" s="36"/>
      <c r="P283" s="192">
        <f t="shared" si="71"/>
        <v>0</v>
      </c>
      <c r="Q283" s="192">
        <v>0</v>
      </c>
      <c r="R283" s="192">
        <f t="shared" si="72"/>
        <v>0</v>
      </c>
      <c r="S283" s="192">
        <v>0</v>
      </c>
      <c r="T283" s="193">
        <f t="shared" si="73"/>
        <v>0</v>
      </c>
      <c r="AR283" s="18" t="s">
        <v>144</v>
      </c>
      <c r="AT283" s="18" t="s">
        <v>334</v>
      </c>
      <c r="AU283" s="18" t="s">
        <v>84</v>
      </c>
      <c r="AY283" s="18" t="s">
        <v>129</v>
      </c>
      <c r="BE283" s="194">
        <f t="shared" si="74"/>
        <v>0</v>
      </c>
      <c r="BF283" s="194">
        <f t="shared" si="75"/>
        <v>0</v>
      </c>
      <c r="BG283" s="194">
        <f t="shared" si="76"/>
        <v>0</v>
      </c>
      <c r="BH283" s="194">
        <f t="shared" si="77"/>
        <v>0</v>
      </c>
      <c r="BI283" s="194">
        <f t="shared" si="78"/>
        <v>0</v>
      </c>
      <c r="BJ283" s="18" t="s">
        <v>22</v>
      </c>
      <c r="BK283" s="194">
        <f t="shared" si="79"/>
        <v>0</v>
      </c>
      <c r="BL283" s="18" t="s">
        <v>128</v>
      </c>
      <c r="BM283" s="18" t="s">
        <v>704</v>
      </c>
    </row>
    <row r="284" spans="2:65" s="10" customFormat="1" ht="29.85" customHeight="1" x14ac:dyDescent="0.3">
      <c r="B284" s="169"/>
      <c r="C284" s="170"/>
      <c r="D284" s="171" t="s">
        <v>75</v>
      </c>
      <c r="E284" s="247" t="s">
        <v>566</v>
      </c>
      <c r="F284" s="247" t="s">
        <v>705</v>
      </c>
      <c r="G284" s="170"/>
      <c r="H284" s="170"/>
      <c r="I284" s="173"/>
      <c r="J284" s="248">
        <f>BK284</f>
        <v>0</v>
      </c>
      <c r="K284" s="170"/>
      <c r="L284" s="175"/>
      <c r="M284" s="176"/>
      <c r="N284" s="177"/>
      <c r="O284" s="177"/>
      <c r="P284" s="178">
        <f>SUM(P285:P293)</f>
        <v>0</v>
      </c>
      <c r="Q284" s="177"/>
      <c r="R284" s="178">
        <f>SUM(R285:R293)</f>
        <v>0</v>
      </c>
      <c r="S284" s="177"/>
      <c r="T284" s="179">
        <f>SUM(T285:T293)</f>
        <v>0</v>
      </c>
      <c r="AR284" s="180" t="s">
        <v>22</v>
      </c>
      <c r="AT284" s="181" t="s">
        <v>75</v>
      </c>
      <c r="AU284" s="181" t="s">
        <v>22</v>
      </c>
      <c r="AY284" s="180" t="s">
        <v>129</v>
      </c>
      <c r="BK284" s="182">
        <f>SUM(BK285:BK293)</f>
        <v>0</v>
      </c>
    </row>
    <row r="285" spans="2:65" s="1" customFormat="1" ht="22.5" customHeight="1" x14ac:dyDescent="0.3">
      <c r="B285" s="35"/>
      <c r="C285" s="183" t="s">
        <v>706</v>
      </c>
      <c r="D285" s="183" t="s">
        <v>130</v>
      </c>
      <c r="E285" s="184" t="s">
        <v>707</v>
      </c>
      <c r="F285" s="185" t="s">
        <v>708</v>
      </c>
      <c r="G285" s="186" t="s">
        <v>250</v>
      </c>
      <c r="H285" s="187">
        <v>1157.0999999999999</v>
      </c>
      <c r="I285" s="188"/>
      <c r="J285" s="189">
        <f>ROUND(I285*H285,2)</f>
        <v>0</v>
      </c>
      <c r="K285" s="185" t="s">
        <v>185</v>
      </c>
      <c r="L285" s="55"/>
      <c r="M285" s="190" t="s">
        <v>20</v>
      </c>
      <c r="N285" s="191" t="s">
        <v>47</v>
      </c>
      <c r="O285" s="36"/>
      <c r="P285" s="192">
        <f>O285*H285</f>
        <v>0</v>
      </c>
      <c r="Q285" s="192">
        <v>0</v>
      </c>
      <c r="R285" s="192">
        <f>Q285*H285</f>
        <v>0</v>
      </c>
      <c r="S285" s="192">
        <v>0</v>
      </c>
      <c r="T285" s="193">
        <f>S285*H285</f>
        <v>0</v>
      </c>
      <c r="AR285" s="18" t="s">
        <v>128</v>
      </c>
      <c r="AT285" s="18" t="s">
        <v>130</v>
      </c>
      <c r="AU285" s="18" t="s">
        <v>84</v>
      </c>
      <c r="AY285" s="18" t="s">
        <v>129</v>
      </c>
      <c r="BE285" s="194">
        <f>IF(N285="základní",J285,0)</f>
        <v>0</v>
      </c>
      <c r="BF285" s="194">
        <f>IF(N285="snížená",J285,0)</f>
        <v>0</v>
      </c>
      <c r="BG285" s="194">
        <f>IF(N285="zákl. přenesená",J285,0)</f>
        <v>0</v>
      </c>
      <c r="BH285" s="194">
        <f>IF(N285="sníž. přenesená",J285,0)</f>
        <v>0</v>
      </c>
      <c r="BI285" s="194">
        <f>IF(N285="nulová",J285,0)</f>
        <v>0</v>
      </c>
      <c r="BJ285" s="18" t="s">
        <v>22</v>
      </c>
      <c r="BK285" s="194">
        <f>ROUND(I285*H285,2)</f>
        <v>0</v>
      </c>
      <c r="BL285" s="18" t="s">
        <v>128</v>
      </c>
      <c r="BM285" s="18" t="s">
        <v>709</v>
      </c>
    </row>
    <row r="286" spans="2:65" s="11" customFormat="1" x14ac:dyDescent="0.3">
      <c r="B286" s="195"/>
      <c r="C286" s="196"/>
      <c r="D286" s="197" t="s">
        <v>145</v>
      </c>
      <c r="E286" s="198" t="s">
        <v>20</v>
      </c>
      <c r="F286" s="199" t="s">
        <v>710</v>
      </c>
      <c r="G286" s="196"/>
      <c r="H286" s="200" t="s">
        <v>20</v>
      </c>
      <c r="I286" s="201"/>
      <c r="J286" s="196"/>
      <c r="K286" s="196"/>
      <c r="L286" s="202"/>
      <c r="M286" s="203"/>
      <c r="N286" s="204"/>
      <c r="O286" s="204"/>
      <c r="P286" s="204"/>
      <c r="Q286" s="204"/>
      <c r="R286" s="204"/>
      <c r="S286" s="204"/>
      <c r="T286" s="205"/>
      <c r="AT286" s="206" t="s">
        <v>145</v>
      </c>
      <c r="AU286" s="206" t="s">
        <v>84</v>
      </c>
      <c r="AV286" s="11" t="s">
        <v>22</v>
      </c>
      <c r="AW286" s="11" t="s">
        <v>40</v>
      </c>
      <c r="AX286" s="11" t="s">
        <v>76</v>
      </c>
      <c r="AY286" s="206" t="s">
        <v>129</v>
      </c>
    </row>
    <row r="287" spans="2:65" s="12" customFormat="1" x14ac:dyDescent="0.3">
      <c r="B287" s="207"/>
      <c r="C287" s="208"/>
      <c r="D287" s="197" t="s">
        <v>145</v>
      </c>
      <c r="E287" s="209" t="s">
        <v>20</v>
      </c>
      <c r="F287" s="210" t="s">
        <v>711</v>
      </c>
      <c r="G287" s="208"/>
      <c r="H287" s="211">
        <v>1157.0999999999999</v>
      </c>
      <c r="I287" s="212"/>
      <c r="J287" s="208"/>
      <c r="K287" s="208"/>
      <c r="L287" s="213"/>
      <c r="M287" s="214"/>
      <c r="N287" s="215"/>
      <c r="O287" s="215"/>
      <c r="P287" s="215"/>
      <c r="Q287" s="215"/>
      <c r="R287" s="215"/>
      <c r="S287" s="215"/>
      <c r="T287" s="216"/>
      <c r="AT287" s="217" t="s">
        <v>145</v>
      </c>
      <c r="AU287" s="217" t="s">
        <v>84</v>
      </c>
      <c r="AV287" s="12" t="s">
        <v>84</v>
      </c>
      <c r="AW287" s="12" t="s">
        <v>40</v>
      </c>
      <c r="AX287" s="12" t="s">
        <v>76</v>
      </c>
      <c r="AY287" s="217" t="s">
        <v>129</v>
      </c>
    </row>
    <row r="288" spans="2:65" s="13" customFormat="1" x14ac:dyDescent="0.3">
      <c r="B288" s="218"/>
      <c r="C288" s="219"/>
      <c r="D288" s="220" t="s">
        <v>145</v>
      </c>
      <c r="E288" s="221" t="s">
        <v>20</v>
      </c>
      <c r="F288" s="222" t="s">
        <v>154</v>
      </c>
      <c r="G288" s="219"/>
      <c r="H288" s="223">
        <v>1157.0999999999999</v>
      </c>
      <c r="I288" s="224"/>
      <c r="J288" s="219"/>
      <c r="K288" s="219"/>
      <c r="L288" s="225"/>
      <c r="M288" s="226"/>
      <c r="N288" s="227"/>
      <c r="O288" s="227"/>
      <c r="P288" s="227"/>
      <c r="Q288" s="227"/>
      <c r="R288" s="227"/>
      <c r="S288" s="227"/>
      <c r="T288" s="228"/>
      <c r="AT288" s="229" t="s">
        <v>145</v>
      </c>
      <c r="AU288" s="229" t="s">
        <v>84</v>
      </c>
      <c r="AV288" s="13" t="s">
        <v>128</v>
      </c>
      <c r="AW288" s="13" t="s">
        <v>40</v>
      </c>
      <c r="AX288" s="13" t="s">
        <v>22</v>
      </c>
      <c r="AY288" s="229" t="s">
        <v>129</v>
      </c>
    </row>
    <row r="289" spans="2:65" s="1" customFormat="1" ht="22.5" customHeight="1" x14ac:dyDescent="0.3">
      <c r="B289" s="35"/>
      <c r="C289" s="183" t="s">
        <v>473</v>
      </c>
      <c r="D289" s="183" t="s">
        <v>130</v>
      </c>
      <c r="E289" s="184" t="s">
        <v>712</v>
      </c>
      <c r="F289" s="185" t="s">
        <v>713</v>
      </c>
      <c r="G289" s="186" t="s">
        <v>250</v>
      </c>
      <c r="H289" s="187">
        <v>9</v>
      </c>
      <c r="I289" s="188"/>
      <c r="J289" s="189">
        <f>ROUND(I289*H289,2)</f>
        <v>0</v>
      </c>
      <c r="K289" s="185" t="s">
        <v>134</v>
      </c>
      <c r="L289" s="55"/>
      <c r="M289" s="190" t="s">
        <v>20</v>
      </c>
      <c r="N289" s="191" t="s">
        <v>47</v>
      </c>
      <c r="O289" s="36"/>
      <c r="P289" s="192">
        <f>O289*H289</f>
        <v>0</v>
      </c>
      <c r="Q289" s="192">
        <v>0</v>
      </c>
      <c r="R289" s="192">
        <f>Q289*H289</f>
        <v>0</v>
      </c>
      <c r="S289" s="192">
        <v>0</v>
      </c>
      <c r="T289" s="193">
        <f>S289*H289</f>
        <v>0</v>
      </c>
      <c r="AR289" s="18" t="s">
        <v>128</v>
      </c>
      <c r="AT289" s="18" t="s">
        <v>130</v>
      </c>
      <c r="AU289" s="18" t="s">
        <v>84</v>
      </c>
      <c r="AY289" s="18" t="s">
        <v>129</v>
      </c>
      <c r="BE289" s="194">
        <f>IF(N289="základní",J289,0)</f>
        <v>0</v>
      </c>
      <c r="BF289" s="194">
        <f>IF(N289="snížená",J289,0)</f>
        <v>0</v>
      </c>
      <c r="BG289" s="194">
        <f>IF(N289="zákl. přenesená",J289,0)</f>
        <v>0</v>
      </c>
      <c r="BH289" s="194">
        <f>IF(N289="sníž. přenesená",J289,0)</f>
        <v>0</v>
      </c>
      <c r="BI289" s="194">
        <f>IF(N289="nulová",J289,0)</f>
        <v>0</v>
      </c>
      <c r="BJ289" s="18" t="s">
        <v>22</v>
      </c>
      <c r="BK289" s="194">
        <f>ROUND(I289*H289,2)</f>
        <v>0</v>
      </c>
      <c r="BL289" s="18" t="s">
        <v>128</v>
      </c>
      <c r="BM289" s="18" t="s">
        <v>714</v>
      </c>
    </row>
    <row r="290" spans="2:65" s="1" customFormat="1" ht="22.5" customHeight="1" x14ac:dyDescent="0.3">
      <c r="B290" s="35"/>
      <c r="C290" s="249" t="s">
        <v>715</v>
      </c>
      <c r="D290" s="249" t="s">
        <v>334</v>
      </c>
      <c r="E290" s="250" t="s">
        <v>716</v>
      </c>
      <c r="F290" s="251" t="s">
        <v>717</v>
      </c>
      <c r="G290" s="252" t="s">
        <v>267</v>
      </c>
      <c r="H290" s="253">
        <v>4.59</v>
      </c>
      <c r="I290" s="254"/>
      <c r="J290" s="255">
        <f>ROUND(I290*H290,2)</f>
        <v>0</v>
      </c>
      <c r="K290" s="251" t="s">
        <v>134</v>
      </c>
      <c r="L290" s="256"/>
      <c r="M290" s="257" t="s">
        <v>20</v>
      </c>
      <c r="N290" s="258" t="s">
        <v>47</v>
      </c>
      <c r="O290" s="36"/>
      <c r="P290" s="192">
        <f>O290*H290</f>
        <v>0</v>
      </c>
      <c r="Q290" s="192">
        <v>0</v>
      </c>
      <c r="R290" s="192">
        <f>Q290*H290</f>
        <v>0</v>
      </c>
      <c r="S290" s="192">
        <v>0</v>
      </c>
      <c r="T290" s="193">
        <f>S290*H290</f>
        <v>0</v>
      </c>
      <c r="AR290" s="18" t="s">
        <v>144</v>
      </c>
      <c r="AT290" s="18" t="s">
        <v>334</v>
      </c>
      <c r="AU290" s="18" t="s">
        <v>84</v>
      </c>
      <c r="AY290" s="18" t="s">
        <v>129</v>
      </c>
      <c r="BE290" s="194">
        <f>IF(N290="základní",J290,0)</f>
        <v>0</v>
      </c>
      <c r="BF290" s="194">
        <f>IF(N290="snížená",J290,0)</f>
        <v>0</v>
      </c>
      <c r="BG290" s="194">
        <f>IF(N290="zákl. přenesená",J290,0)</f>
        <v>0</v>
      </c>
      <c r="BH290" s="194">
        <f>IF(N290="sníž. přenesená",J290,0)</f>
        <v>0</v>
      </c>
      <c r="BI290" s="194">
        <f>IF(N290="nulová",J290,0)</f>
        <v>0</v>
      </c>
      <c r="BJ290" s="18" t="s">
        <v>22</v>
      </c>
      <c r="BK290" s="194">
        <f>ROUND(I290*H290,2)</f>
        <v>0</v>
      </c>
      <c r="BL290" s="18" t="s">
        <v>128</v>
      </c>
      <c r="BM290" s="18" t="s">
        <v>718</v>
      </c>
    </row>
    <row r="291" spans="2:65" s="11" customFormat="1" x14ac:dyDescent="0.3">
      <c r="B291" s="195"/>
      <c r="C291" s="196"/>
      <c r="D291" s="197" t="s">
        <v>145</v>
      </c>
      <c r="E291" s="198" t="s">
        <v>20</v>
      </c>
      <c r="F291" s="199" t="s">
        <v>719</v>
      </c>
      <c r="G291" s="196"/>
      <c r="H291" s="200" t="s">
        <v>20</v>
      </c>
      <c r="I291" s="201"/>
      <c r="J291" s="196"/>
      <c r="K291" s="196"/>
      <c r="L291" s="202"/>
      <c r="M291" s="203"/>
      <c r="N291" s="204"/>
      <c r="O291" s="204"/>
      <c r="P291" s="204"/>
      <c r="Q291" s="204"/>
      <c r="R291" s="204"/>
      <c r="S291" s="204"/>
      <c r="T291" s="205"/>
      <c r="AT291" s="206" t="s">
        <v>145</v>
      </c>
      <c r="AU291" s="206" t="s">
        <v>84</v>
      </c>
      <c r="AV291" s="11" t="s">
        <v>22</v>
      </c>
      <c r="AW291" s="11" t="s">
        <v>40</v>
      </c>
      <c r="AX291" s="11" t="s">
        <v>76</v>
      </c>
      <c r="AY291" s="206" t="s">
        <v>129</v>
      </c>
    </row>
    <row r="292" spans="2:65" s="12" customFormat="1" x14ac:dyDescent="0.3">
      <c r="B292" s="207"/>
      <c r="C292" s="208"/>
      <c r="D292" s="197" t="s">
        <v>145</v>
      </c>
      <c r="E292" s="209" t="s">
        <v>20</v>
      </c>
      <c r="F292" s="210" t="s">
        <v>720</v>
      </c>
      <c r="G292" s="208"/>
      <c r="H292" s="211">
        <v>4.59</v>
      </c>
      <c r="I292" s="212"/>
      <c r="J292" s="208"/>
      <c r="K292" s="208"/>
      <c r="L292" s="213"/>
      <c r="M292" s="214"/>
      <c r="N292" s="215"/>
      <c r="O292" s="215"/>
      <c r="P292" s="215"/>
      <c r="Q292" s="215"/>
      <c r="R292" s="215"/>
      <c r="S292" s="215"/>
      <c r="T292" s="216"/>
      <c r="AT292" s="217" t="s">
        <v>145</v>
      </c>
      <c r="AU292" s="217" t="s">
        <v>84</v>
      </c>
      <c r="AV292" s="12" t="s">
        <v>84</v>
      </c>
      <c r="AW292" s="12" t="s">
        <v>40</v>
      </c>
      <c r="AX292" s="12" t="s">
        <v>76</v>
      </c>
      <c r="AY292" s="217" t="s">
        <v>129</v>
      </c>
    </row>
    <row r="293" spans="2:65" s="13" customFormat="1" x14ac:dyDescent="0.3">
      <c r="B293" s="218"/>
      <c r="C293" s="219"/>
      <c r="D293" s="197" t="s">
        <v>145</v>
      </c>
      <c r="E293" s="230" t="s">
        <v>20</v>
      </c>
      <c r="F293" s="231" t="s">
        <v>154</v>
      </c>
      <c r="G293" s="219"/>
      <c r="H293" s="232">
        <v>4.59</v>
      </c>
      <c r="I293" s="224"/>
      <c r="J293" s="219"/>
      <c r="K293" s="219"/>
      <c r="L293" s="225"/>
      <c r="M293" s="226"/>
      <c r="N293" s="227"/>
      <c r="O293" s="227"/>
      <c r="P293" s="227"/>
      <c r="Q293" s="227"/>
      <c r="R293" s="227"/>
      <c r="S293" s="227"/>
      <c r="T293" s="228"/>
      <c r="AT293" s="229" t="s">
        <v>145</v>
      </c>
      <c r="AU293" s="229" t="s">
        <v>84</v>
      </c>
      <c r="AV293" s="13" t="s">
        <v>128</v>
      </c>
      <c r="AW293" s="13" t="s">
        <v>40</v>
      </c>
      <c r="AX293" s="13" t="s">
        <v>22</v>
      </c>
      <c r="AY293" s="229" t="s">
        <v>129</v>
      </c>
    </row>
    <row r="294" spans="2:65" s="10" customFormat="1" ht="29.85" customHeight="1" x14ac:dyDescent="0.3">
      <c r="B294" s="169"/>
      <c r="C294" s="170"/>
      <c r="D294" s="171" t="s">
        <v>75</v>
      </c>
      <c r="E294" s="247" t="s">
        <v>600</v>
      </c>
      <c r="F294" s="247" t="s">
        <v>721</v>
      </c>
      <c r="G294" s="170"/>
      <c r="H294" s="170"/>
      <c r="I294" s="173"/>
      <c r="J294" s="248">
        <f>BK294</f>
        <v>0</v>
      </c>
      <c r="K294" s="170"/>
      <c r="L294" s="175"/>
      <c r="M294" s="176"/>
      <c r="N294" s="177"/>
      <c r="O294" s="177"/>
      <c r="P294" s="178">
        <f>P295</f>
        <v>0</v>
      </c>
      <c r="Q294" s="177"/>
      <c r="R294" s="178">
        <f>R295</f>
        <v>0</v>
      </c>
      <c r="S294" s="177"/>
      <c r="T294" s="179">
        <f>T295</f>
        <v>0</v>
      </c>
      <c r="AR294" s="180" t="s">
        <v>22</v>
      </c>
      <c r="AT294" s="181" t="s">
        <v>75</v>
      </c>
      <c r="AU294" s="181" t="s">
        <v>22</v>
      </c>
      <c r="AY294" s="180" t="s">
        <v>129</v>
      </c>
      <c r="BK294" s="182">
        <f>BK295</f>
        <v>0</v>
      </c>
    </row>
    <row r="295" spans="2:65" s="1" customFormat="1" ht="22.5" customHeight="1" x14ac:dyDescent="0.3">
      <c r="B295" s="35"/>
      <c r="C295" s="183" t="s">
        <v>476</v>
      </c>
      <c r="D295" s="183" t="s">
        <v>130</v>
      </c>
      <c r="E295" s="184" t="s">
        <v>722</v>
      </c>
      <c r="F295" s="185" t="s">
        <v>723</v>
      </c>
      <c r="G295" s="186" t="s">
        <v>343</v>
      </c>
      <c r="H295" s="187">
        <v>5819.47</v>
      </c>
      <c r="I295" s="188"/>
      <c r="J295" s="189">
        <f>ROUND(I295*H295,2)</f>
        <v>0</v>
      </c>
      <c r="K295" s="185" t="s">
        <v>134</v>
      </c>
      <c r="L295" s="55"/>
      <c r="M295" s="190" t="s">
        <v>20</v>
      </c>
      <c r="N295" s="191" t="s">
        <v>47</v>
      </c>
      <c r="O295" s="36"/>
      <c r="P295" s="192">
        <f>O295*H295</f>
        <v>0</v>
      </c>
      <c r="Q295" s="192">
        <v>0</v>
      </c>
      <c r="R295" s="192">
        <f>Q295*H295</f>
        <v>0</v>
      </c>
      <c r="S295" s="192">
        <v>0</v>
      </c>
      <c r="T295" s="193">
        <f>S295*H295</f>
        <v>0</v>
      </c>
      <c r="AR295" s="18" t="s">
        <v>128</v>
      </c>
      <c r="AT295" s="18" t="s">
        <v>130</v>
      </c>
      <c r="AU295" s="18" t="s">
        <v>84</v>
      </c>
      <c r="AY295" s="18" t="s">
        <v>129</v>
      </c>
      <c r="BE295" s="194">
        <f>IF(N295="základní",J295,0)</f>
        <v>0</v>
      </c>
      <c r="BF295" s="194">
        <f>IF(N295="snížená",J295,0)</f>
        <v>0</v>
      </c>
      <c r="BG295" s="194">
        <f>IF(N295="zákl. přenesená",J295,0)</f>
        <v>0</v>
      </c>
      <c r="BH295" s="194">
        <f>IF(N295="sníž. přenesená",J295,0)</f>
        <v>0</v>
      </c>
      <c r="BI295" s="194">
        <f>IF(N295="nulová",J295,0)</f>
        <v>0</v>
      </c>
      <c r="BJ295" s="18" t="s">
        <v>22</v>
      </c>
      <c r="BK295" s="194">
        <f>ROUND(I295*H295,2)</f>
        <v>0</v>
      </c>
      <c r="BL295" s="18" t="s">
        <v>128</v>
      </c>
      <c r="BM295" s="18" t="s">
        <v>724</v>
      </c>
    </row>
    <row r="296" spans="2:65" s="10" customFormat="1" ht="37.35" customHeight="1" x14ac:dyDescent="0.35">
      <c r="B296" s="169"/>
      <c r="C296" s="170"/>
      <c r="D296" s="244" t="s">
        <v>75</v>
      </c>
      <c r="E296" s="245" t="s">
        <v>334</v>
      </c>
      <c r="F296" s="245" t="s">
        <v>725</v>
      </c>
      <c r="G296" s="170"/>
      <c r="H296" s="170"/>
      <c r="I296" s="173"/>
      <c r="J296" s="246">
        <f>BK296</f>
        <v>0</v>
      </c>
      <c r="K296" s="170"/>
      <c r="L296" s="175"/>
      <c r="M296" s="176"/>
      <c r="N296" s="177"/>
      <c r="O296" s="177"/>
      <c r="P296" s="178">
        <f>P297</f>
        <v>0</v>
      </c>
      <c r="Q296" s="177"/>
      <c r="R296" s="178">
        <f>R297</f>
        <v>0</v>
      </c>
      <c r="S296" s="177"/>
      <c r="T296" s="179">
        <f>T297</f>
        <v>0</v>
      </c>
      <c r="AR296" s="180" t="s">
        <v>138</v>
      </c>
      <c r="AT296" s="181" t="s">
        <v>75</v>
      </c>
      <c r="AU296" s="181" t="s">
        <v>76</v>
      </c>
      <c r="AY296" s="180" t="s">
        <v>129</v>
      </c>
      <c r="BK296" s="182">
        <f>BK297</f>
        <v>0</v>
      </c>
    </row>
    <row r="297" spans="2:65" s="10" customFormat="1" ht="19.899999999999999" customHeight="1" x14ac:dyDescent="0.3">
      <c r="B297" s="169"/>
      <c r="C297" s="170"/>
      <c r="D297" s="171" t="s">
        <v>75</v>
      </c>
      <c r="E297" s="247" t="s">
        <v>726</v>
      </c>
      <c r="F297" s="247" t="s">
        <v>727</v>
      </c>
      <c r="G297" s="170"/>
      <c r="H297" s="170"/>
      <c r="I297" s="173"/>
      <c r="J297" s="248">
        <f>BK297</f>
        <v>0</v>
      </c>
      <c r="K297" s="170"/>
      <c r="L297" s="175"/>
      <c r="M297" s="176"/>
      <c r="N297" s="177"/>
      <c r="O297" s="177"/>
      <c r="P297" s="178">
        <f>SUM(P298:P308)</f>
        <v>0</v>
      </c>
      <c r="Q297" s="177"/>
      <c r="R297" s="178">
        <f>SUM(R298:R308)</f>
        <v>0</v>
      </c>
      <c r="S297" s="177"/>
      <c r="T297" s="179">
        <f>SUM(T298:T308)</f>
        <v>0</v>
      </c>
      <c r="AR297" s="180" t="s">
        <v>138</v>
      </c>
      <c r="AT297" s="181" t="s">
        <v>75</v>
      </c>
      <c r="AU297" s="181" t="s">
        <v>22</v>
      </c>
      <c r="AY297" s="180" t="s">
        <v>129</v>
      </c>
      <c r="BK297" s="182">
        <f>SUM(BK298:BK308)</f>
        <v>0</v>
      </c>
    </row>
    <row r="298" spans="2:65" s="1" customFormat="1" ht="22.5" customHeight="1" x14ac:dyDescent="0.3">
      <c r="B298" s="35"/>
      <c r="C298" s="183" t="s">
        <v>728</v>
      </c>
      <c r="D298" s="183" t="s">
        <v>130</v>
      </c>
      <c r="E298" s="184" t="s">
        <v>729</v>
      </c>
      <c r="F298" s="185" t="s">
        <v>730</v>
      </c>
      <c r="G298" s="186" t="s">
        <v>250</v>
      </c>
      <c r="H298" s="187">
        <v>6</v>
      </c>
      <c r="I298" s="188"/>
      <c r="J298" s="189">
        <f>ROUND(I298*H298,2)</f>
        <v>0</v>
      </c>
      <c r="K298" s="185" t="s">
        <v>134</v>
      </c>
      <c r="L298" s="55"/>
      <c r="M298" s="190" t="s">
        <v>20</v>
      </c>
      <c r="N298" s="191" t="s">
        <v>47</v>
      </c>
      <c r="O298" s="36"/>
      <c r="P298" s="192">
        <f>O298*H298</f>
        <v>0</v>
      </c>
      <c r="Q298" s="192">
        <v>0</v>
      </c>
      <c r="R298" s="192">
        <f>Q298*H298</f>
        <v>0</v>
      </c>
      <c r="S298" s="192">
        <v>0</v>
      </c>
      <c r="T298" s="193">
        <f>S298*H298</f>
        <v>0</v>
      </c>
      <c r="AR298" s="18" t="s">
        <v>338</v>
      </c>
      <c r="AT298" s="18" t="s">
        <v>130</v>
      </c>
      <c r="AU298" s="18" t="s">
        <v>84</v>
      </c>
      <c r="AY298" s="18" t="s">
        <v>129</v>
      </c>
      <c r="BE298" s="194">
        <f>IF(N298="základní",J298,0)</f>
        <v>0</v>
      </c>
      <c r="BF298" s="194">
        <f>IF(N298="snížená",J298,0)</f>
        <v>0</v>
      </c>
      <c r="BG298" s="194">
        <f>IF(N298="zákl. přenesená",J298,0)</f>
        <v>0</v>
      </c>
      <c r="BH298" s="194">
        <f>IF(N298="sníž. přenesená",J298,0)</f>
        <v>0</v>
      </c>
      <c r="BI298" s="194">
        <f>IF(N298="nulová",J298,0)</f>
        <v>0</v>
      </c>
      <c r="BJ298" s="18" t="s">
        <v>22</v>
      </c>
      <c r="BK298" s="194">
        <f>ROUND(I298*H298,2)</f>
        <v>0</v>
      </c>
      <c r="BL298" s="18" t="s">
        <v>338</v>
      </c>
      <c r="BM298" s="18" t="s">
        <v>731</v>
      </c>
    </row>
    <row r="299" spans="2:65" s="1" customFormat="1" ht="22.5" customHeight="1" x14ac:dyDescent="0.3">
      <c r="B299" s="35"/>
      <c r="C299" s="183" t="s">
        <v>481</v>
      </c>
      <c r="D299" s="183" t="s">
        <v>130</v>
      </c>
      <c r="E299" s="184" t="s">
        <v>732</v>
      </c>
      <c r="F299" s="185" t="s">
        <v>733</v>
      </c>
      <c r="G299" s="186" t="s">
        <v>250</v>
      </c>
      <c r="H299" s="187">
        <v>15.5</v>
      </c>
      <c r="I299" s="188"/>
      <c r="J299" s="189">
        <f>ROUND(I299*H299,2)</f>
        <v>0</v>
      </c>
      <c r="K299" s="185" t="s">
        <v>134</v>
      </c>
      <c r="L299" s="55"/>
      <c r="M299" s="190" t="s">
        <v>20</v>
      </c>
      <c r="N299" s="191" t="s">
        <v>47</v>
      </c>
      <c r="O299" s="36"/>
      <c r="P299" s="192">
        <f>O299*H299</f>
        <v>0</v>
      </c>
      <c r="Q299" s="192">
        <v>0</v>
      </c>
      <c r="R299" s="192">
        <f>Q299*H299</f>
        <v>0</v>
      </c>
      <c r="S299" s="192">
        <v>0</v>
      </c>
      <c r="T299" s="193">
        <f>S299*H299</f>
        <v>0</v>
      </c>
      <c r="AR299" s="18" t="s">
        <v>338</v>
      </c>
      <c r="AT299" s="18" t="s">
        <v>130</v>
      </c>
      <c r="AU299" s="18" t="s">
        <v>84</v>
      </c>
      <c r="AY299" s="18" t="s">
        <v>129</v>
      </c>
      <c r="BE299" s="194">
        <f>IF(N299="základní",J299,0)</f>
        <v>0</v>
      </c>
      <c r="BF299" s="194">
        <f>IF(N299="snížená",J299,0)</f>
        <v>0</v>
      </c>
      <c r="BG299" s="194">
        <f>IF(N299="zákl. přenesená",J299,0)</f>
        <v>0</v>
      </c>
      <c r="BH299" s="194">
        <f>IF(N299="sníž. přenesená",J299,0)</f>
        <v>0</v>
      </c>
      <c r="BI299" s="194">
        <f>IF(N299="nulová",J299,0)</f>
        <v>0</v>
      </c>
      <c r="BJ299" s="18" t="s">
        <v>22</v>
      </c>
      <c r="BK299" s="194">
        <f>ROUND(I299*H299,2)</f>
        <v>0</v>
      </c>
      <c r="BL299" s="18" t="s">
        <v>338</v>
      </c>
      <c r="BM299" s="18" t="s">
        <v>734</v>
      </c>
    </row>
    <row r="300" spans="2:65" s="12" customFormat="1" x14ac:dyDescent="0.3">
      <c r="B300" s="207"/>
      <c r="C300" s="208"/>
      <c r="D300" s="197" t="s">
        <v>145</v>
      </c>
      <c r="E300" s="209" t="s">
        <v>20</v>
      </c>
      <c r="F300" s="210" t="s">
        <v>735</v>
      </c>
      <c r="G300" s="208"/>
      <c r="H300" s="211">
        <v>15.5</v>
      </c>
      <c r="I300" s="212"/>
      <c r="J300" s="208"/>
      <c r="K300" s="208"/>
      <c r="L300" s="213"/>
      <c r="M300" s="214"/>
      <c r="N300" s="215"/>
      <c r="O300" s="215"/>
      <c r="P300" s="215"/>
      <c r="Q300" s="215"/>
      <c r="R300" s="215"/>
      <c r="S300" s="215"/>
      <c r="T300" s="216"/>
      <c r="AT300" s="217" t="s">
        <v>145</v>
      </c>
      <c r="AU300" s="217" t="s">
        <v>84</v>
      </c>
      <c r="AV300" s="12" t="s">
        <v>84</v>
      </c>
      <c r="AW300" s="12" t="s">
        <v>40</v>
      </c>
      <c r="AX300" s="12" t="s">
        <v>76</v>
      </c>
      <c r="AY300" s="217" t="s">
        <v>129</v>
      </c>
    </row>
    <row r="301" spans="2:65" s="13" customFormat="1" x14ac:dyDescent="0.3">
      <c r="B301" s="218"/>
      <c r="C301" s="219"/>
      <c r="D301" s="220" t="s">
        <v>145</v>
      </c>
      <c r="E301" s="221" t="s">
        <v>20</v>
      </c>
      <c r="F301" s="222" t="s">
        <v>154</v>
      </c>
      <c r="G301" s="219"/>
      <c r="H301" s="223">
        <v>15.5</v>
      </c>
      <c r="I301" s="224"/>
      <c r="J301" s="219"/>
      <c r="K301" s="219"/>
      <c r="L301" s="225"/>
      <c r="M301" s="226"/>
      <c r="N301" s="227"/>
      <c r="O301" s="227"/>
      <c r="P301" s="227"/>
      <c r="Q301" s="227"/>
      <c r="R301" s="227"/>
      <c r="S301" s="227"/>
      <c r="T301" s="228"/>
      <c r="AT301" s="229" t="s">
        <v>145</v>
      </c>
      <c r="AU301" s="229" t="s">
        <v>84</v>
      </c>
      <c r="AV301" s="13" t="s">
        <v>128</v>
      </c>
      <c r="AW301" s="13" t="s">
        <v>40</v>
      </c>
      <c r="AX301" s="13" t="s">
        <v>22</v>
      </c>
      <c r="AY301" s="229" t="s">
        <v>129</v>
      </c>
    </row>
    <row r="302" spans="2:65" s="1" customFormat="1" ht="22.5" customHeight="1" x14ac:dyDescent="0.3">
      <c r="B302" s="35"/>
      <c r="C302" s="183" t="s">
        <v>736</v>
      </c>
      <c r="D302" s="183" t="s">
        <v>130</v>
      </c>
      <c r="E302" s="184" t="s">
        <v>737</v>
      </c>
      <c r="F302" s="185" t="s">
        <v>738</v>
      </c>
      <c r="G302" s="186" t="s">
        <v>250</v>
      </c>
      <c r="H302" s="187">
        <v>6</v>
      </c>
      <c r="I302" s="188"/>
      <c r="J302" s="189">
        <f>ROUND(I302*H302,2)</f>
        <v>0</v>
      </c>
      <c r="K302" s="185" t="s">
        <v>134</v>
      </c>
      <c r="L302" s="55"/>
      <c r="M302" s="190" t="s">
        <v>20</v>
      </c>
      <c r="N302" s="191" t="s">
        <v>47</v>
      </c>
      <c r="O302" s="36"/>
      <c r="P302" s="192">
        <f>O302*H302</f>
        <v>0</v>
      </c>
      <c r="Q302" s="192">
        <v>0</v>
      </c>
      <c r="R302" s="192">
        <f>Q302*H302</f>
        <v>0</v>
      </c>
      <c r="S302" s="192">
        <v>0</v>
      </c>
      <c r="T302" s="193">
        <f>S302*H302</f>
        <v>0</v>
      </c>
      <c r="AR302" s="18" t="s">
        <v>338</v>
      </c>
      <c r="AT302" s="18" t="s">
        <v>130</v>
      </c>
      <c r="AU302" s="18" t="s">
        <v>84</v>
      </c>
      <c r="AY302" s="18" t="s">
        <v>129</v>
      </c>
      <c r="BE302" s="194">
        <f>IF(N302="základní",J302,0)</f>
        <v>0</v>
      </c>
      <c r="BF302" s="194">
        <f>IF(N302="snížená",J302,0)</f>
        <v>0</v>
      </c>
      <c r="BG302" s="194">
        <f>IF(N302="zákl. přenesená",J302,0)</f>
        <v>0</v>
      </c>
      <c r="BH302" s="194">
        <f>IF(N302="sníž. přenesená",J302,0)</f>
        <v>0</v>
      </c>
      <c r="BI302" s="194">
        <f>IF(N302="nulová",J302,0)</f>
        <v>0</v>
      </c>
      <c r="BJ302" s="18" t="s">
        <v>22</v>
      </c>
      <c r="BK302" s="194">
        <f>ROUND(I302*H302,2)</f>
        <v>0</v>
      </c>
      <c r="BL302" s="18" t="s">
        <v>338</v>
      </c>
      <c r="BM302" s="18" t="s">
        <v>739</v>
      </c>
    </row>
    <row r="303" spans="2:65" s="1" customFormat="1" ht="22.5" customHeight="1" x14ac:dyDescent="0.3">
      <c r="B303" s="35"/>
      <c r="C303" s="183" t="s">
        <v>484</v>
      </c>
      <c r="D303" s="183" t="s">
        <v>130</v>
      </c>
      <c r="E303" s="184" t="s">
        <v>740</v>
      </c>
      <c r="F303" s="185" t="s">
        <v>741</v>
      </c>
      <c r="G303" s="186" t="s">
        <v>250</v>
      </c>
      <c r="H303" s="187">
        <v>15.5</v>
      </c>
      <c r="I303" s="188"/>
      <c r="J303" s="189">
        <f>ROUND(I303*H303,2)</f>
        <v>0</v>
      </c>
      <c r="K303" s="185" t="s">
        <v>134</v>
      </c>
      <c r="L303" s="55"/>
      <c r="M303" s="190" t="s">
        <v>20</v>
      </c>
      <c r="N303" s="191" t="s">
        <v>47</v>
      </c>
      <c r="O303" s="36"/>
      <c r="P303" s="192">
        <f>O303*H303</f>
        <v>0</v>
      </c>
      <c r="Q303" s="192">
        <v>0</v>
      </c>
      <c r="R303" s="192">
        <f>Q303*H303</f>
        <v>0</v>
      </c>
      <c r="S303" s="192">
        <v>0</v>
      </c>
      <c r="T303" s="193">
        <f>S303*H303</f>
        <v>0</v>
      </c>
      <c r="AR303" s="18" t="s">
        <v>338</v>
      </c>
      <c r="AT303" s="18" t="s">
        <v>130</v>
      </c>
      <c r="AU303" s="18" t="s">
        <v>84</v>
      </c>
      <c r="AY303" s="18" t="s">
        <v>129</v>
      </c>
      <c r="BE303" s="194">
        <f>IF(N303="základní",J303,0)</f>
        <v>0</v>
      </c>
      <c r="BF303" s="194">
        <f>IF(N303="snížená",J303,0)</f>
        <v>0</v>
      </c>
      <c r="BG303" s="194">
        <f>IF(N303="zákl. přenesená",J303,0)</f>
        <v>0</v>
      </c>
      <c r="BH303" s="194">
        <f>IF(N303="sníž. přenesená",J303,0)</f>
        <v>0</v>
      </c>
      <c r="BI303" s="194">
        <f>IF(N303="nulová",J303,0)</f>
        <v>0</v>
      </c>
      <c r="BJ303" s="18" t="s">
        <v>22</v>
      </c>
      <c r="BK303" s="194">
        <f>ROUND(I303*H303,2)</f>
        <v>0</v>
      </c>
      <c r="BL303" s="18" t="s">
        <v>338</v>
      </c>
      <c r="BM303" s="18" t="s">
        <v>742</v>
      </c>
    </row>
    <row r="304" spans="2:65" s="11" customFormat="1" ht="27" x14ac:dyDescent="0.3">
      <c r="B304" s="195"/>
      <c r="C304" s="196"/>
      <c r="D304" s="197" t="s">
        <v>145</v>
      </c>
      <c r="E304" s="198" t="s">
        <v>20</v>
      </c>
      <c r="F304" s="199" t="s">
        <v>743</v>
      </c>
      <c r="G304" s="196"/>
      <c r="H304" s="200" t="s">
        <v>20</v>
      </c>
      <c r="I304" s="201"/>
      <c r="J304" s="196"/>
      <c r="K304" s="196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145</v>
      </c>
      <c r="AU304" s="206" t="s">
        <v>84</v>
      </c>
      <c r="AV304" s="11" t="s">
        <v>22</v>
      </c>
      <c r="AW304" s="11" t="s">
        <v>40</v>
      </c>
      <c r="AX304" s="11" t="s">
        <v>76</v>
      </c>
      <c r="AY304" s="206" t="s">
        <v>129</v>
      </c>
    </row>
    <row r="305" spans="2:65" s="12" customFormat="1" x14ac:dyDescent="0.3">
      <c r="B305" s="207"/>
      <c r="C305" s="208"/>
      <c r="D305" s="197" t="s">
        <v>145</v>
      </c>
      <c r="E305" s="209" t="s">
        <v>20</v>
      </c>
      <c r="F305" s="210" t="s">
        <v>735</v>
      </c>
      <c r="G305" s="208"/>
      <c r="H305" s="211">
        <v>15.5</v>
      </c>
      <c r="I305" s="212"/>
      <c r="J305" s="208"/>
      <c r="K305" s="208"/>
      <c r="L305" s="213"/>
      <c r="M305" s="214"/>
      <c r="N305" s="215"/>
      <c r="O305" s="215"/>
      <c r="P305" s="215"/>
      <c r="Q305" s="215"/>
      <c r="R305" s="215"/>
      <c r="S305" s="215"/>
      <c r="T305" s="216"/>
      <c r="AT305" s="217" t="s">
        <v>145</v>
      </c>
      <c r="AU305" s="217" t="s">
        <v>84</v>
      </c>
      <c r="AV305" s="12" t="s">
        <v>84</v>
      </c>
      <c r="AW305" s="12" t="s">
        <v>40</v>
      </c>
      <c r="AX305" s="12" t="s">
        <v>76</v>
      </c>
      <c r="AY305" s="217" t="s">
        <v>129</v>
      </c>
    </row>
    <row r="306" spans="2:65" s="13" customFormat="1" x14ac:dyDescent="0.3">
      <c r="B306" s="218"/>
      <c r="C306" s="219"/>
      <c r="D306" s="220" t="s">
        <v>145</v>
      </c>
      <c r="E306" s="221" t="s">
        <v>20</v>
      </c>
      <c r="F306" s="222" t="s">
        <v>154</v>
      </c>
      <c r="G306" s="219"/>
      <c r="H306" s="223">
        <v>15.5</v>
      </c>
      <c r="I306" s="224"/>
      <c r="J306" s="219"/>
      <c r="K306" s="219"/>
      <c r="L306" s="225"/>
      <c r="M306" s="226"/>
      <c r="N306" s="227"/>
      <c r="O306" s="227"/>
      <c r="P306" s="227"/>
      <c r="Q306" s="227"/>
      <c r="R306" s="227"/>
      <c r="S306" s="227"/>
      <c r="T306" s="228"/>
      <c r="AT306" s="229" t="s">
        <v>145</v>
      </c>
      <c r="AU306" s="229" t="s">
        <v>84</v>
      </c>
      <c r="AV306" s="13" t="s">
        <v>128</v>
      </c>
      <c r="AW306" s="13" t="s">
        <v>40</v>
      </c>
      <c r="AX306" s="13" t="s">
        <v>22</v>
      </c>
      <c r="AY306" s="229" t="s">
        <v>129</v>
      </c>
    </row>
    <row r="307" spans="2:65" s="1" customFormat="1" ht="22.5" customHeight="1" x14ac:dyDescent="0.3">
      <c r="B307" s="35"/>
      <c r="C307" s="249" t="s">
        <v>744</v>
      </c>
      <c r="D307" s="249" t="s">
        <v>334</v>
      </c>
      <c r="E307" s="250" t="s">
        <v>745</v>
      </c>
      <c r="F307" s="251" t="s">
        <v>746</v>
      </c>
      <c r="G307" s="252" t="s">
        <v>250</v>
      </c>
      <c r="H307" s="253">
        <v>6</v>
      </c>
      <c r="I307" s="254"/>
      <c r="J307" s="255">
        <f>ROUND(I307*H307,2)</f>
        <v>0</v>
      </c>
      <c r="K307" s="251" t="s">
        <v>185</v>
      </c>
      <c r="L307" s="256"/>
      <c r="M307" s="257" t="s">
        <v>20</v>
      </c>
      <c r="N307" s="258" t="s">
        <v>47</v>
      </c>
      <c r="O307" s="36"/>
      <c r="P307" s="192">
        <f>O307*H307</f>
        <v>0</v>
      </c>
      <c r="Q307" s="192">
        <v>0</v>
      </c>
      <c r="R307" s="192">
        <f>Q307*H307</f>
        <v>0</v>
      </c>
      <c r="S307" s="192">
        <v>0</v>
      </c>
      <c r="T307" s="193">
        <f>S307*H307</f>
        <v>0</v>
      </c>
      <c r="AR307" s="18" t="s">
        <v>704</v>
      </c>
      <c r="AT307" s="18" t="s">
        <v>334</v>
      </c>
      <c r="AU307" s="18" t="s">
        <v>84</v>
      </c>
      <c r="AY307" s="18" t="s">
        <v>129</v>
      </c>
      <c r="BE307" s="194">
        <f>IF(N307="základní",J307,0)</f>
        <v>0</v>
      </c>
      <c r="BF307" s="194">
        <f>IF(N307="snížená",J307,0)</f>
        <v>0</v>
      </c>
      <c r="BG307" s="194">
        <f>IF(N307="zákl. přenesená",J307,0)</f>
        <v>0</v>
      </c>
      <c r="BH307" s="194">
        <f>IF(N307="sníž. přenesená",J307,0)</f>
        <v>0</v>
      </c>
      <c r="BI307" s="194">
        <f>IF(N307="nulová",J307,0)</f>
        <v>0</v>
      </c>
      <c r="BJ307" s="18" t="s">
        <v>22</v>
      </c>
      <c r="BK307" s="194">
        <f>ROUND(I307*H307,2)</f>
        <v>0</v>
      </c>
      <c r="BL307" s="18" t="s">
        <v>338</v>
      </c>
      <c r="BM307" s="18" t="s">
        <v>747</v>
      </c>
    </row>
    <row r="308" spans="2:65" s="1" customFormat="1" ht="22.5" customHeight="1" x14ac:dyDescent="0.3">
      <c r="B308" s="35"/>
      <c r="C308" s="249" t="s">
        <v>488</v>
      </c>
      <c r="D308" s="249" t="s">
        <v>334</v>
      </c>
      <c r="E308" s="250" t="s">
        <v>748</v>
      </c>
      <c r="F308" s="251" t="s">
        <v>749</v>
      </c>
      <c r="G308" s="252" t="s">
        <v>250</v>
      </c>
      <c r="H308" s="253">
        <v>15.5</v>
      </c>
      <c r="I308" s="254"/>
      <c r="J308" s="255">
        <f>ROUND(I308*H308,2)</f>
        <v>0</v>
      </c>
      <c r="K308" s="251" t="s">
        <v>185</v>
      </c>
      <c r="L308" s="256"/>
      <c r="M308" s="257" t="s">
        <v>20</v>
      </c>
      <c r="N308" s="259" t="s">
        <v>47</v>
      </c>
      <c r="O308" s="234"/>
      <c r="P308" s="235">
        <f>O308*H308</f>
        <v>0</v>
      </c>
      <c r="Q308" s="235">
        <v>0</v>
      </c>
      <c r="R308" s="235">
        <f>Q308*H308</f>
        <v>0</v>
      </c>
      <c r="S308" s="235">
        <v>0</v>
      </c>
      <c r="T308" s="236">
        <f>S308*H308</f>
        <v>0</v>
      </c>
      <c r="AR308" s="18" t="s">
        <v>704</v>
      </c>
      <c r="AT308" s="18" t="s">
        <v>334</v>
      </c>
      <c r="AU308" s="18" t="s">
        <v>84</v>
      </c>
      <c r="AY308" s="18" t="s">
        <v>129</v>
      </c>
      <c r="BE308" s="194">
        <f>IF(N308="základní",J308,0)</f>
        <v>0</v>
      </c>
      <c r="BF308" s="194">
        <f>IF(N308="snížená",J308,0)</f>
        <v>0</v>
      </c>
      <c r="BG308" s="194">
        <f>IF(N308="zákl. přenesená",J308,0)</f>
        <v>0</v>
      </c>
      <c r="BH308" s="194">
        <f>IF(N308="sníž. přenesená",J308,0)</f>
        <v>0</v>
      </c>
      <c r="BI308" s="194">
        <f>IF(N308="nulová",J308,0)</f>
        <v>0</v>
      </c>
      <c r="BJ308" s="18" t="s">
        <v>22</v>
      </c>
      <c r="BK308" s="194">
        <f>ROUND(I308*H308,2)</f>
        <v>0</v>
      </c>
      <c r="BL308" s="18" t="s">
        <v>338</v>
      </c>
      <c r="BM308" s="18" t="s">
        <v>750</v>
      </c>
    </row>
    <row r="309" spans="2:65" s="1" customFormat="1" ht="6.95" customHeight="1" x14ac:dyDescent="0.3">
      <c r="B309" s="50"/>
      <c r="C309" s="51"/>
      <c r="D309" s="51"/>
      <c r="E309" s="51"/>
      <c r="F309" s="51"/>
      <c r="G309" s="51"/>
      <c r="H309" s="51"/>
      <c r="I309" s="137"/>
      <c r="J309" s="51"/>
      <c r="K309" s="51"/>
      <c r="L309" s="55"/>
    </row>
  </sheetData>
  <sheetProtection password="CC35" sheet="1" objects="1" scenarios="1" formatColumns="0" formatRows="0" sort="0" autoFilter="0"/>
  <autoFilter ref="C92:K92"/>
  <mergeCells count="12">
    <mergeCell ref="E83:H83"/>
    <mergeCell ref="E85:H85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81:H81"/>
  </mergeCells>
  <hyperlinks>
    <hyperlink ref="F1:G1" location="C2" tooltip="Krycí list soupisu" display="1) Krycí list soupisu"/>
    <hyperlink ref="G1:H1" location="C58" tooltip="Rekapitulace" display="2) Rekapitulace"/>
    <hyperlink ref="J1" location="C92" tooltip="Soupis prací" display="3) Soupis prací"/>
    <hyperlink ref="L1:V1" location="'Rekapitulace stavby'!C2" tooltip="Rekapitulace stavby" display="Rekapitulace stavby"/>
  </hyperlinks>
  <printOptions horizontalCentered="1"/>
  <pageMargins left="0.59055118110236227" right="0.59055118110236227" top="0.59055118110236227" bottom="0.59055118110236227" header="0" footer="0"/>
  <pageSetup paperSize="9" fitToHeight="100" orientation="landscape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1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6"/>
      <c r="B1" s="263"/>
      <c r="C1" s="263"/>
      <c r="D1" s="262" t="s">
        <v>1</v>
      </c>
      <c r="E1" s="263"/>
      <c r="F1" s="264" t="s">
        <v>764</v>
      </c>
      <c r="G1" s="392" t="s">
        <v>765</v>
      </c>
      <c r="H1" s="392"/>
      <c r="I1" s="269"/>
      <c r="J1" s="264" t="s">
        <v>766</v>
      </c>
      <c r="K1" s="262" t="s">
        <v>99</v>
      </c>
      <c r="L1" s="264" t="s">
        <v>767</v>
      </c>
      <c r="M1" s="264"/>
      <c r="N1" s="264"/>
      <c r="O1" s="264"/>
      <c r="P1" s="264"/>
      <c r="Q1" s="264"/>
      <c r="R1" s="264"/>
      <c r="S1" s="264"/>
      <c r="T1" s="264"/>
      <c r="U1" s="260"/>
      <c r="V1" s="26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36.950000000000003" customHeight="1" x14ac:dyDescent="0.3"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AT2" s="18" t="s">
        <v>98</v>
      </c>
    </row>
    <row r="3" spans="1:70" ht="6.95" customHeight="1" x14ac:dyDescent="0.3">
      <c r="B3" s="19"/>
      <c r="C3" s="20"/>
      <c r="D3" s="20"/>
      <c r="E3" s="20"/>
      <c r="F3" s="20"/>
      <c r="G3" s="20"/>
      <c r="H3" s="20"/>
      <c r="I3" s="114"/>
      <c r="J3" s="20"/>
      <c r="K3" s="21"/>
      <c r="AT3" s="18" t="s">
        <v>84</v>
      </c>
    </row>
    <row r="4" spans="1:70" ht="36.950000000000003" customHeight="1" x14ac:dyDescent="0.3">
      <c r="B4" s="22"/>
      <c r="C4" s="23"/>
      <c r="D4" s="24" t="s">
        <v>100</v>
      </c>
      <c r="E4" s="23"/>
      <c r="F4" s="23"/>
      <c r="G4" s="23"/>
      <c r="H4" s="23"/>
      <c r="I4" s="115"/>
      <c r="J4" s="23"/>
      <c r="K4" s="25"/>
      <c r="M4" s="26" t="s">
        <v>10</v>
      </c>
      <c r="AT4" s="18" t="s">
        <v>4</v>
      </c>
    </row>
    <row r="5" spans="1:70" ht="6.95" customHeight="1" x14ac:dyDescent="0.3">
      <c r="B5" s="22"/>
      <c r="C5" s="23"/>
      <c r="D5" s="23"/>
      <c r="E5" s="23"/>
      <c r="F5" s="23"/>
      <c r="G5" s="23"/>
      <c r="H5" s="23"/>
      <c r="I5" s="115"/>
      <c r="J5" s="23"/>
      <c r="K5" s="25"/>
    </row>
    <row r="6" spans="1:70" ht="15" x14ac:dyDescent="0.3">
      <c r="B6" s="22"/>
      <c r="C6" s="23"/>
      <c r="D6" s="31" t="s">
        <v>16</v>
      </c>
      <c r="E6" s="23"/>
      <c r="F6" s="23"/>
      <c r="G6" s="23"/>
      <c r="H6" s="23"/>
      <c r="I6" s="115"/>
      <c r="J6" s="23"/>
      <c r="K6" s="25"/>
    </row>
    <row r="7" spans="1:70" ht="22.5" customHeight="1" x14ac:dyDescent="0.3">
      <c r="B7" s="22"/>
      <c r="C7" s="23"/>
      <c r="D7" s="23"/>
      <c r="E7" s="393" t="str">
        <f>'Rekapitulace stavby'!K6</f>
        <v>Hranice-Pod Křivým-dešťová kanalizace</v>
      </c>
      <c r="F7" s="385"/>
      <c r="G7" s="385"/>
      <c r="H7" s="385"/>
      <c r="I7" s="115"/>
      <c r="J7" s="23"/>
      <c r="K7" s="25"/>
    </row>
    <row r="8" spans="1:70" ht="15" x14ac:dyDescent="0.3">
      <c r="B8" s="22"/>
      <c r="C8" s="23"/>
      <c r="D8" s="31" t="s">
        <v>101</v>
      </c>
      <c r="E8" s="23"/>
      <c r="F8" s="23"/>
      <c r="G8" s="23"/>
      <c r="H8" s="23"/>
      <c r="I8" s="115"/>
      <c r="J8" s="23"/>
      <c r="K8" s="25"/>
    </row>
    <row r="9" spans="1:70" s="1" customFormat="1" ht="22.5" customHeight="1" x14ac:dyDescent="0.3">
      <c r="B9" s="35"/>
      <c r="C9" s="36"/>
      <c r="D9" s="36"/>
      <c r="E9" s="393" t="s">
        <v>226</v>
      </c>
      <c r="F9" s="369"/>
      <c r="G9" s="369"/>
      <c r="H9" s="369"/>
      <c r="I9" s="116"/>
      <c r="J9" s="36"/>
      <c r="K9" s="39"/>
    </row>
    <row r="10" spans="1:70" s="1" customFormat="1" ht="15" x14ac:dyDescent="0.3">
      <c r="B10" s="35"/>
      <c r="C10" s="36"/>
      <c r="D10" s="31" t="s">
        <v>103</v>
      </c>
      <c r="E10" s="36"/>
      <c r="F10" s="36"/>
      <c r="G10" s="36"/>
      <c r="H10" s="36"/>
      <c r="I10" s="116"/>
      <c r="J10" s="36"/>
      <c r="K10" s="39"/>
    </row>
    <row r="11" spans="1:70" s="1" customFormat="1" ht="36.950000000000003" customHeight="1" x14ac:dyDescent="0.3">
      <c r="B11" s="35"/>
      <c r="C11" s="36"/>
      <c r="D11" s="36"/>
      <c r="E11" s="394" t="s">
        <v>751</v>
      </c>
      <c r="F11" s="369"/>
      <c r="G11" s="369"/>
      <c r="H11" s="369"/>
      <c r="I11" s="116"/>
      <c r="J11" s="36"/>
      <c r="K11" s="39"/>
    </row>
    <row r="12" spans="1:70" s="1" customFormat="1" x14ac:dyDescent="0.3">
      <c r="B12" s="35"/>
      <c r="C12" s="36"/>
      <c r="D12" s="36"/>
      <c r="E12" s="36"/>
      <c r="F12" s="36"/>
      <c r="G12" s="36"/>
      <c r="H12" s="36"/>
      <c r="I12" s="116"/>
      <c r="J12" s="36"/>
      <c r="K12" s="39"/>
    </row>
    <row r="13" spans="1:70" s="1" customFormat="1" ht="14.45" customHeight="1" x14ac:dyDescent="0.3">
      <c r="B13" s="35"/>
      <c r="C13" s="36"/>
      <c r="D13" s="31" t="s">
        <v>19</v>
      </c>
      <c r="E13" s="36"/>
      <c r="F13" s="29" t="s">
        <v>20</v>
      </c>
      <c r="G13" s="36"/>
      <c r="H13" s="36"/>
      <c r="I13" s="117" t="s">
        <v>21</v>
      </c>
      <c r="J13" s="29" t="s">
        <v>20</v>
      </c>
      <c r="K13" s="39"/>
    </row>
    <row r="14" spans="1:70" s="1" customFormat="1" ht="14.45" customHeight="1" x14ac:dyDescent="0.3">
      <c r="B14" s="35"/>
      <c r="C14" s="36"/>
      <c r="D14" s="31" t="s">
        <v>23</v>
      </c>
      <c r="E14" s="36"/>
      <c r="F14" s="29" t="s">
        <v>24</v>
      </c>
      <c r="G14" s="36"/>
      <c r="H14" s="36"/>
      <c r="I14" s="117" t="s">
        <v>25</v>
      </c>
      <c r="J14" s="118" t="str">
        <f>'Rekapitulace stavby'!AN8</f>
        <v>5.9.2016</v>
      </c>
      <c r="K14" s="39"/>
    </row>
    <row r="15" spans="1:70" s="1" customFormat="1" ht="10.9" customHeight="1" x14ac:dyDescent="0.3">
      <c r="B15" s="35"/>
      <c r="C15" s="36"/>
      <c r="D15" s="36"/>
      <c r="E15" s="36"/>
      <c r="F15" s="36"/>
      <c r="G15" s="36"/>
      <c r="H15" s="36"/>
      <c r="I15" s="116"/>
      <c r="J15" s="36"/>
      <c r="K15" s="39"/>
    </row>
    <row r="16" spans="1:70" s="1" customFormat="1" ht="14.45" customHeight="1" x14ac:dyDescent="0.3">
      <c r="B16" s="35"/>
      <c r="C16" s="36"/>
      <c r="D16" s="31" t="s">
        <v>29</v>
      </c>
      <c r="E16" s="36"/>
      <c r="F16" s="36"/>
      <c r="G16" s="36"/>
      <c r="H16" s="36"/>
      <c r="I16" s="117" t="s">
        <v>30</v>
      </c>
      <c r="J16" s="29" t="s">
        <v>31</v>
      </c>
      <c r="K16" s="39"/>
    </row>
    <row r="17" spans="2:11" s="1" customFormat="1" ht="18" customHeight="1" x14ac:dyDescent="0.3">
      <c r="B17" s="35"/>
      <c r="C17" s="36"/>
      <c r="D17" s="36"/>
      <c r="E17" s="29" t="s">
        <v>32</v>
      </c>
      <c r="F17" s="36"/>
      <c r="G17" s="36"/>
      <c r="H17" s="36"/>
      <c r="I17" s="117" t="s">
        <v>33</v>
      </c>
      <c r="J17" s="29" t="s">
        <v>20</v>
      </c>
      <c r="K17" s="39"/>
    </row>
    <row r="18" spans="2:11" s="1" customFormat="1" ht="6.95" customHeight="1" x14ac:dyDescent="0.3">
      <c r="B18" s="35"/>
      <c r="C18" s="36"/>
      <c r="D18" s="36"/>
      <c r="E18" s="36"/>
      <c r="F18" s="36"/>
      <c r="G18" s="36"/>
      <c r="H18" s="36"/>
      <c r="I18" s="116"/>
      <c r="J18" s="36"/>
      <c r="K18" s="39"/>
    </row>
    <row r="19" spans="2:11" s="1" customFormat="1" ht="14.45" customHeight="1" x14ac:dyDescent="0.3">
      <c r="B19" s="35"/>
      <c r="C19" s="36"/>
      <c r="D19" s="31" t="s">
        <v>34</v>
      </c>
      <c r="E19" s="36"/>
      <c r="F19" s="36"/>
      <c r="G19" s="36"/>
      <c r="H19" s="36"/>
      <c r="I19" s="117" t="s">
        <v>30</v>
      </c>
      <c r="J19" s="29" t="str">
        <f>IF('Rekapitulace stavby'!AN13="Vyplň údaj","",IF('Rekapitulace stavby'!AN13="","",'Rekapitulace stavby'!AN13))</f>
        <v/>
      </c>
      <c r="K19" s="39"/>
    </row>
    <row r="20" spans="2:11" s="1" customFormat="1" ht="18" customHeight="1" x14ac:dyDescent="0.3">
      <c r="B20" s="35"/>
      <c r="C20" s="36"/>
      <c r="D20" s="36"/>
      <c r="E20" s="29" t="str">
        <f>IF('Rekapitulace stavby'!E14="Vyplň údaj","",IF('Rekapitulace stavby'!E14="","",'Rekapitulace stavby'!E14))</f>
        <v/>
      </c>
      <c r="F20" s="36"/>
      <c r="G20" s="36"/>
      <c r="H20" s="36"/>
      <c r="I20" s="117" t="s">
        <v>33</v>
      </c>
      <c r="J20" s="29" t="str">
        <f>IF('Rekapitulace stavby'!AN14="Vyplň údaj","",IF('Rekapitulace stavby'!AN14="","",'Rekapitulace stavby'!AN14))</f>
        <v/>
      </c>
      <c r="K20" s="39"/>
    </row>
    <row r="21" spans="2:11" s="1" customFormat="1" ht="6.95" customHeight="1" x14ac:dyDescent="0.3">
      <c r="B21" s="35"/>
      <c r="C21" s="36"/>
      <c r="D21" s="36"/>
      <c r="E21" s="36"/>
      <c r="F21" s="36"/>
      <c r="G21" s="36"/>
      <c r="H21" s="36"/>
      <c r="I21" s="116"/>
      <c r="J21" s="36"/>
      <c r="K21" s="39"/>
    </row>
    <row r="22" spans="2:11" s="1" customFormat="1" ht="14.45" customHeight="1" x14ac:dyDescent="0.3">
      <c r="B22" s="35"/>
      <c r="C22" s="36"/>
      <c r="D22" s="31" t="s">
        <v>36</v>
      </c>
      <c r="E22" s="36"/>
      <c r="F22" s="36"/>
      <c r="G22" s="36"/>
      <c r="H22" s="36"/>
      <c r="I22" s="117" t="s">
        <v>30</v>
      </c>
      <c r="J22" s="29" t="s">
        <v>37</v>
      </c>
      <c r="K22" s="39"/>
    </row>
    <row r="23" spans="2:11" s="1" customFormat="1" ht="18" customHeight="1" x14ac:dyDescent="0.3">
      <c r="B23" s="35"/>
      <c r="C23" s="36"/>
      <c r="D23" s="36"/>
      <c r="E23" s="29" t="s">
        <v>38</v>
      </c>
      <c r="F23" s="36"/>
      <c r="G23" s="36"/>
      <c r="H23" s="36"/>
      <c r="I23" s="117" t="s">
        <v>33</v>
      </c>
      <c r="J23" s="29" t="s">
        <v>39</v>
      </c>
      <c r="K23" s="39"/>
    </row>
    <row r="24" spans="2:11" s="1" customFormat="1" ht="6.95" customHeight="1" x14ac:dyDescent="0.3">
      <c r="B24" s="35"/>
      <c r="C24" s="36"/>
      <c r="D24" s="36"/>
      <c r="E24" s="36"/>
      <c r="F24" s="36"/>
      <c r="G24" s="36"/>
      <c r="H24" s="36"/>
      <c r="I24" s="116"/>
      <c r="J24" s="36"/>
      <c r="K24" s="39"/>
    </row>
    <row r="25" spans="2:11" s="1" customFormat="1" ht="14.45" customHeight="1" x14ac:dyDescent="0.3">
      <c r="B25" s="35"/>
      <c r="C25" s="36"/>
      <c r="D25" s="31" t="s">
        <v>41</v>
      </c>
      <c r="E25" s="36"/>
      <c r="F25" s="36"/>
      <c r="G25" s="36"/>
      <c r="H25" s="36"/>
      <c r="I25" s="116"/>
      <c r="J25" s="36"/>
      <c r="K25" s="39"/>
    </row>
    <row r="26" spans="2:11" s="7" customFormat="1" ht="22.5" customHeight="1" x14ac:dyDescent="0.3">
      <c r="B26" s="119"/>
      <c r="C26" s="120"/>
      <c r="D26" s="120"/>
      <c r="E26" s="388" t="s">
        <v>20</v>
      </c>
      <c r="F26" s="396"/>
      <c r="G26" s="396"/>
      <c r="H26" s="396"/>
      <c r="I26" s="121"/>
      <c r="J26" s="120"/>
      <c r="K26" s="122"/>
    </row>
    <row r="27" spans="2:11" s="1" customFormat="1" ht="6.95" customHeight="1" x14ac:dyDescent="0.3">
      <c r="B27" s="35"/>
      <c r="C27" s="36"/>
      <c r="D27" s="36"/>
      <c r="E27" s="36"/>
      <c r="F27" s="36"/>
      <c r="G27" s="36"/>
      <c r="H27" s="36"/>
      <c r="I27" s="116"/>
      <c r="J27" s="36"/>
      <c r="K27" s="39"/>
    </row>
    <row r="28" spans="2:11" s="1" customFormat="1" ht="6.95" customHeight="1" x14ac:dyDescent="0.3">
      <c r="B28" s="35"/>
      <c r="C28" s="36"/>
      <c r="D28" s="79"/>
      <c r="E28" s="79"/>
      <c r="F28" s="79"/>
      <c r="G28" s="79"/>
      <c r="H28" s="79"/>
      <c r="I28" s="123"/>
      <c r="J28" s="79"/>
      <c r="K28" s="124"/>
    </row>
    <row r="29" spans="2:11" s="1" customFormat="1" ht="25.35" customHeight="1" x14ac:dyDescent="0.3">
      <c r="B29" s="35"/>
      <c r="C29" s="36"/>
      <c r="D29" s="125" t="s">
        <v>42</v>
      </c>
      <c r="E29" s="36"/>
      <c r="F29" s="36"/>
      <c r="G29" s="36"/>
      <c r="H29" s="36"/>
      <c r="I29" s="116"/>
      <c r="J29" s="126">
        <f>ROUND(J86,0)</f>
        <v>0</v>
      </c>
      <c r="K29" s="39"/>
    </row>
    <row r="30" spans="2:11" s="1" customFormat="1" ht="6.95" customHeight="1" x14ac:dyDescent="0.3">
      <c r="B30" s="35"/>
      <c r="C30" s="36"/>
      <c r="D30" s="79"/>
      <c r="E30" s="79"/>
      <c r="F30" s="79"/>
      <c r="G30" s="79"/>
      <c r="H30" s="79"/>
      <c r="I30" s="123"/>
      <c r="J30" s="79"/>
      <c r="K30" s="124"/>
    </row>
    <row r="31" spans="2:11" s="1" customFormat="1" ht="14.45" customHeight="1" x14ac:dyDescent="0.3">
      <c r="B31" s="35"/>
      <c r="C31" s="36"/>
      <c r="D31" s="36"/>
      <c r="E31" s="36"/>
      <c r="F31" s="40" t="s">
        <v>44</v>
      </c>
      <c r="G31" s="36"/>
      <c r="H31" s="36"/>
      <c r="I31" s="127" t="s">
        <v>43</v>
      </c>
      <c r="J31" s="40" t="s">
        <v>45</v>
      </c>
      <c r="K31" s="39"/>
    </row>
    <row r="32" spans="2:11" s="1" customFormat="1" ht="14.45" customHeight="1" x14ac:dyDescent="0.3">
      <c r="B32" s="35"/>
      <c r="C32" s="36"/>
      <c r="D32" s="43" t="s">
        <v>46</v>
      </c>
      <c r="E32" s="43" t="s">
        <v>47</v>
      </c>
      <c r="F32" s="128">
        <f>ROUND(SUM(BE86:BE100), 0)</f>
        <v>0</v>
      </c>
      <c r="G32" s="36"/>
      <c r="H32" s="36"/>
      <c r="I32" s="129">
        <v>0.21</v>
      </c>
      <c r="J32" s="128">
        <f>ROUND(ROUND((SUM(BE86:BE100)), 0)*I32, 0)</f>
        <v>0</v>
      </c>
      <c r="K32" s="39"/>
    </row>
    <row r="33" spans="2:11" s="1" customFormat="1" ht="14.45" customHeight="1" x14ac:dyDescent="0.3">
      <c r="B33" s="35"/>
      <c r="C33" s="36"/>
      <c r="D33" s="36"/>
      <c r="E33" s="43" t="s">
        <v>48</v>
      </c>
      <c r="F33" s="128">
        <f>ROUND(SUM(BF86:BF100), 0)</f>
        <v>0</v>
      </c>
      <c r="G33" s="36"/>
      <c r="H33" s="36"/>
      <c r="I33" s="129">
        <v>0.15</v>
      </c>
      <c r="J33" s="128">
        <f>ROUND(ROUND((SUM(BF86:BF100)), 0)*I33, 0)</f>
        <v>0</v>
      </c>
      <c r="K33" s="39"/>
    </row>
    <row r="34" spans="2:11" s="1" customFormat="1" ht="14.45" hidden="1" customHeight="1" x14ac:dyDescent="0.3">
      <c r="B34" s="35"/>
      <c r="C34" s="36"/>
      <c r="D34" s="36"/>
      <c r="E34" s="43" t="s">
        <v>49</v>
      </c>
      <c r="F34" s="128">
        <f>ROUND(SUM(BG86:BG100), 0)</f>
        <v>0</v>
      </c>
      <c r="G34" s="36"/>
      <c r="H34" s="36"/>
      <c r="I34" s="129">
        <v>0.21</v>
      </c>
      <c r="J34" s="128">
        <v>0</v>
      </c>
      <c r="K34" s="39"/>
    </row>
    <row r="35" spans="2:11" s="1" customFormat="1" ht="14.45" hidden="1" customHeight="1" x14ac:dyDescent="0.3">
      <c r="B35" s="35"/>
      <c r="C35" s="36"/>
      <c r="D35" s="36"/>
      <c r="E35" s="43" t="s">
        <v>50</v>
      </c>
      <c r="F35" s="128">
        <f>ROUND(SUM(BH86:BH100), 0)</f>
        <v>0</v>
      </c>
      <c r="G35" s="36"/>
      <c r="H35" s="36"/>
      <c r="I35" s="129">
        <v>0.15</v>
      </c>
      <c r="J35" s="128">
        <v>0</v>
      </c>
      <c r="K35" s="39"/>
    </row>
    <row r="36" spans="2:11" s="1" customFormat="1" ht="14.45" hidden="1" customHeight="1" x14ac:dyDescent="0.3">
      <c r="B36" s="35"/>
      <c r="C36" s="36"/>
      <c r="D36" s="36"/>
      <c r="E36" s="43" t="s">
        <v>51</v>
      </c>
      <c r="F36" s="128">
        <f>ROUND(SUM(BI86:BI100), 0)</f>
        <v>0</v>
      </c>
      <c r="G36" s="36"/>
      <c r="H36" s="36"/>
      <c r="I36" s="129">
        <v>0</v>
      </c>
      <c r="J36" s="128">
        <v>0</v>
      </c>
      <c r="K36" s="39"/>
    </row>
    <row r="37" spans="2:11" s="1" customFormat="1" ht="6.95" customHeight="1" x14ac:dyDescent="0.3">
      <c r="B37" s="35"/>
      <c r="C37" s="36"/>
      <c r="D37" s="36"/>
      <c r="E37" s="36"/>
      <c r="F37" s="36"/>
      <c r="G37" s="36"/>
      <c r="H37" s="36"/>
      <c r="I37" s="116"/>
      <c r="J37" s="36"/>
      <c r="K37" s="39"/>
    </row>
    <row r="38" spans="2:11" s="1" customFormat="1" ht="25.35" customHeight="1" x14ac:dyDescent="0.3">
      <c r="B38" s="35"/>
      <c r="C38" s="130"/>
      <c r="D38" s="131" t="s">
        <v>52</v>
      </c>
      <c r="E38" s="73"/>
      <c r="F38" s="73"/>
      <c r="G38" s="132" t="s">
        <v>53</v>
      </c>
      <c r="H38" s="133" t="s">
        <v>54</v>
      </c>
      <c r="I38" s="134"/>
      <c r="J38" s="135">
        <f>SUM(J29:J36)</f>
        <v>0</v>
      </c>
      <c r="K38" s="136"/>
    </row>
    <row r="39" spans="2:11" s="1" customFormat="1" ht="14.45" customHeight="1" x14ac:dyDescent="0.3">
      <c r="B39" s="50"/>
      <c r="C39" s="51"/>
      <c r="D39" s="51"/>
      <c r="E39" s="51"/>
      <c r="F39" s="51"/>
      <c r="G39" s="51"/>
      <c r="H39" s="51"/>
      <c r="I39" s="137"/>
      <c r="J39" s="51"/>
      <c r="K39" s="52"/>
    </row>
    <row r="43" spans="2:11" s="1" customFormat="1" ht="6.95" customHeight="1" x14ac:dyDescent="0.3">
      <c r="B43" s="138"/>
      <c r="C43" s="139"/>
      <c r="D43" s="139"/>
      <c r="E43" s="139"/>
      <c r="F43" s="139"/>
      <c r="G43" s="139"/>
      <c r="H43" s="139"/>
      <c r="I43" s="140"/>
      <c r="J43" s="139"/>
      <c r="K43" s="141"/>
    </row>
    <row r="44" spans="2:11" s="1" customFormat="1" ht="36.950000000000003" customHeight="1" x14ac:dyDescent="0.3">
      <c r="B44" s="35"/>
      <c r="C44" s="24" t="s">
        <v>105</v>
      </c>
      <c r="D44" s="36"/>
      <c r="E44" s="36"/>
      <c r="F44" s="36"/>
      <c r="G44" s="36"/>
      <c r="H44" s="36"/>
      <c r="I44" s="116"/>
      <c r="J44" s="36"/>
      <c r="K44" s="39"/>
    </row>
    <row r="45" spans="2:11" s="1" customFormat="1" ht="6.95" customHeight="1" x14ac:dyDescent="0.3">
      <c r="B45" s="35"/>
      <c r="C45" s="36"/>
      <c r="D45" s="36"/>
      <c r="E45" s="36"/>
      <c r="F45" s="36"/>
      <c r="G45" s="36"/>
      <c r="H45" s="36"/>
      <c r="I45" s="116"/>
      <c r="J45" s="36"/>
      <c r="K45" s="39"/>
    </row>
    <row r="46" spans="2:11" s="1" customFormat="1" ht="14.45" customHeight="1" x14ac:dyDescent="0.3">
      <c r="B46" s="35"/>
      <c r="C46" s="31" t="s">
        <v>16</v>
      </c>
      <c r="D46" s="36"/>
      <c r="E46" s="36"/>
      <c r="F46" s="36"/>
      <c r="G46" s="36"/>
      <c r="H46" s="36"/>
      <c r="I46" s="116"/>
      <c r="J46" s="36"/>
      <c r="K46" s="39"/>
    </row>
    <row r="47" spans="2:11" s="1" customFormat="1" ht="22.5" customHeight="1" x14ac:dyDescent="0.3">
      <c r="B47" s="35"/>
      <c r="C47" s="36"/>
      <c r="D47" s="36"/>
      <c r="E47" s="393" t="str">
        <f>E7</f>
        <v>Hranice-Pod Křivým-dešťová kanalizace</v>
      </c>
      <c r="F47" s="369"/>
      <c r="G47" s="369"/>
      <c r="H47" s="369"/>
      <c r="I47" s="116"/>
      <c r="J47" s="36"/>
      <c r="K47" s="39"/>
    </row>
    <row r="48" spans="2:11" ht="15" x14ac:dyDescent="0.3">
      <c r="B48" s="22"/>
      <c r="C48" s="31" t="s">
        <v>101</v>
      </c>
      <c r="D48" s="23"/>
      <c r="E48" s="23"/>
      <c r="F48" s="23"/>
      <c r="G48" s="23"/>
      <c r="H48" s="23"/>
      <c r="I48" s="115"/>
      <c r="J48" s="23"/>
      <c r="K48" s="25"/>
    </row>
    <row r="49" spans="2:47" s="1" customFormat="1" ht="22.5" customHeight="1" x14ac:dyDescent="0.3">
      <c r="B49" s="35"/>
      <c r="C49" s="36"/>
      <c r="D49" s="36"/>
      <c r="E49" s="393" t="s">
        <v>226</v>
      </c>
      <c r="F49" s="369"/>
      <c r="G49" s="369"/>
      <c r="H49" s="369"/>
      <c r="I49" s="116"/>
      <c r="J49" s="36"/>
      <c r="K49" s="39"/>
    </row>
    <row r="50" spans="2:47" s="1" customFormat="1" ht="14.45" customHeight="1" x14ac:dyDescent="0.3">
      <c r="B50" s="35"/>
      <c r="C50" s="31" t="s">
        <v>103</v>
      </c>
      <c r="D50" s="36"/>
      <c r="E50" s="36"/>
      <c r="F50" s="36"/>
      <c r="G50" s="36"/>
      <c r="H50" s="36"/>
      <c r="I50" s="116"/>
      <c r="J50" s="36"/>
      <c r="K50" s="39"/>
    </row>
    <row r="51" spans="2:47" s="1" customFormat="1" ht="23.25" customHeight="1" x14ac:dyDescent="0.3">
      <c r="B51" s="35"/>
      <c r="C51" s="36"/>
      <c r="D51" s="36"/>
      <c r="E51" s="394" t="str">
        <f>E11</f>
        <v>SO 01 02 - konečné úpravy komunikace ul. Pod Křivým</v>
      </c>
      <c r="F51" s="369"/>
      <c r="G51" s="369"/>
      <c r="H51" s="369"/>
      <c r="I51" s="116"/>
      <c r="J51" s="36"/>
      <c r="K51" s="39"/>
    </row>
    <row r="52" spans="2:47" s="1" customFormat="1" ht="6.95" customHeight="1" x14ac:dyDescent="0.3">
      <c r="B52" s="35"/>
      <c r="C52" s="36"/>
      <c r="D52" s="36"/>
      <c r="E52" s="36"/>
      <c r="F52" s="36"/>
      <c r="G52" s="36"/>
      <c r="H52" s="36"/>
      <c r="I52" s="116"/>
      <c r="J52" s="36"/>
      <c r="K52" s="39"/>
    </row>
    <row r="53" spans="2:47" s="1" customFormat="1" ht="18" customHeight="1" x14ac:dyDescent="0.3">
      <c r="B53" s="35"/>
      <c r="C53" s="31" t="s">
        <v>23</v>
      </c>
      <c r="D53" s="36"/>
      <c r="E53" s="36"/>
      <c r="F53" s="29" t="str">
        <f>F14</f>
        <v>HRANICE</v>
      </c>
      <c r="G53" s="36"/>
      <c r="H53" s="36"/>
      <c r="I53" s="117" t="s">
        <v>25</v>
      </c>
      <c r="J53" s="118" t="str">
        <f>IF(J14="","",J14)</f>
        <v>5.9.2016</v>
      </c>
      <c r="K53" s="39"/>
    </row>
    <row r="54" spans="2:47" s="1" customFormat="1" ht="6.95" customHeight="1" x14ac:dyDescent="0.3">
      <c r="B54" s="35"/>
      <c r="C54" s="36"/>
      <c r="D54" s="36"/>
      <c r="E54" s="36"/>
      <c r="F54" s="36"/>
      <c r="G54" s="36"/>
      <c r="H54" s="36"/>
      <c r="I54" s="116"/>
      <c r="J54" s="36"/>
      <c r="K54" s="39"/>
    </row>
    <row r="55" spans="2:47" s="1" customFormat="1" ht="15" x14ac:dyDescent="0.3">
      <c r="B55" s="35"/>
      <c r="C55" s="31" t="s">
        <v>29</v>
      </c>
      <c r="D55" s="36"/>
      <c r="E55" s="36"/>
      <c r="F55" s="29" t="str">
        <f>E17</f>
        <v>MĚSTO HRANICE</v>
      </c>
      <c r="G55" s="36"/>
      <c r="H55" s="36"/>
      <c r="I55" s="117" t="s">
        <v>36</v>
      </c>
      <c r="J55" s="29" t="str">
        <f>E23</f>
        <v>PROJEKTY VODAM s.r.o.   HRANICE</v>
      </c>
      <c r="K55" s="39"/>
    </row>
    <row r="56" spans="2:47" s="1" customFormat="1" ht="14.45" customHeight="1" x14ac:dyDescent="0.3">
      <c r="B56" s="35"/>
      <c r="C56" s="31" t="s">
        <v>34</v>
      </c>
      <c r="D56" s="36"/>
      <c r="E56" s="36"/>
      <c r="F56" s="29" t="str">
        <f>IF(E20="","",E20)</f>
        <v/>
      </c>
      <c r="G56" s="36"/>
      <c r="H56" s="36"/>
      <c r="I56" s="116"/>
      <c r="J56" s="36"/>
      <c r="K56" s="39"/>
    </row>
    <row r="57" spans="2:47" s="1" customFormat="1" ht="10.35" customHeight="1" x14ac:dyDescent="0.3">
      <c r="B57" s="35"/>
      <c r="C57" s="36"/>
      <c r="D57" s="36"/>
      <c r="E57" s="36"/>
      <c r="F57" s="36"/>
      <c r="G57" s="36"/>
      <c r="H57" s="36"/>
      <c r="I57" s="116"/>
      <c r="J57" s="36"/>
      <c r="K57" s="39"/>
    </row>
    <row r="58" spans="2:47" s="1" customFormat="1" ht="29.25" customHeight="1" x14ac:dyDescent="0.3">
      <c r="B58" s="35"/>
      <c r="C58" s="142" t="s">
        <v>106</v>
      </c>
      <c r="D58" s="130"/>
      <c r="E58" s="130"/>
      <c r="F58" s="130"/>
      <c r="G58" s="130"/>
      <c r="H58" s="130"/>
      <c r="I58" s="143"/>
      <c r="J58" s="144" t="s">
        <v>107</v>
      </c>
      <c r="K58" s="145"/>
    </row>
    <row r="59" spans="2:47" s="1" customFormat="1" ht="10.35" customHeight="1" x14ac:dyDescent="0.3">
      <c r="B59" s="35"/>
      <c r="C59" s="36"/>
      <c r="D59" s="36"/>
      <c r="E59" s="36"/>
      <c r="F59" s="36"/>
      <c r="G59" s="36"/>
      <c r="H59" s="36"/>
      <c r="I59" s="116"/>
      <c r="J59" s="36"/>
      <c r="K59" s="39"/>
    </row>
    <row r="60" spans="2:47" s="1" customFormat="1" ht="29.25" customHeight="1" x14ac:dyDescent="0.3">
      <c r="B60" s="35"/>
      <c r="C60" s="146" t="s">
        <v>108</v>
      </c>
      <c r="D60" s="36"/>
      <c r="E60" s="36"/>
      <c r="F60" s="36"/>
      <c r="G60" s="36"/>
      <c r="H60" s="36"/>
      <c r="I60" s="116"/>
      <c r="J60" s="126">
        <f>J86</f>
        <v>0</v>
      </c>
      <c r="K60" s="39"/>
      <c r="AU60" s="18" t="s">
        <v>109</v>
      </c>
    </row>
    <row r="61" spans="2:47" s="8" customFormat="1" ht="24.95" customHeight="1" x14ac:dyDescent="0.3">
      <c r="B61" s="147"/>
      <c r="C61" s="148"/>
      <c r="D61" s="149" t="s">
        <v>228</v>
      </c>
      <c r="E61" s="150"/>
      <c r="F61" s="150"/>
      <c r="G61" s="150"/>
      <c r="H61" s="150"/>
      <c r="I61" s="151"/>
      <c r="J61" s="152">
        <f>J87</f>
        <v>0</v>
      </c>
      <c r="K61" s="153"/>
    </row>
    <row r="62" spans="2:47" s="14" customFormat="1" ht="19.899999999999999" customHeight="1" x14ac:dyDescent="0.3">
      <c r="B62" s="237"/>
      <c r="C62" s="238"/>
      <c r="D62" s="239" t="s">
        <v>230</v>
      </c>
      <c r="E62" s="240"/>
      <c r="F62" s="240"/>
      <c r="G62" s="240"/>
      <c r="H62" s="240"/>
      <c r="I62" s="241"/>
      <c r="J62" s="242">
        <f>J88</f>
        <v>0</v>
      </c>
      <c r="K62" s="243"/>
    </row>
    <row r="63" spans="2:47" s="14" customFormat="1" ht="19.899999999999999" customHeight="1" x14ac:dyDescent="0.3">
      <c r="B63" s="237"/>
      <c r="C63" s="238"/>
      <c r="D63" s="239" t="s">
        <v>233</v>
      </c>
      <c r="E63" s="240"/>
      <c r="F63" s="240"/>
      <c r="G63" s="240"/>
      <c r="H63" s="240"/>
      <c r="I63" s="241"/>
      <c r="J63" s="242">
        <f>J96</f>
        <v>0</v>
      </c>
      <c r="K63" s="243"/>
    </row>
    <row r="64" spans="2:47" s="14" customFormat="1" ht="19.899999999999999" customHeight="1" x14ac:dyDescent="0.3">
      <c r="B64" s="237"/>
      <c r="C64" s="238"/>
      <c r="D64" s="239" t="s">
        <v>236</v>
      </c>
      <c r="E64" s="240"/>
      <c r="F64" s="240"/>
      <c r="G64" s="240"/>
      <c r="H64" s="240"/>
      <c r="I64" s="241"/>
      <c r="J64" s="242">
        <f>J99</f>
        <v>0</v>
      </c>
      <c r="K64" s="243"/>
    </row>
    <row r="65" spans="2:12" s="1" customFormat="1" ht="21.75" customHeight="1" x14ac:dyDescent="0.3">
      <c r="B65" s="35"/>
      <c r="C65" s="36"/>
      <c r="D65" s="36"/>
      <c r="E65" s="36"/>
      <c r="F65" s="36"/>
      <c r="G65" s="36"/>
      <c r="H65" s="36"/>
      <c r="I65" s="116"/>
      <c r="J65" s="36"/>
      <c r="K65" s="39"/>
    </row>
    <row r="66" spans="2:12" s="1" customFormat="1" ht="6.95" customHeight="1" x14ac:dyDescent="0.3">
      <c r="B66" s="50"/>
      <c r="C66" s="51"/>
      <c r="D66" s="51"/>
      <c r="E66" s="51"/>
      <c r="F66" s="51"/>
      <c r="G66" s="51"/>
      <c r="H66" s="51"/>
      <c r="I66" s="137"/>
      <c r="J66" s="51"/>
      <c r="K66" s="52"/>
    </row>
    <row r="70" spans="2:12" s="1" customFormat="1" ht="6.95" customHeight="1" x14ac:dyDescent="0.3">
      <c r="B70" s="53"/>
      <c r="C70" s="54"/>
      <c r="D70" s="54"/>
      <c r="E70" s="54"/>
      <c r="F70" s="54"/>
      <c r="G70" s="54"/>
      <c r="H70" s="54"/>
      <c r="I70" s="140"/>
      <c r="J70" s="54"/>
      <c r="K70" s="54"/>
      <c r="L70" s="55"/>
    </row>
    <row r="71" spans="2:12" s="1" customFormat="1" ht="36.950000000000003" customHeight="1" x14ac:dyDescent="0.3">
      <c r="B71" s="35"/>
      <c r="C71" s="56" t="s">
        <v>112</v>
      </c>
      <c r="D71" s="57"/>
      <c r="E71" s="57"/>
      <c r="F71" s="57"/>
      <c r="G71" s="57"/>
      <c r="H71" s="57"/>
      <c r="I71" s="154"/>
      <c r="J71" s="57"/>
      <c r="K71" s="57"/>
      <c r="L71" s="55"/>
    </row>
    <row r="72" spans="2:12" s="1" customFormat="1" ht="6.95" customHeight="1" x14ac:dyDescent="0.3">
      <c r="B72" s="35"/>
      <c r="C72" s="57"/>
      <c r="D72" s="57"/>
      <c r="E72" s="57"/>
      <c r="F72" s="57"/>
      <c r="G72" s="57"/>
      <c r="H72" s="57"/>
      <c r="I72" s="154"/>
      <c r="J72" s="57"/>
      <c r="K72" s="57"/>
      <c r="L72" s="55"/>
    </row>
    <row r="73" spans="2:12" s="1" customFormat="1" ht="14.45" customHeight="1" x14ac:dyDescent="0.3">
      <c r="B73" s="35"/>
      <c r="C73" s="59" t="s">
        <v>16</v>
      </c>
      <c r="D73" s="57"/>
      <c r="E73" s="57"/>
      <c r="F73" s="57"/>
      <c r="G73" s="57"/>
      <c r="H73" s="57"/>
      <c r="I73" s="154"/>
      <c r="J73" s="57"/>
      <c r="K73" s="57"/>
      <c r="L73" s="55"/>
    </row>
    <row r="74" spans="2:12" s="1" customFormat="1" ht="22.5" customHeight="1" x14ac:dyDescent="0.3">
      <c r="B74" s="35"/>
      <c r="C74" s="57"/>
      <c r="D74" s="57"/>
      <c r="E74" s="395" t="str">
        <f>E7</f>
        <v>Hranice-Pod Křivým-dešťová kanalizace</v>
      </c>
      <c r="F74" s="362"/>
      <c r="G74" s="362"/>
      <c r="H74" s="362"/>
      <c r="I74" s="154"/>
      <c r="J74" s="57"/>
      <c r="K74" s="57"/>
      <c r="L74" s="55"/>
    </row>
    <row r="75" spans="2:12" ht="15" x14ac:dyDescent="0.3">
      <c r="B75" s="22"/>
      <c r="C75" s="59" t="s">
        <v>101</v>
      </c>
      <c r="D75" s="155"/>
      <c r="E75" s="155"/>
      <c r="F75" s="155"/>
      <c r="G75" s="155"/>
      <c r="H75" s="155"/>
      <c r="J75" s="155"/>
      <c r="K75" s="155"/>
      <c r="L75" s="156"/>
    </row>
    <row r="76" spans="2:12" s="1" customFormat="1" ht="22.5" customHeight="1" x14ac:dyDescent="0.3">
      <c r="B76" s="35"/>
      <c r="C76" s="57"/>
      <c r="D76" s="57"/>
      <c r="E76" s="395" t="s">
        <v>226</v>
      </c>
      <c r="F76" s="362"/>
      <c r="G76" s="362"/>
      <c r="H76" s="362"/>
      <c r="I76" s="154"/>
      <c r="J76" s="57"/>
      <c r="K76" s="57"/>
      <c r="L76" s="55"/>
    </row>
    <row r="77" spans="2:12" s="1" customFormat="1" ht="14.45" customHeight="1" x14ac:dyDescent="0.3">
      <c r="B77" s="35"/>
      <c r="C77" s="59" t="s">
        <v>103</v>
      </c>
      <c r="D77" s="57"/>
      <c r="E77" s="57"/>
      <c r="F77" s="57"/>
      <c r="G77" s="57"/>
      <c r="H77" s="57"/>
      <c r="I77" s="154"/>
      <c r="J77" s="57"/>
      <c r="K77" s="57"/>
      <c r="L77" s="55"/>
    </row>
    <row r="78" spans="2:12" s="1" customFormat="1" ht="23.25" customHeight="1" x14ac:dyDescent="0.3">
      <c r="B78" s="35"/>
      <c r="C78" s="57"/>
      <c r="D78" s="57"/>
      <c r="E78" s="359" t="str">
        <f>E11</f>
        <v>SO 01 02 - konečné úpravy komunikace ul. Pod Křivým</v>
      </c>
      <c r="F78" s="362"/>
      <c r="G78" s="362"/>
      <c r="H78" s="362"/>
      <c r="I78" s="154"/>
      <c r="J78" s="57"/>
      <c r="K78" s="57"/>
      <c r="L78" s="55"/>
    </row>
    <row r="79" spans="2:12" s="1" customFormat="1" ht="6.95" customHeight="1" x14ac:dyDescent="0.3">
      <c r="B79" s="35"/>
      <c r="C79" s="57"/>
      <c r="D79" s="57"/>
      <c r="E79" s="57"/>
      <c r="F79" s="57"/>
      <c r="G79" s="57"/>
      <c r="H79" s="57"/>
      <c r="I79" s="154"/>
      <c r="J79" s="57"/>
      <c r="K79" s="57"/>
      <c r="L79" s="55"/>
    </row>
    <row r="80" spans="2:12" s="1" customFormat="1" ht="18" customHeight="1" x14ac:dyDescent="0.3">
      <c r="B80" s="35"/>
      <c r="C80" s="59" t="s">
        <v>23</v>
      </c>
      <c r="D80" s="57"/>
      <c r="E80" s="57"/>
      <c r="F80" s="157" t="str">
        <f>F14</f>
        <v>HRANICE</v>
      </c>
      <c r="G80" s="57"/>
      <c r="H80" s="57"/>
      <c r="I80" s="158" t="s">
        <v>25</v>
      </c>
      <c r="J80" s="67" t="str">
        <f>IF(J14="","",J14)</f>
        <v>5.9.2016</v>
      </c>
      <c r="K80" s="57"/>
      <c r="L80" s="55"/>
    </row>
    <row r="81" spans="2:65" s="1" customFormat="1" ht="6.95" customHeight="1" x14ac:dyDescent="0.3">
      <c r="B81" s="35"/>
      <c r="C81" s="57"/>
      <c r="D81" s="57"/>
      <c r="E81" s="57"/>
      <c r="F81" s="57"/>
      <c r="G81" s="57"/>
      <c r="H81" s="57"/>
      <c r="I81" s="154"/>
      <c r="J81" s="57"/>
      <c r="K81" s="57"/>
      <c r="L81" s="55"/>
    </row>
    <row r="82" spans="2:65" s="1" customFormat="1" ht="15" x14ac:dyDescent="0.3">
      <c r="B82" s="35"/>
      <c r="C82" s="59" t="s">
        <v>29</v>
      </c>
      <c r="D82" s="57"/>
      <c r="E82" s="57"/>
      <c r="F82" s="157" t="str">
        <f>E17</f>
        <v>MĚSTO HRANICE</v>
      </c>
      <c r="G82" s="57"/>
      <c r="H82" s="57"/>
      <c r="I82" s="158" t="s">
        <v>36</v>
      </c>
      <c r="J82" s="157" t="str">
        <f>E23</f>
        <v>PROJEKTY VODAM s.r.o.   HRANICE</v>
      </c>
      <c r="K82" s="57"/>
      <c r="L82" s="55"/>
    </row>
    <row r="83" spans="2:65" s="1" customFormat="1" ht="14.45" customHeight="1" x14ac:dyDescent="0.3">
      <c r="B83" s="35"/>
      <c r="C83" s="59" t="s">
        <v>34</v>
      </c>
      <c r="D83" s="57"/>
      <c r="E83" s="57"/>
      <c r="F83" s="157" t="str">
        <f>IF(E20="","",E20)</f>
        <v/>
      </c>
      <c r="G83" s="57"/>
      <c r="H83" s="57"/>
      <c r="I83" s="154"/>
      <c r="J83" s="57"/>
      <c r="K83" s="57"/>
      <c r="L83" s="55"/>
    </row>
    <row r="84" spans="2:65" s="1" customFormat="1" ht="10.35" customHeight="1" x14ac:dyDescent="0.3">
      <c r="B84" s="35"/>
      <c r="C84" s="57"/>
      <c r="D84" s="57"/>
      <c r="E84" s="57"/>
      <c r="F84" s="57"/>
      <c r="G84" s="57"/>
      <c r="H84" s="57"/>
      <c r="I84" s="154"/>
      <c r="J84" s="57"/>
      <c r="K84" s="57"/>
      <c r="L84" s="55"/>
    </row>
    <row r="85" spans="2:65" s="9" customFormat="1" ht="29.25" customHeight="1" x14ac:dyDescent="0.3">
      <c r="B85" s="159"/>
      <c r="C85" s="160" t="s">
        <v>113</v>
      </c>
      <c r="D85" s="161" t="s">
        <v>61</v>
      </c>
      <c r="E85" s="161" t="s">
        <v>57</v>
      </c>
      <c r="F85" s="161" t="s">
        <v>114</v>
      </c>
      <c r="G85" s="161" t="s">
        <v>115</v>
      </c>
      <c r="H85" s="161" t="s">
        <v>116</v>
      </c>
      <c r="I85" s="162" t="s">
        <v>117</v>
      </c>
      <c r="J85" s="161" t="s">
        <v>107</v>
      </c>
      <c r="K85" s="163" t="s">
        <v>118</v>
      </c>
      <c r="L85" s="164"/>
      <c r="M85" s="75" t="s">
        <v>119</v>
      </c>
      <c r="N85" s="76" t="s">
        <v>46</v>
      </c>
      <c r="O85" s="76" t="s">
        <v>120</v>
      </c>
      <c r="P85" s="76" t="s">
        <v>121</v>
      </c>
      <c r="Q85" s="76" t="s">
        <v>122</v>
      </c>
      <c r="R85" s="76" t="s">
        <v>123</v>
      </c>
      <c r="S85" s="76" t="s">
        <v>124</v>
      </c>
      <c r="T85" s="77" t="s">
        <v>125</v>
      </c>
    </row>
    <row r="86" spans="2:65" s="1" customFormat="1" ht="29.25" customHeight="1" x14ac:dyDescent="0.35">
      <c r="B86" s="35"/>
      <c r="C86" s="81" t="s">
        <v>108</v>
      </c>
      <c r="D86" s="57"/>
      <c r="E86" s="57"/>
      <c r="F86" s="57"/>
      <c r="G86" s="57"/>
      <c r="H86" s="57"/>
      <c r="I86" s="154"/>
      <c r="J86" s="165">
        <f>BK86</f>
        <v>0</v>
      </c>
      <c r="K86" s="57"/>
      <c r="L86" s="55"/>
      <c r="M86" s="78"/>
      <c r="N86" s="79"/>
      <c r="O86" s="79"/>
      <c r="P86" s="166">
        <f>P87</f>
        <v>0</v>
      </c>
      <c r="Q86" s="79"/>
      <c r="R86" s="166">
        <f>R87</f>
        <v>0</v>
      </c>
      <c r="S86" s="79"/>
      <c r="T86" s="167">
        <f>T87</f>
        <v>0</v>
      </c>
      <c r="AT86" s="18" t="s">
        <v>75</v>
      </c>
      <c r="AU86" s="18" t="s">
        <v>109</v>
      </c>
      <c r="BK86" s="168">
        <f>BK87</f>
        <v>0</v>
      </c>
    </row>
    <row r="87" spans="2:65" s="10" customFormat="1" ht="37.35" customHeight="1" x14ac:dyDescent="0.35">
      <c r="B87" s="169"/>
      <c r="C87" s="170"/>
      <c r="D87" s="244" t="s">
        <v>75</v>
      </c>
      <c r="E87" s="245" t="s">
        <v>239</v>
      </c>
      <c r="F87" s="245" t="s">
        <v>240</v>
      </c>
      <c r="G87" s="170"/>
      <c r="H87" s="170"/>
      <c r="I87" s="173"/>
      <c r="J87" s="246">
        <f>BK87</f>
        <v>0</v>
      </c>
      <c r="K87" s="170"/>
      <c r="L87" s="175"/>
      <c r="M87" s="176"/>
      <c r="N87" s="177"/>
      <c r="O87" s="177"/>
      <c r="P87" s="178">
        <f>P88+P96+P99</f>
        <v>0</v>
      </c>
      <c r="Q87" s="177"/>
      <c r="R87" s="178">
        <f>R88+R96+R99</f>
        <v>0</v>
      </c>
      <c r="S87" s="177"/>
      <c r="T87" s="179">
        <f>T88+T96+T99</f>
        <v>0</v>
      </c>
      <c r="AR87" s="180" t="s">
        <v>22</v>
      </c>
      <c r="AT87" s="181" t="s">
        <v>75</v>
      </c>
      <c r="AU87" s="181" t="s">
        <v>76</v>
      </c>
      <c r="AY87" s="180" t="s">
        <v>129</v>
      </c>
      <c r="BK87" s="182">
        <f>BK88+BK96+BK99</f>
        <v>0</v>
      </c>
    </row>
    <row r="88" spans="2:65" s="10" customFormat="1" ht="19.899999999999999" customHeight="1" x14ac:dyDescent="0.3">
      <c r="B88" s="169"/>
      <c r="C88" s="170"/>
      <c r="D88" s="171" t="s">
        <v>75</v>
      </c>
      <c r="E88" s="247" t="s">
        <v>200</v>
      </c>
      <c r="F88" s="247" t="s">
        <v>363</v>
      </c>
      <c r="G88" s="170"/>
      <c r="H88" s="170"/>
      <c r="I88" s="173"/>
      <c r="J88" s="248">
        <f>BK88</f>
        <v>0</v>
      </c>
      <c r="K88" s="170"/>
      <c r="L88" s="175"/>
      <c r="M88" s="176"/>
      <c r="N88" s="177"/>
      <c r="O88" s="177"/>
      <c r="P88" s="178">
        <f>SUM(P89:P95)</f>
        <v>0</v>
      </c>
      <c r="Q88" s="177"/>
      <c r="R88" s="178">
        <f>SUM(R89:R95)</f>
        <v>0</v>
      </c>
      <c r="S88" s="177"/>
      <c r="T88" s="179">
        <f>SUM(T89:T95)</f>
        <v>0</v>
      </c>
      <c r="AR88" s="180" t="s">
        <v>22</v>
      </c>
      <c r="AT88" s="181" t="s">
        <v>75</v>
      </c>
      <c r="AU88" s="181" t="s">
        <v>22</v>
      </c>
      <c r="AY88" s="180" t="s">
        <v>129</v>
      </c>
      <c r="BK88" s="182">
        <f>SUM(BK89:BK95)</f>
        <v>0</v>
      </c>
    </row>
    <row r="89" spans="2:65" s="1" customFormat="1" ht="22.5" customHeight="1" x14ac:dyDescent="0.3">
      <c r="B89" s="35"/>
      <c r="C89" s="183" t="s">
        <v>22</v>
      </c>
      <c r="D89" s="183" t="s">
        <v>130</v>
      </c>
      <c r="E89" s="184" t="s">
        <v>752</v>
      </c>
      <c r="F89" s="185" t="s">
        <v>753</v>
      </c>
      <c r="G89" s="186" t="s">
        <v>312</v>
      </c>
      <c r="H89" s="187">
        <v>534.42999999999995</v>
      </c>
      <c r="I89" s="188"/>
      <c r="J89" s="189">
        <f>ROUND(I89*H89,2)</f>
        <v>0</v>
      </c>
      <c r="K89" s="185" t="s">
        <v>134</v>
      </c>
      <c r="L89" s="55"/>
      <c r="M89" s="190" t="s">
        <v>20</v>
      </c>
      <c r="N89" s="191" t="s">
        <v>47</v>
      </c>
      <c r="O89" s="36"/>
      <c r="P89" s="192">
        <f>O89*H89</f>
        <v>0</v>
      </c>
      <c r="Q89" s="192">
        <v>0</v>
      </c>
      <c r="R89" s="192">
        <f>Q89*H89</f>
        <v>0</v>
      </c>
      <c r="S89" s="192">
        <v>0</v>
      </c>
      <c r="T89" s="193">
        <f>S89*H89</f>
        <v>0</v>
      </c>
      <c r="AR89" s="18" t="s">
        <v>128</v>
      </c>
      <c r="AT89" s="18" t="s">
        <v>130</v>
      </c>
      <c r="AU89" s="18" t="s">
        <v>84</v>
      </c>
      <c r="AY89" s="18" t="s">
        <v>129</v>
      </c>
      <c r="BE89" s="194">
        <f>IF(N89="základní",J89,0)</f>
        <v>0</v>
      </c>
      <c r="BF89" s="194">
        <f>IF(N89="snížená",J89,0)</f>
        <v>0</v>
      </c>
      <c r="BG89" s="194">
        <f>IF(N89="zákl. přenesená",J89,0)</f>
        <v>0</v>
      </c>
      <c r="BH89" s="194">
        <f>IF(N89="sníž. přenesená",J89,0)</f>
        <v>0</v>
      </c>
      <c r="BI89" s="194">
        <f>IF(N89="nulová",J89,0)</f>
        <v>0</v>
      </c>
      <c r="BJ89" s="18" t="s">
        <v>22</v>
      </c>
      <c r="BK89" s="194">
        <f>ROUND(I89*H89,2)</f>
        <v>0</v>
      </c>
      <c r="BL89" s="18" t="s">
        <v>128</v>
      </c>
      <c r="BM89" s="18" t="s">
        <v>84</v>
      </c>
    </row>
    <row r="90" spans="2:65" s="1" customFormat="1" ht="22.5" customHeight="1" x14ac:dyDescent="0.3">
      <c r="B90" s="35"/>
      <c r="C90" s="183" t="s">
        <v>84</v>
      </c>
      <c r="D90" s="183" t="s">
        <v>130</v>
      </c>
      <c r="E90" s="184" t="s">
        <v>389</v>
      </c>
      <c r="F90" s="185" t="s">
        <v>390</v>
      </c>
      <c r="G90" s="186" t="s">
        <v>343</v>
      </c>
      <c r="H90" s="187">
        <v>282.17899999999997</v>
      </c>
      <c r="I90" s="188"/>
      <c r="J90" s="189">
        <f>ROUND(I90*H90,2)</f>
        <v>0</v>
      </c>
      <c r="K90" s="185" t="s">
        <v>134</v>
      </c>
      <c r="L90" s="55"/>
      <c r="M90" s="190" t="s">
        <v>20</v>
      </c>
      <c r="N90" s="191" t="s">
        <v>47</v>
      </c>
      <c r="O90" s="36"/>
      <c r="P90" s="192">
        <f>O90*H90</f>
        <v>0</v>
      </c>
      <c r="Q90" s="192">
        <v>0</v>
      </c>
      <c r="R90" s="192">
        <f>Q90*H90</f>
        <v>0</v>
      </c>
      <c r="S90" s="192">
        <v>0</v>
      </c>
      <c r="T90" s="193">
        <f>S90*H90</f>
        <v>0</v>
      </c>
      <c r="AR90" s="18" t="s">
        <v>128</v>
      </c>
      <c r="AT90" s="18" t="s">
        <v>130</v>
      </c>
      <c r="AU90" s="18" t="s">
        <v>84</v>
      </c>
      <c r="AY90" s="18" t="s">
        <v>129</v>
      </c>
      <c r="BE90" s="194">
        <f>IF(N90="základní",J90,0)</f>
        <v>0</v>
      </c>
      <c r="BF90" s="194">
        <f>IF(N90="snížená",J90,0)</f>
        <v>0</v>
      </c>
      <c r="BG90" s="194">
        <f>IF(N90="zákl. přenesená",J90,0)</f>
        <v>0</v>
      </c>
      <c r="BH90" s="194">
        <f>IF(N90="sníž. přenesená",J90,0)</f>
        <v>0</v>
      </c>
      <c r="BI90" s="194">
        <f>IF(N90="nulová",J90,0)</f>
        <v>0</v>
      </c>
      <c r="BJ90" s="18" t="s">
        <v>22</v>
      </c>
      <c r="BK90" s="194">
        <f>ROUND(I90*H90,2)</f>
        <v>0</v>
      </c>
      <c r="BL90" s="18" t="s">
        <v>128</v>
      </c>
      <c r="BM90" s="18" t="s">
        <v>128</v>
      </c>
    </row>
    <row r="91" spans="2:65" s="11" customFormat="1" x14ac:dyDescent="0.3">
      <c r="B91" s="195"/>
      <c r="C91" s="196"/>
      <c r="D91" s="197" t="s">
        <v>145</v>
      </c>
      <c r="E91" s="198" t="s">
        <v>20</v>
      </c>
      <c r="F91" s="199" t="s">
        <v>392</v>
      </c>
      <c r="G91" s="196"/>
      <c r="H91" s="200" t="s">
        <v>20</v>
      </c>
      <c r="I91" s="201"/>
      <c r="J91" s="196"/>
      <c r="K91" s="196"/>
      <c r="L91" s="202"/>
      <c r="M91" s="203"/>
      <c r="N91" s="204"/>
      <c r="O91" s="204"/>
      <c r="P91" s="204"/>
      <c r="Q91" s="204"/>
      <c r="R91" s="204"/>
      <c r="S91" s="204"/>
      <c r="T91" s="205"/>
      <c r="AT91" s="206" t="s">
        <v>145</v>
      </c>
      <c r="AU91" s="206" t="s">
        <v>84</v>
      </c>
      <c r="AV91" s="11" t="s">
        <v>22</v>
      </c>
      <c r="AW91" s="11" t="s">
        <v>40</v>
      </c>
      <c r="AX91" s="11" t="s">
        <v>76</v>
      </c>
      <c r="AY91" s="206" t="s">
        <v>129</v>
      </c>
    </row>
    <row r="92" spans="2:65" s="12" customFormat="1" x14ac:dyDescent="0.3">
      <c r="B92" s="207"/>
      <c r="C92" s="208"/>
      <c r="D92" s="197" t="s">
        <v>145</v>
      </c>
      <c r="E92" s="209" t="s">
        <v>20</v>
      </c>
      <c r="F92" s="210" t="s">
        <v>754</v>
      </c>
      <c r="G92" s="208"/>
      <c r="H92" s="211">
        <v>282.17899999999997</v>
      </c>
      <c r="I92" s="212"/>
      <c r="J92" s="208"/>
      <c r="K92" s="208"/>
      <c r="L92" s="213"/>
      <c r="M92" s="214"/>
      <c r="N92" s="215"/>
      <c r="O92" s="215"/>
      <c r="P92" s="215"/>
      <c r="Q92" s="215"/>
      <c r="R92" s="215"/>
      <c r="S92" s="215"/>
      <c r="T92" s="216"/>
      <c r="AT92" s="217" t="s">
        <v>145</v>
      </c>
      <c r="AU92" s="217" t="s">
        <v>84</v>
      </c>
      <c r="AV92" s="12" t="s">
        <v>84</v>
      </c>
      <c r="AW92" s="12" t="s">
        <v>40</v>
      </c>
      <c r="AX92" s="12" t="s">
        <v>76</v>
      </c>
      <c r="AY92" s="217" t="s">
        <v>129</v>
      </c>
    </row>
    <row r="93" spans="2:65" s="13" customFormat="1" x14ac:dyDescent="0.3">
      <c r="B93" s="218"/>
      <c r="C93" s="219"/>
      <c r="D93" s="220" t="s">
        <v>145</v>
      </c>
      <c r="E93" s="221" t="s">
        <v>20</v>
      </c>
      <c r="F93" s="222" t="s">
        <v>154</v>
      </c>
      <c r="G93" s="219"/>
      <c r="H93" s="223">
        <v>282.17899999999997</v>
      </c>
      <c r="I93" s="224"/>
      <c r="J93" s="219"/>
      <c r="K93" s="219"/>
      <c r="L93" s="225"/>
      <c r="M93" s="226"/>
      <c r="N93" s="227"/>
      <c r="O93" s="227"/>
      <c r="P93" s="227"/>
      <c r="Q93" s="227"/>
      <c r="R93" s="227"/>
      <c r="S93" s="227"/>
      <c r="T93" s="228"/>
      <c r="AT93" s="229" t="s">
        <v>145</v>
      </c>
      <c r="AU93" s="229" t="s">
        <v>84</v>
      </c>
      <c r="AV93" s="13" t="s">
        <v>128</v>
      </c>
      <c r="AW93" s="13" t="s">
        <v>40</v>
      </c>
      <c r="AX93" s="13" t="s">
        <v>22</v>
      </c>
      <c r="AY93" s="229" t="s">
        <v>129</v>
      </c>
    </row>
    <row r="94" spans="2:65" s="1" customFormat="1" ht="22.5" customHeight="1" x14ac:dyDescent="0.3">
      <c r="B94" s="35"/>
      <c r="C94" s="183" t="s">
        <v>138</v>
      </c>
      <c r="D94" s="183" t="s">
        <v>130</v>
      </c>
      <c r="E94" s="184" t="s">
        <v>401</v>
      </c>
      <c r="F94" s="185" t="s">
        <v>402</v>
      </c>
      <c r="G94" s="186" t="s">
        <v>343</v>
      </c>
      <c r="H94" s="187">
        <v>47.03</v>
      </c>
      <c r="I94" s="188"/>
      <c r="J94" s="189">
        <f>ROUND(I94*H94,2)</f>
        <v>0</v>
      </c>
      <c r="K94" s="185" t="s">
        <v>134</v>
      </c>
      <c r="L94" s="55"/>
      <c r="M94" s="190" t="s">
        <v>20</v>
      </c>
      <c r="N94" s="191" t="s">
        <v>47</v>
      </c>
      <c r="O94" s="36"/>
      <c r="P94" s="192">
        <f>O94*H94</f>
        <v>0</v>
      </c>
      <c r="Q94" s="192">
        <v>0</v>
      </c>
      <c r="R94" s="192">
        <f>Q94*H94</f>
        <v>0</v>
      </c>
      <c r="S94" s="192">
        <v>0</v>
      </c>
      <c r="T94" s="193">
        <f>S94*H94</f>
        <v>0</v>
      </c>
      <c r="AR94" s="18" t="s">
        <v>128</v>
      </c>
      <c r="AT94" s="18" t="s">
        <v>130</v>
      </c>
      <c r="AU94" s="18" t="s">
        <v>84</v>
      </c>
      <c r="AY94" s="18" t="s">
        <v>129</v>
      </c>
      <c r="BE94" s="194">
        <f>IF(N94="základní",J94,0)</f>
        <v>0</v>
      </c>
      <c r="BF94" s="194">
        <f>IF(N94="snížená",J94,0)</f>
        <v>0</v>
      </c>
      <c r="BG94" s="194">
        <f>IF(N94="zákl. přenesená",J94,0)</f>
        <v>0</v>
      </c>
      <c r="BH94" s="194">
        <f>IF(N94="sníž. přenesená",J94,0)</f>
        <v>0</v>
      </c>
      <c r="BI94" s="194">
        <f>IF(N94="nulová",J94,0)</f>
        <v>0</v>
      </c>
      <c r="BJ94" s="18" t="s">
        <v>22</v>
      </c>
      <c r="BK94" s="194">
        <f>ROUND(I94*H94,2)</f>
        <v>0</v>
      </c>
      <c r="BL94" s="18" t="s">
        <v>128</v>
      </c>
      <c r="BM94" s="18" t="s">
        <v>141</v>
      </c>
    </row>
    <row r="95" spans="2:65" s="1" customFormat="1" ht="22.5" customHeight="1" x14ac:dyDescent="0.3">
      <c r="B95" s="35"/>
      <c r="C95" s="183" t="s">
        <v>128</v>
      </c>
      <c r="D95" s="183" t="s">
        <v>130</v>
      </c>
      <c r="E95" s="184" t="s">
        <v>755</v>
      </c>
      <c r="F95" s="185" t="s">
        <v>756</v>
      </c>
      <c r="G95" s="186" t="s">
        <v>343</v>
      </c>
      <c r="H95" s="187">
        <v>47.03</v>
      </c>
      <c r="I95" s="188"/>
      <c r="J95" s="189">
        <f>ROUND(I95*H95,2)</f>
        <v>0</v>
      </c>
      <c r="K95" s="185" t="s">
        <v>185</v>
      </c>
      <c r="L95" s="55"/>
      <c r="M95" s="190" t="s">
        <v>20</v>
      </c>
      <c r="N95" s="191" t="s">
        <v>47</v>
      </c>
      <c r="O95" s="36"/>
      <c r="P95" s="192">
        <f>O95*H95</f>
        <v>0</v>
      </c>
      <c r="Q95" s="192">
        <v>0</v>
      </c>
      <c r="R95" s="192">
        <f>Q95*H95</f>
        <v>0</v>
      </c>
      <c r="S95" s="192">
        <v>0</v>
      </c>
      <c r="T95" s="193">
        <f>S95*H95</f>
        <v>0</v>
      </c>
      <c r="AR95" s="18" t="s">
        <v>128</v>
      </c>
      <c r="AT95" s="18" t="s">
        <v>130</v>
      </c>
      <c r="AU95" s="18" t="s">
        <v>84</v>
      </c>
      <c r="AY95" s="18" t="s">
        <v>129</v>
      </c>
      <c r="BE95" s="194">
        <f>IF(N95="základní",J95,0)</f>
        <v>0</v>
      </c>
      <c r="BF95" s="194">
        <f>IF(N95="snížená",J95,0)</f>
        <v>0</v>
      </c>
      <c r="BG95" s="194">
        <f>IF(N95="zákl. přenesená",J95,0)</f>
        <v>0</v>
      </c>
      <c r="BH95" s="194">
        <f>IF(N95="sníž. přenesená",J95,0)</f>
        <v>0</v>
      </c>
      <c r="BI95" s="194">
        <f>IF(N95="nulová",J95,0)</f>
        <v>0</v>
      </c>
      <c r="BJ95" s="18" t="s">
        <v>22</v>
      </c>
      <c r="BK95" s="194">
        <f>ROUND(I95*H95,2)</f>
        <v>0</v>
      </c>
      <c r="BL95" s="18" t="s">
        <v>128</v>
      </c>
      <c r="BM95" s="18" t="s">
        <v>144</v>
      </c>
    </row>
    <row r="96" spans="2:65" s="10" customFormat="1" ht="29.85" customHeight="1" x14ac:dyDescent="0.3">
      <c r="B96" s="169"/>
      <c r="C96" s="170"/>
      <c r="D96" s="171" t="s">
        <v>75</v>
      </c>
      <c r="E96" s="247" t="s">
        <v>155</v>
      </c>
      <c r="F96" s="247" t="s">
        <v>445</v>
      </c>
      <c r="G96" s="170"/>
      <c r="H96" s="170"/>
      <c r="I96" s="173"/>
      <c r="J96" s="248">
        <f>BK96</f>
        <v>0</v>
      </c>
      <c r="K96" s="170"/>
      <c r="L96" s="175"/>
      <c r="M96" s="176"/>
      <c r="N96" s="177"/>
      <c r="O96" s="177"/>
      <c r="P96" s="178">
        <f>SUM(P97:P98)</f>
        <v>0</v>
      </c>
      <c r="Q96" s="177"/>
      <c r="R96" s="178">
        <f>SUM(R97:R98)</f>
        <v>0</v>
      </c>
      <c r="S96" s="177"/>
      <c r="T96" s="179">
        <f>SUM(T97:T98)</f>
        <v>0</v>
      </c>
      <c r="AR96" s="180" t="s">
        <v>22</v>
      </c>
      <c r="AT96" s="181" t="s">
        <v>75</v>
      </c>
      <c r="AU96" s="181" t="s">
        <v>22</v>
      </c>
      <c r="AY96" s="180" t="s">
        <v>129</v>
      </c>
      <c r="BK96" s="182">
        <f>SUM(BK97:BK98)</f>
        <v>0</v>
      </c>
    </row>
    <row r="97" spans="2:65" s="1" customFormat="1" ht="22.5" customHeight="1" x14ac:dyDescent="0.3">
      <c r="B97" s="35"/>
      <c r="C97" s="183" t="s">
        <v>155</v>
      </c>
      <c r="D97" s="183" t="s">
        <v>130</v>
      </c>
      <c r="E97" s="184" t="s">
        <v>471</v>
      </c>
      <c r="F97" s="185" t="s">
        <v>472</v>
      </c>
      <c r="G97" s="186" t="s">
        <v>312</v>
      </c>
      <c r="H97" s="187">
        <v>534.42999999999995</v>
      </c>
      <c r="I97" s="188"/>
      <c r="J97" s="189">
        <f>ROUND(I97*H97,2)</f>
        <v>0</v>
      </c>
      <c r="K97" s="185" t="s">
        <v>134</v>
      </c>
      <c r="L97" s="55"/>
      <c r="M97" s="190" t="s">
        <v>20</v>
      </c>
      <c r="N97" s="191" t="s">
        <v>47</v>
      </c>
      <c r="O97" s="36"/>
      <c r="P97" s="192">
        <f>O97*H97</f>
        <v>0</v>
      </c>
      <c r="Q97" s="192">
        <v>0</v>
      </c>
      <c r="R97" s="192">
        <f>Q97*H97</f>
        <v>0</v>
      </c>
      <c r="S97" s="192">
        <v>0</v>
      </c>
      <c r="T97" s="193">
        <f>S97*H97</f>
        <v>0</v>
      </c>
      <c r="AR97" s="18" t="s">
        <v>128</v>
      </c>
      <c r="AT97" s="18" t="s">
        <v>130</v>
      </c>
      <c r="AU97" s="18" t="s">
        <v>84</v>
      </c>
      <c r="AY97" s="18" t="s">
        <v>129</v>
      </c>
      <c r="BE97" s="194">
        <f>IF(N97="základní",J97,0)</f>
        <v>0</v>
      </c>
      <c r="BF97" s="194">
        <f>IF(N97="snížená",J97,0)</f>
        <v>0</v>
      </c>
      <c r="BG97" s="194">
        <f>IF(N97="zákl. přenesená",J97,0)</f>
        <v>0</v>
      </c>
      <c r="BH97" s="194">
        <f>IF(N97="sníž. přenesená",J97,0)</f>
        <v>0</v>
      </c>
      <c r="BI97" s="194">
        <f>IF(N97="nulová",J97,0)</f>
        <v>0</v>
      </c>
      <c r="BJ97" s="18" t="s">
        <v>22</v>
      </c>
      <c r="BK97" s="194">
        <f>ROUND(I97*H97,2)</f>
        <v>0</v>
      </c>
      <c r="BL97" s="18" t="s">
        <v>128</v>
      </c>
      <c r="BM97" s="18" t="s">
        <v>27</v>
      </c>
    </row>
    <row r="98" spans="2:65" s="1" customFormat="1" ht="22.5" customHeight="1" x14ac:dyDescent="0.3">
      <c r="B98" s="35"/>
      <c r="C98" s="183" t="s">
        <v>141</v>
      </c>
      <c r="D98" s="183" t="s">
        <v>130</v>
      </c>
      <c r="E98" s="184" t="s">
        <v>757</v>
      </c>
      <c r="F98" s="185" t="s">
        <v>758</v>
      </c>
      <c r="G98" s="186" t="s">
        <v>312</v>
      </c>
      <c r="H98" s="187">
        <v>534.42999999999995</v>
      </c>
      <c r="I98" s="188"/>
      <c r="J98" s="189">
        <f>ROUND(I98*H98,2)</f>
        <v>0</v>
      </c>
      <c r="K98" s="185" t="s">
        <v>134</v>
      </c>
      <c r="L98" s="55"/>
      <c r="M98" s="190" t="s">
        <v>20</v>
      </c>
      <c r="N98" s="191" t="s">
        <v>47</v>
      </c>
      <c r="O98" s="36"/>
      <c r="P98" s="192">
        <f>O98*H98</f>
        <v>0</v>
      </c>
      <c r="Q98" s="192">
        <v>0</v>
      </c>
      <c r="R98" s="192">
        <f>Q98*H98</f>
        <v>0</v>
      </c>
      <c r="S98" s="192">
        <v>0</v>
      </c>
      <c r="T98" s="193">
        <f>S98*H98</f>
        <v>0</v>
      </c>
      <c r="AR98" s="18" t="s">
        <v>128</v>
      </c>
      <c r="AT98" s="18" t="s">
        <v>130</v>
      </c>
      <c r="AU98" s="18" t="s">
        <v>84</v>
      </c>
      <c r="AY98" s="18" t="s">
        <v>129</v>
      </c>
      <c r="BE98" s="194">
        <f>IF(N98="základní",J98,0)</f>
        <v>0</v>
      </c>
      <c r="BF98" s="194">
        <f>IF(N98="snížená",J98,0)</f>
        <v>0</v>
      </c>
      <c r="BG98" s="194">
        <f>IF(N98="zákl. přenesená",J98,0)</f>
        <v>0</v>
      </c>
      <c r="BH98" s="194">
        <f>IF(N98="sníž. přenesená",J98,0)</f>
        <v>0</v>
      </c>
      <c r="BI98" s="194">
        <f>IF(N98="nulová",J98,0)</f>
        <v>0</v>
      </c>
      <c r="BJ98" s="18" t="s">
        <v>22</v>
      </c>
      <c r="BK98" s="194">
        <f>ROUND(I98*H98,2)</f>
        <v>0</v>
      </c>
      <c r="BL98" s="18" t="s">
        <v>128</v>
      </c>
      <c r="BM98" s="18" t="s">
        <v>169</v>
      </c>
    </row>
    <row r="99" spans="2:65" s="10" customFormat="1" ht="29.85" customHeight="1" x14ac:dyDescent="0.3">
      <c r="B99" s="169"/>
      <c r="C99" s="170"/>
      <c r="D99" s="171" t="s">
        <v>75</v>
      </c>
      <c r="E99" s="247" t="s">
        <v>600</v>
      </c>
      <c r="F99" s="247" t="s">
        <v>721</v>
      </c>
      <c r="G99" s="170"/>
      <c r="H99" s="170"/>
      <c r="I99" s="173"/>
      <c r="J99" s="248">
        <f>BK99</f>
        <v>0</v>
      </c>
      <c r="K99" s="170"/>
      <c r="L99" s="175"/>
      <c r="M99" s="176"/>
      <c r="N99" s="177"/>
      <c r="O99" s="177"/>
      <c r="P99" s="178">
        <f>P100</f>
        <v>0</v>
      </c>
      <c r="Q99" s="177"/>
      <c r="R99" s="178">
        <f>R100</f>
        <v>0</v>
      </c>
      <c r="S99" s="177"/>
      <c r="T99" s="179">
        <f>T100</f>
        <v>0</v>
      </c>
      <c r="AR99" s="180" t="s">
        <v>22</v>
      </c>
      <c r="AT99" s="181" t="s">
        <v>75</v>
      </c>
      <c r="AU99" s="181" t="s">
        <v>22</v>
      </c>
      <c r="AY99" s="180" t="s">
        <v>129</v>
      </c>
      <c r="BK99" s="182">
        <f>BK100</f>
        <v>0</v>
      </c>
    </row>
    <row r="100" spans="2:65" s="1" customFormat="1" ht="22.5" customHeight="1" x14ac:dyDescent="0.3">
      <c r="B100" s="35"/>
      <c r="C100" s="183" t="s">
        <v>178</v>
      </c>
      <c r="D100" s="183" t="s">
        <v>130</v>
      </c>
      <c r="E100" s="184" t="s">
        <v>759</v>
      </c>
      <c r="F100" s="185" t="s">
        <v>760</v>
      </c>
      <c r="G100" s="186" t="s">
        <v>343</v>
      </c>
      <c r="H100" s="187">
        <v>55.816000000000003</v>
      </c>
      <c r="I100" s="188"/>
      <c r="J100" s="189">
        <f>ROUND(I100*H100,2)</f>
        <v>0</v>
      </c>
      <c r="K100" s="185" t="s">
        <v>134</v>
      </c>
      <c r="L100" s="55"/>
      <c r="M100" s="190" t="s">
        <v>20</v>
      </c>
      <c r="N100" s="233" t="s">
        <v>47</v>
      </c>
      <c r="O100" s="234"/>
      <c r="P100" s="235">
        <f>O100*H100</f>
        <v>0</v>
      </c>
      <c r="Q100" s="235">
        <v>0</v>
      </c>
      <c r="R100" s="235">
        <f>Q100*H100</f>
        <v>0</v>
      </c>
      <c r="S100" s="235">
        <v>0</v>
      </c>
      <c r="T100" s="236">
        <f>S100*H100</f>
        <v>0</v>
      </c>
      <c r="AR100" s="18" t="s">
        <v>128</v>
      </c>
      <c r="AT100" s="18" t="s">
        <v>130</v>
      </c>
      <c r="AU100" s="18" t="s">
        <v>84</v>
      </c>
      <c r="AY100" s="18" t="s">
        <v>129</v>
      </c>
      <c r="BE100" s="194">
        <f>IF(N100="základní",J100,0)</f>
        <v>0</v>
      </c>
      <c r="BF100" s="194">
        <f>IF(N100="snížená",J100,0)</f>
        <v>0</v>
      </c>
      <c r="BG100" s="194">
        <f>IF(N100="zákl. přenesená",J100,0)</f>
        <v>0</v>
      </c>
      <c r="BH100" s="194">
        <f>IF(N100="sníž. přenesená",J100,0)</f>
        <v>0</v>
      </c>
      <c r="BI100" s="194">
        <f>IF(N100="nulová",J100,0)</f>
        <v>0</v>
      </c>
      <c r="BJ100" s="18" t="s">
        <v>22</v>
      </c>
      <c r="BK100" s="194">
        <f>ROUND(I100*H100,2)</f>
        <v>0</v>
      </c>
      <c r="BL100" s="18" t="s">
        <v>128</v>
      </c>
      <c r="BM100" s="18" t="s">
        <v>181</v>
      </c>
    </row>
    <row r="101" spans="2:65" s="1" customFormat="1" ht="6.95" customHeight="1" x14ac:dyDescent="0.3">
      <c r="B101" s="50"/>
      <c r="C101" s="51"/>
      <c r="D101" s="51"/>
      <c r="E101" s="51"/>
      <c r="F101" s="51"/>
      <c r="G101" s="51"/>
      <c r="H101" s="51"/>
      <c r="I101" s="137"/>
      <c r="J101" s="51"/>
      <c r="K101" s="51"/>
      <c r="L101" s="55"/>
    </row>
  </sheetData>
  <sheetProtection password="CC35" sheet="1" objects="1" scenarios="1" formatColumns="0" formatRows="0" sort="0" autoFilter="0"/>
  <autoFilter ref="C85:K85"/>
  <mergeCells count="12">
    <mergeCell ref="E76:H76"/>
    <mergeCell ref="E78:H78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4:H74"/>
  </mergeCells>
  <hyperlinks>
    <hyperlink ref="F1:G1" location="C2" tooltip="Krycí list soupisu" display="1) Krycí list soupisu"/>
    <hyperlink ref="G1:H1" location="C58" tooltip="Rekapitulace" display="2) Rekapitulace"/>
    <hyperlink ref="J1" location="C85" tooltip="Soupis prací" display="3) Soupis prací"/>
    <hyperlink ref="L1:V1" location="'Rekapitulace stavby'!C2" tooltip="Rekapitulace stavby" display="Rekapitulace stavby"/>
  </hyperlinks>
  <printOptions horizontalCentered="1"/>
  <pageMargins left="0.59055118110236227" right="0.59055118110236227" top="0.59055118110236227" bottom="0.59055118110236227" header="0" footer="0"/>
  <pageSetup paperSize="9" fitToHeight="100" orientation="landscape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6"/>
  <sheetViews>
    <sheetView showGridLines="0" zoomScaleNormal="100" workbookViewId="0"/>
  </sheetViews>
  <sheetFormatPr defaultRowHeight="13.5" x14ac:dyDescent="0.3"/>
  <cols>
    <col min="1" max="1" width="8.33203125" style="270" customWidth="1"/>
    <col min="2" max="2" width="1.6640625" style="270" customWidth="1"/>
    <col min="3" max="4" width="5" style="270" customWidth="1"/>
    <col min="5" max="5" width="11.6640625" style="270" customWidth="1"/>
    <col min="6" max="6" width="9.1640625" style="270" customWidth="1"/>
    <col min="7" max="7" width="5" style="270" customWidth="1"/>
    <col min="8" max="8" width="77.83203125" style="270" customWidth="1"/>
    <col min="9" max="10" width="20" style="270" customWidth="1"/>
    <col min="11" max="11" width="1.6640625" style="270" customWidth="1"/>
    <col min="12" max="256" width="9.33203125" style="270"/>
    <col min="257" max="257" width="8.33203125" style="270" customWidth="1"/>
    <col min="258" max="258" width="1.6640625" style="270" customWidth="1"/>
    <col min="259" max="260" width="5" style="270" customWidth="1"/>
    <col min="261" max="261" width="11.6640625" style="270" customWidth="1"/>
    <col min="262" max="262" width="9.1640625" style="270" customWidth="1"/>
    <col min="263" max="263" width="5" style="270" customWidth="1"/>
    <col min="264" max="264" width="77.83203125" style="270" customWidth="1"/>
    <col min="265" max="266" width="20" style="270" customWidth="1"/>
    <col min="267" max="267" width="1.6640625" style="270" customWidth="1"/>
    <col min="268" max="512" width="9.33203125" style="270"/>
    <col min="513" max="513" width="8.33203125" style="270" customWidth="1"/>
    <col min="514" max="514" width="1.6640625" style="270" customWidth="1"/>
    <col min="515" max="516" width="5" style="270" customWidth="1"/>
    <col min="517" max="517" width="11.6640625" style="270" customWidth="1"/>
    <col min="518" max="518" width="9.1640625" style="270" customWidth="1"/>
    <col min="519" max="519" width="5" style="270" customWidth="1"/>
    <col min="520" max="520" width="77.83203125" style="270" customWidth="1"/>
    <col min="521" max="522" width="20" style="270" customWidth="1"/>
    <col min="523" max="523" width="1.6640625" style="270" customWidth="1"/>
    <col min="524" max="768" width="9.33203125" style="270"/>
    <col min="769" max="769" width="8.33203125" style="270" customWidth="1"/>
    <col min="770" max="770" width="1.6640625" style="270" customWidth="1"/>
    <col min="771" max="772" width="5" style="270" customWidth="1"/>
    <col min="773" max="773" width="11.6640625" style="270" customWidth="1"/>
    <col min="774" max="774" width="9.1640625" style="270" customWidth="1"/>
    <col min="775" max="775" width="5" style="270" customWidth="1"/>
    <col min="776" max="776" width="77.83203125" style="270" customWidth="1"/>
    <col min="777" max="778" width="20" style="270" customWidth="1"/>
    <col min="779" max="779" width="1.6640625" style="270" customWidth="1"/>
    <col min="780" max="1024" width="9.33203125" style="270"/>
    <col min="1025" max="1025" width="8.33203125" style="270" customWidth="1"/>
    <col min="1026" max="1026" width="1.6640625" style="270" customWidth="1"/>
    <col min="1027" max="1028" width="5" style="270" customWidth="1"/>
    <col min="1029" max="1029" width="11.6640625" style="270" customWidth="1"/>
    <col min="1030" max="1030" width="9.1640625" style="270" customWidth="1"/>
    <col min="1031" max="1031" width="5" style="270" customWidth="1"/>
    <col min="1032" max="1032" width="77.83203125" style="270" customWidth="1"/>
    <col min="1033" max="1034" width="20" style="270" customWidth="1"/>
    <col min="1035" max="1035" width="1.6640625" style="270" customWidth="1"/>
    <col min="1036" max="1280" width="9.33203125" style="270"/>
    <col min="1281" max="1281" width="8.33203125" style="270" customWidth="1"/>
    <col min="1282" max="1282" width="1.6640625" style="270" customWidth="1"/>
    <col min="1283" max="1284" width="5" style="270" customWidth="1"/>
    <col min="1285" max="1285" width="11.6640625" style="270" customWidth="1"/>
    <col min="1286" max="1286" width="9.1640625" style="270" customWidth="1"/>
    <col min="1287" max="1287" width="5" style="270" customWidth="1"/>
    <col min="1288" max="1288" width="77.83203125" style="270" customWidth="1"/>
    <col min="1289" max="1290" width="20" style="270" customWidth="1"/>
    <col min="1291" max="1291" width="1.6640625" style="270" customWidth="1"/>
    <col min="1292" max="1536" width="9.33203125" style="270"/>
    <col min="1537" max="1537" width="8.33203125" style="270" customWidth="1"/>
    <col min="1538" max="1538" width="1.6640625" style="270" customWidth="1"/>
    <col min="1539" max="1540" width="5" style="270" customWidth="1"/>
    <col min="1541" max="1541" width="11.6640625" style="270" customWidth="1"/>
    <col min="1542" max="1542" width="9.1640625" style="270" customWidth="1"/>
    <col min="1543" max="1543" width="5" style="270" customWidth="1"/>
    <col min="1544" max="1544" width="77.83203125" style="270" customWidth="1"/>
    <col min="1545" max="1546" width="20" style="270" customWidth="1"/>
    <col min="1547" max="1547" width="1.6640625" style="270" customWidth="1"/>
    <col min="1548" max="1792" width="9.33203125" style="270"/>
    <col min="1793" max="1793" width="8.33203125" style="270" customWidth="1"/>
    <col min="1794" max="1794" width="1.6640625" style="270" customWidth="1"/>
    <col min="1795" max="1796" width="5" style="270" customWidth="1"/>
    <col min="1797" max="1797" width="11.6640625" style="270" customWidth="1"/>
    <col min="1798" max="1798" width="9.1640625" style="270" customWidth="1"/>
    <col min="1799" max="1799" width="5" style="270" customWidth="1"/>
    <col min="1800" max="1800" width="77.83203125" style="270" customWidth="1"/>
    <col min="1801" max="1802" width="20" style="270" customWidth="1"/>
    <col min="1803" max="1803" width="1.6640625" style="270" customWidth="1"/>
    <col min="1804" max="2048" width="9.33203125" style="270"/>
    <col min="2049" max="2049" width="8.33203125" style="270" customWidth="1"/>
    <col min="2050" max="2050" width="1.6640625" style="270" customWidth="1"/>
    <col min="2051" max="2052" width="5" style="270" customWidth="1"/>
    <col min="2053" max="2053" width="11.6640625" style="270" customWidth="1"/>
    <col min="2054" max="2054" width="9.1640625" style="270" customWidth="1"/>
    <col min="2055" max="2055" width="5" style="270" customWidth="1"/>
    <col min="2056" max="2056" width="77.83203125" style="270" customWidth="1"/>
    <col min="2057" max="2058" width="20" style="270" customWidth="1"/>
    <col min="2059" max="2059" width="1.6640625" style="270" customWidth="1"/>
    <col min="2060" max="2304" width="9.33203125" style="270"/>
    <col min="2305" max="2305" width="8.33203125" style="270" customWidth="1"/>
    <col min="2306" max="2306" width="1.6640625" style="270" customWidth="1"/>
    <col min="2307" max="2308" width="5" style="270" customWidth="1"/>
    <col min="2309" max="2309" width="11.6640625" style="270" customWidth="1"/>
    <col min="2310" max="2310" width="9.1640625" style="270" customWidth="1"/>
    <col min="2311" max="2311" width="5" style="270" customWidth="1"/>
    <col min="2312" max="2312" width="77.83203125" style="270" customWidth="1"/>
    <col min="2313" max="2314" width="20" style="270" customWidth="1"/>
    <col min="2315" max="2315" width="1.6640625" style="270" customWidth="1"/>
    <col min="2316" max="2560" width="9.33203125" style="270"/>
    <col min="2561" max="2561" width="8.33203125" style="270" customWidth="1"/>
    <col min="2562" max="2562" width="1.6640625" style="270" customWidth="1"/>
    <col min="2563" max="2564" width="5" style="270" customWidth="1"/>
    <col min="2565" max="2565" width="11.6640625" style="270" customWidth="1"/>
    <col min="2566" max="2566" width="9.1640625" style="270" customWidth="1"/>
    <col min="2567" max="2567" width="5" style="270" customWidth="1"/>
    <col min="2568" max="2568" width="77.83203125" style="270" customWidth="1"/>
    <col min="2569" max="2570" width="20" style="270" customWidth="1"/>
    <col min="2571" max="2571" width="1.6640625" style="270" customWidth="1"/>
    <col min="2572" max="2816" width="9.33203125" style="270"/>
    <col min="2817" max="2817" width="8.33203125" style="270" customWidth="1"/>
    <col min="2818" max="2818" width="1.6640625" style="270" customWidth="1"/>
    <col min="2819" max="2820" width="5" style="270" customWidth="1"/>
    <col min="2821" max="2821" width="11.6640625" style="270" customWidth="1"/>
    <col min="2822" max="2822" width="9.1640625" style="270" customWidth="1"/>
    <col min="2823" max="2823" width="5" style="270" customWidth="1"/>
    <col min="2824" max="2824" width="77.83203125" style="270" customWidth="1"/>
    <col min="2825" max="2826" width="20" style="270" customWidth="1"/>
    <col min="2827" max="2827" width="1.6640625" style="270" customWidth="1"/>
    <col min="2828" max="3072" width="9.33203125" style="270"/>
    <col min="3073" max="3073" width="8.33203125" style="270" customWidth="1"/>
    <col min="3074" max="3074" width="1.6640625" style="270" customWidth="1"/>
    <col min="3075" max="3076" width="5" style="270" customWidth="1"/>
    <col min="3077" max="3077" width="11.6640625" style="270" customWidth="1"/>
    <col min="3078" max="3078" width="9.1640625" style="270" customWidth="1"/>
    <col min="3079" max="3079" width="5" style="270" customWidth="1"/>
    <col min="3080" max="3080" width="77.83203125" style="270" customWidth="1"/>
    <col min="3081" max="3082" width="20" style="270" customWidth="1"/>
    <col min="3083" max="3083" width="1.6640625" style="270" customWidth="1"/>
    <col min="3084" max="3328" width="9.33203125" style="270"/>
    <col min="3329" max="3329" width="8.33203125" style="270" customWidth="1"/>
    <col min="3330" max="3330" width="1.6640625" style="270" customWidth="1"/>
    <col min="3331" max="3332" width="5" style="270" customWidth="1"/>
    <col min="3333" max="3333" width="11.6640625" style="270" customWidth="1"/>
    <col min="3334" max="3334" width="9.1640625" style="270" customWidth="1"/>
    <col min="3335" max="3335" width="5" style="270" customWidth="1"/>
    <col min="3336" max="3336" width="77.83203125" style="270" customWidth="1"/>
    <col min="3337" max="3338" width="20" style="270" customWidth="1"/>
    <col min="3339" max="3339" width="1.6640625" style="270" customWidth="1"/>
    <col min="3340" max="3584" width="9.33203125" style="270"/>
    <col min="3585" max="3585" width="8.33203125" style="270" customWidth="1"/>
    <col min="3586" max="3586" width="1.6640625" style="270" customWidth="1"/>
    <col min="3587" max="3588" width="5" style="270" customWidth="1"/>
    <col min="3589" max="3589" width="11.6640625" style="270" customWidth="1"/>
    <col min="3590" max="3590" width="9.1640625" style="270" customWidth="1"/>
    <col min="3591" max="3591" width="5" style="270" customWidth="1"/>
    <col min="3592" max="3592" width="77.83203125" style="270" customWidth="1"/>
    <col min="3593" max="3594" width="20" style="270" customWidth="1"/>
    <col min="3595" max="3595" width="1.6640625" style="270" customWidth="1"/>
    <col min="3596" max="3840" width="9.33203125" style="270"/>
    <col min="3841" max="3841" width="8.33203125" style="270" customWidth="1"/>
    <col min="3842" max="3842" width="1.6640625" style="270" customWidth="1"/>
    <col min="3843" max="3844" width="5" style="270" customWidth="1"/>
    <col min="3845" max="3845" width="11.6640625" style="270" customWidth="1"/>
    <col min="3846" max="3846" width="9.1640625" style="270" customWidth="1"/>
    <col min="3847" max="3847" width="5" style="270" customWidth="1"/>
    <col min="3848" max="3848" width="77.83203125" style="270" customWidth="1"/>
    <col min="3849" max="3850" width="20" style="270" customWidth="1"/>
    <col min="3851" max="3851" width="1.6640625" style="270" customWidth="1"/>
    <col min="3852" max="4096" width="9.33203125" style="270"/>
    <col min="4097" max="4097" width="8.33203125" style="270" customWidth="1"/>
    <col min="4098" max="4098" width="1.6640625" style="270" customWidth="1"/>
    <col min="4099" max="4100" width="5" style="270" customWidth="1"/>
    <col min="4101" max="4101" width="11.6640625" style="270" customWidth="1"/>
    <col min="4102" max="4102" width="9.1640625" style="270" customWidth="1"/>
    <col min="4103" max="4103" width="5" style="270" customWidth="1"/>
    <col min="4104" max="4104" width="77.83203125" style="270" customWidth="1"/>
    <col min="4105" max="4106" width="20" style="270" customWidth="1"/>
    <col min="4107" max="4107" width="1.6640625" style="270" customWidth="1"/>
    <col min="4108" max="4352" width="9.33203125" style="270"/>
    <col min="4353" max="4353" width="8.33203125" style="270" customWidth="1"/>
    <col min="4354" max="4354" width="1.6640625" style="270" customWidth="1"/>
    <col min="4355" max="4356" width="5" style="270" customWidth="1"/>
    <col min="4357" max="4357" width="11.6640625" style="270" customWidth="1"/>
    <col min="4358" max="4358" width="9.1640625" style="270" customWidth="1"/>
    <col min="4359" max="4359" width="5" style="270" customWidth="1"/>
    <col min="4360" max="4360" width="77.83203125" style="270" customWidth="1"/>
    <col min="4361" max="4362" width="20" style="270" customWidth="1"/>
    <col min="4363" max="4363" width="1.6640625" style="270" customWidth="1"/>
    <col min="4364" max="4608" width="9.33203125" style="270"/>
    <col min="4609" max="4609" width="8.33203125" style="270" customWidth="1"/>
    <col min="4610" max="4610" width="1.6640625" style="270" customWidth="1"/>
    <col min="4611" max="4612" width="5" style="270" customWidth="1"/>
    <col min="4613" max="4613" width="11.6640625" style="270" customWidth="1"/>
    <col min="4614" max="4614" width="9.1640625" style="270" customWidth="1"/>
    <col min="4615" max="4615" width="5" style="270" customWidth="1"/>
    <col min="4616" max="4616" width="77.83203125" style="270" customWidth="1"/>
    <col min="4617" max="4618" width="20" style="270" customWidth="1"/>
    <col min="4619" max="4619" width="1.6640625" style="270" customWidth="1"/>
    <col min="4620" max="4864" width="9.33203125" style="270"/>
    <col min="4865" max="4865" width="8.33203125" style="270" customWidth="1"/>
    <col min="4866" max="4866" width="1.6640625" style="270" customWidth="1"/>
    <col min="4867" max="4868" width="5" style="270" customWidth="1"/>
    <col min="4869" max="4869" width="11.6640625" style="270" customWidth="1"/>
    <col min="4870" max="4870" width="9.1640625" style="270" customWidth="1"/>
    <col min="4871" max="4871" width="5" style="270" customWidth="1"/>
    <col min="4872" max="4872" width="77.83203125" style="270" customWidth="1"/>
    <col min="4873" max="4874" width="20" style="270" customWidth="1"/>
    <col min="4875" max="4875" width="1.6640625" style="270" customWidth="1"/>
    <col min="4876" max="5120" width="9.33203125" style="270"/>
    <col min="5121" max="5121" width="8.33203125" style="270" customWidth="1"/>
    <col min="5122" max="5122" width="1.6640625" style="270" customWidth="1"/>
    <col min="5123" max="5124" width="5" style="270" customWidth="1"/>
    <col min="5125" max="5125" width="11.6640625" style="270" customWidth="1"/>
    <col min="5126" max="5126" width="9.1640625" style="270" customWidth="1"/>
    <col min="5127" max="5127" width="5" style="270" customWidth="1"/>
    <col min="5128" max="5128" width="77.83203125" style="270" customWidth="1"/>
    <col min="5129" max="5130" width="20" style="270" customWidth="1"/>
    <col min="5131" max="5131" width="1.6640625" style="270" customWidth="1"/>
    <col min="5132" max="5376" width="9.33203125" style="270"/>
    <col min="5377" max="5377" width="8.33203125" style="270" customWidth="1"/>
    <col min="5378" max="5378" width="1.6640625" style="270" customWidth="1"/>
    <col min="5379" max="5380" width="5" style="270" customWidth="1"/>
    <col min="5381" max="5381" width="11.6640625" style="270" customWidth="1"/>
    <col min="5382" max="5382" width="9.1640625" style="270" customWidth="1"/>
    <col min="5383" max="5383" width="5" style="270" customWidth="1"/>
    <col min="5384" max="5384" width="77.83203125" style="270" customWidth="1"/>
    <col min="5385" max="5386" width="20" style="270" customWidth="1"/>
    <col min="5387" max="5387" width="1.6640625" style="270" customWidth="1"/>
    <col min="5388" max="5632" width="9.33203125" style="270"/>
    <col min="5633" max="5633" width="8.33203125" style="270" customWidth="1"/>
    <col min="5634" max="5634" width="1.6640625" style="270" customWidth="1"/>
    <col min="5635" max="5636" width="5" style="270" customWidth="1"/>
    <col min="5637" max="5637" width="11.6640625" style="270" customWidth="1"/>
    <col min="5638" max="5638" width="9.1640625" style="270" customWidth="1"/>
    <col min="5639" max="5639" width="5" style="270" customWidth="1"/>
    <col min="5640" max="5640" width="77.83203125" style="270" customWidth="1"/>
    <col min="5641" max="5642" width="20" style="270" customWidth="1"/>
    <col min="5643" max="5643" width="1.6640625" style="270" customWidth="1"/>
    <col min="5644" max="5888" width="9.33203125" style="270"/>
    <col min="5889" max="5889" width="8.33203125" style="270" customWidth="1"/>
    <col min="5890" max="5890" width="1.6640625" style="270" customWidth="1"/>
    <col min="5891" max="5892" width="5" style="270" customWidth="1"/>
    <col min="5893" max="5893" width="11.6640625" style="270" customWidth="1"/>
    <col min="5894" max="5894" width="9.1640625" style="270" customWidth="1"/>
    <col min="5895" max="5895" width="5" style="270" customWidth="1"/>
    <col min="5896" max="5896" width="77.83203125" style="270" customWidth="1"/>
    <col min="5897" max="5898" width="20" style="270" customWidth="1"/>
    <col min="5899" max="5899" width="1.6640625" style="270" customWidth="1"/>
    <col min="5900" max="6144" width="9.33203125" style="270"/>
    <col min="6145" max="6145" width="8.33203125" style="270" customWidth="1"/>
    <col min="6146" max="6146" width="1.6640625" style="270" customWidth="1"/>
    <col min="6147" max="6148" width="5" style="270" customWidth="1"/>
    <col min="6149" max="6149" width="11.6640625" style="270" customWidth="1"/>
    <col min="6150" max="6150" width="9.1640625" style="270" customWidth="1"/>
    <col min="6151" max="6151" width="5" style="270" customWidth="1"/>
    <col min="6152" max="6152" width="77.83203125" style="270" customWidth="1"/>
    <col min="6153" max="6154" width="20" style="270" customWidth="1"/>
    <col min="6155" max="6155" width="1.6640625" style="270" customWidth="1"/>
    <col min="6156" max="6400" width="9.33203125" style="270"/>
    <col min="6401" max="6401" width="8.33203125" style="270" customWidth="1"/>
    <col min="6402" max="6402" width="1.6640625" style="270" customWidth="1"/>
    <col min="6403" max="6404" width="5" style="270" customWidth="1"/>
    <col min="6405" max="6405" width="11.6640625" style="270" customWidth="1"/>
    <col min="6406" max="6406" width="9.1640625" style="270" customWidth="1"/>
    <col min="6407" max="6407" width="5" style="270" customWidth="1"/>
    <col min="6408" max="6408" width="77.83203125" style="270" customWidth="1"/>
    <col min="6409" max="6410" width="20" style="270" customWidth="1"/>
    <col min="6411" max="6411" width="1.6640625" style="270" customWidth="1"/>
    <col min="6412" max="6656" width="9.33203125" style="270"/>
    <col min="6657" max="6657" width="8.33203125" style="270" customWidth="1"/>
    <col min="6658" max="6658" width="1.6640625" style="270" customWidth="1"/>
    <col min="6659" max="6660" width="5" style="270" customWidth="1"/>
    <col min="6661" max="6661" width="11.6640625" style="270" customWidth="1"/>
    <col min="6662" max="6662" width="9.1640625" style="270" customWidth="1"/>
    <col min="6663" max="6663" width="5" style="270" customWidth="1"/>
    <col min="6664" max="6664" width="77.83203125" style="270" customWidth="1"/>
    <col min="6665" max="6666" width="20" style="270" customWidth="1"/>
    <col min="6667" max="6667" width="1.6640625" style="270" customWidth="1"/>
    <col min="6668" max="6912" width="9.33203125" style="270"/>
    <col min="6913" max="6913" width="8.33203125" style="270" customWidth="1"/>
    <col min="6914" max="6914" width="1.6640625" style="270" customWidth="1"/>
    <col min="6915" max="6916" width="5" style="270" customWidth="1"/>
    <col min="6917" max="6917" width="11.6640625" style="270" customWidth="1"/>
    <col min="6918" max="6918" width="9.1640625" style="270" customWidth="1"/>
    <col min="6919" max="6919" width="5" style="270" customWidth="1"/>
    <col min="6920" max="6920" width="77.83203125" style="270" customWidth="1"/>
    <col min="6921" max="6922" width="20" style="270" customWidth="1"/>
    <col min="6923" max="6923" width="1.6640625" style="270" customWidth="1"/>
    <col min="6924" max="7168" width="9.33203125" style="270"/>
    <col min="7169" max="7169" width="8.33203125" style="270" customWidth="1"/>
    <col min="7170" max="7170" width="1.6640625" style="270" customWidth="1"/>
    <col min="7171" max="7172" width="5" style="270" customWidth="1"/>
    <col min="7173" max="7173" width="11.6640625" style="270" customWidth="1"/>
    <col min="7174" max="7174" width="9.1640625" style="270" customWidth="1"/>
    <col min="7175" max="7175" width="5" style="270" customWidth="1"/>
    <col min="7176" max="7176" width="77.83203125" style="270" customWidth="1"/>
    <col min="7177" max="7178" width="20" style="270" customWidth="1"/>
    <col min="7179" max="7179" width="1.6640625" style="270" customWidth="1"/>
    <col min="7180" max="7424" width="9.33203125" style="270"/>
    <col min="7425" max="7425" width="8.33203125" style="270" customWidth="1"/>
    <col min="7426" max="7426" width="1.6640625" style="270" customWidth="1"/>
    <col min="7427" max="7428" width="5" style="270" customWidth="1"/>
    <col min="7429" max="7429" width="11.6640625" style="270" customWidth="1"/>
    <col min="7430" max="7430" width="9.1640625" style="270" customWidth="1"/>
    <col min="7431" max="7431" width="5" style="270" customWidth="1"/>
    <col min="7432" max="7432" width="77.83203125" style="270" customWidth="1"/>
    <col min="7433" max="7434" width="20" style="270" customWidth="1"/>
    <col min="7435" max="7435" width="1.6640625" style="270" customWidth="1"/>
    <col min="7436" max="7680" width="9.33203125" style="270"/>
    <col min="7681" max="7681" width="8.33203125" style="270" customWidth="1"/>
    <col min="7682" max="7682" width="1.6640625" style="270" customWidth="1"/>
    <col min="7683" max="7684" width="5" style="270" customWidth="1"/>
    <col min="7685" max="7685" width="11.6640625" style="270" customWidth="1"/>
    <col min="7686" max="7686" width="9.1640625" style="270" customWidth="1"/>
    <col min="7687" max="7687" width="5" style="270" customWidth="1"/>
    <col min="7688" max="7688" width="77.83203125" style="270" customWidth="1"/>
    <col min="7689" max="7690" width="20" style="270" customWidth="1"/>
    <col min="7691" max="7691" width="1.6640625" style="270" customWidth="1"/>
    <col min="7692" max="7936" width="9.33203125" style="270"/>
    <col min="7937" max="7937" width="8.33203125" style="270" customWidth="1"/>
    <col min="7938" max="7938" width="1.6640625" style="270" customWidth="1"/>
    <col min="7939" max="7940" width="5" style="270" customWidth="1"/>
    <col min="7941" max="7941" width="11.6640625" style="270" customWidth="1"/>
    <col min="7942" max="7942" width="9.1640625" style="270" customWidth="1"/>
    <col min="7943" max="7943" width="5" style="270" customWidth="1"/>
    <col min="7944" max="7944" width="77.83203125" style="270" customWidth="1"/>
    <col min="7945" max="7946" width="20" style="270" customWidth="1"/>
    <col min="7947" max="7947" width="1.6640625" style="270" customWidth="1"/>
    <col min="7948" max="8192" width="9.33203125" style="270"/>
    <col min="8193" max="8193" width="8.33203125" style="270" customWidth="1"/>
    <col min="8194" max="8194" width="1.6640625" style="270" customWidth="1"/>
    <col min="8195" max="8196" width="5" style="270" customWidth="1"/>
    <col min="8197" max="8197" width="11.6640625" style="270" customWidth="1"/>
    <col min="8198" max="8198" width="9.1640625" style="270" customWidth="1"/>
    <col min="8199" max="8199" width="5" style="270" customWidth="1"/>
    <col min="8200" max="8200" width="77.83203125" style="270" customWidth="1"/>
    <col min="8201" max="8202" width="20" style="270" customWidth="1"/>
    <col min="8203" max="8203" width="1.6640625" style="270" customWidth="1"/>
    <col min="8204" max="8448" width="9.33203125" style="270"/>
    <col min="8449" max="8449" width="8.33203125" style="270" customWidth="1"/>
    <col min="8450" max="8450" width="1.6640625" style="270" customWidth="1"/>
    <col min="8451" max="8452" width="5" style="270" customWidth="1"/>
    <col min="8453" max="8453" width="11.6640625" style="270" customWidth="1"/>
    <col min="8454" max="8454" width="9.1640625" style="270" customWidth="1"/>
    <col min="8455" max="8455" width="5" style="270" customWidth="1"/>
    <col min="8456" max="8456" width="77.83203125" style="270" customWidth="1"/>
    <col min="8457" max="8458" width="20" style="270" customWidth="1"/>
    <col min="8459" max="8459" width="1.6640625" style="270" customWidth="1"/>
    <col min="8460" max="8704" width="9.33203125" style="270"/>
    <col min="8705" max="8705" width="8.33203125" style="270" customWidth="1"/>
    <col min="8706" max="8706" width="1.6640625" style="270" customWidth="1"/>
    <col min="8707" max="8708" width="5" style="270" customWidth="1"/>
    <col min="8709" max="8709" width="11.6640625" style="270" customWidth="1"/>
    <col min="8710" max="8710" width="9.1640625" style="270" customWidth="1"/>
    <col min="8711" max="8711" width="5" style="270" customWidth="1"/>
    <col min="8712" max="8712" width="77.83203125" style="270" customWidth="1"/>
    <col min="8713" max="8714" width="20" style="270" customWidth="1"/>
    <col min="8715" max="8715" width="1.6640625" style="270" customWidth="1"/>
    <col min="8716" max="8960" width="9.33203125" style="270"/>
    <col min="8961" max="8961" width="8.33203125" style="270" customWidth="1"/>
    <col min="8962" max="8962" width="1.6640625" style="270" customWidth="1"/>
    <col min="8963" max="8964" width="5" style="270" customWidth="1"/>
    <col min="8965" max="8965" width="11.6640625" style="270" customWidth="1"/>
    <col min="8966" max="8966" width="9.1640625" style="270" customWidth="1"/>
    <col min="8967" max="8967" width="5" style="270" customWidth="1"/>
    <col min="8968" max="8968" width="77.83203125" style="270" customWidth="1"/>
    <col min="8969" max="8970" width="20" style="270" customWidth="1"/>
    <col min="8971" max="8971" width="1.6640625" style="270" customWidth="1"/>
    <col min="8972" max="9216" width="9.33203125" style="270"/>
    <col min="9217" max="9217" width="8.33203125" style="270" customWidth="1"/>
    <col min="9218" max="9218" width="1.6640625" style="270" customWidth="1"/>
    <col min="9219" max="9220" width="5" style="270" customWidth="1"/>
    <col min="9221" max="9221" width="11.6640625" style="270" customWidth="1"/>
    <col min="9222" max="9222" width="9.1640625" style="270" customWidth="1"/>
    <col min="9223" max="9223" width="5" style="270" customWidth="1"/>
    <col min="9224" max="9224" width="77.83203125" style="270" customWidth="1"/>
    <col min="9225" max="9226" width="20" style="270" customWidth="1"/>
    <col min="9227" max="9227" width="1.6640625" style="270" customWidth="1"/>
    <col min="9228" max="9472" width="9.33203125" style="270"/>
    <col min="9473" max="9473" width="8.33203125" style="270" customWidth="1"/>
    <col min="9474" max="9474" width="1.6640625" style="270" customWidth="1"/>
    <col min="9475" max="9476" width="5" style="270" customWidth="1"/>
    <col min="9477" max="9477" width="11.6640625" style="270" customWidth="1"/>
    <col min="9478" max="9478" width="9.1640625" style="270" customWidth="1"/>
    <col min="9479" max="9479" width="5" style="270" customWidth="1"/>
    <col min="9480" max="9480" width="77.83203125" style="270" customWidth="1"/>
    <col min="9481" max="9482" width="20" style="270" customWidth="1"/>
    <col min="9483" max="9483" width="1.6640625" style="270" customWidth="1"/>
    <col min="9484" max="9728" width="9.33203125" style="270"/>
    <col min="9729" max="9729" width="8.33203125" style="270" customWidth="1"/>
    <col min="9730" max="9730" width="1.6640625" style="270" customWidth="1"/>
    <col min="9731" max="9732" width="5" style="270" customWidth="1"/>
    <col min="9733" max="9733" width="11.6640625" style="270" customWidth="1"/>
    <col min="9734" max="9734" width="9.1640625" style="270" customWidth="1"/>
    <col min="9735" max="9735" width="5" style="270" customWidth="1"/>
    <col min="9736" max="9736" width="77.83203125" style="270" customWidth="1"/>
    <col min="9737" max="9738" width="20" style="270" customWidth="1"/>
    <col min="9739" max="9739" width="1.6640625" style="270" customWidth="1"/>
    <col min="9740" max="9984" width="9.33203125" style="270"/>
    <col min="9985" max="9985" width="8.33203125" style="270" customWidth="1"/>
    <col min="9986" max="9986" width="1.6640625" style="270" customWidth="1"/>
    <col min="9987" max="9988" width="5" style="270" customWidth="1"/>
    <col min="9989" max="9989" width="11.6640625" style="270" customWidth="1"/>
    <col min="9990" max="9990" width="9.1640625" style="270" customWidth="1"/>
    <col min="9991" max="9991" width="5" style="270" customWidth="1"/>
    <col min="9992" max="9992" width="77.83203125" style="270" customWidth="1"/>
    <col min="9993" max="9994" width="20" style="270" customWidth="1"/>
    <col min="9995" max="9995" width="1.6640625" style="270" customWidth="1"/>
    <col min="9996" max="10240" width="9.33203125" style="270"/>
    <col min="10241" max="10241" width="8.33203125" style="270" customWidth="1"/>
    <col min="10242" max="10242" width="1.6640625" style="270" customWidth="1"/>
    <col min="10243" max="10244" width="5" style="270" customWidth="1"/>
    <col min="10245" max="10245" width="11.6640625" style="270" customWidth="1"/>
    <col min="10246" max="10246" width="9.1640625" style="270" customWidth="1"/>
    <col min="10247" max="10247" width="5" style="270" customWidth="1"/>
    <col min="10248" max="10248" width="77.83203125" style="270" customWidth="1"/>
    <col min="10249" max="10250" width="20" style="270" customWidth="1"/>
    <col min="10251" max="10251" width="1.6640625" style="270" customWidth="1"/>
    <col min="10252" max="10496" width="9.33203125" style="270"/>
    <col min="10497" max="10497" width="8.33203125" style="270" customWidth="1"/>
    <col min="10498" max="10498" width="1.6640625" style="270" customWidth="1"/>
    <col min="10499" max="10500" width="5" style="270" customWidth="1"/>
    <col min="10501" max="10501" width="11.6640625" style="270" customWidth="1"/>
    <col min="10502" max="10502" width="9.1640625" style="270" customWidth="1"/>
    <col min="10503" max="10503" width="5" style="270" customWidth="1"/>
    <col min="10504" max="10504" width="77.83203125" style="270" customWidth="1"/>
    <col min="10505" max="10506" width="20" style="270" customWidth="1"/>
    <col min="10507" max="10507" width="1.6640625" style="270" customWidth="1"/>
    <col min="10508" max="10752" width="9.33203125" style="270"/>
    <col min="10753" max="10753" width="8.33203125" style="270" customWidth="1"/>
    <col min="10754" max="10754" width="1.6640625" style="270" customWidth="1"/>
    <col min="10755" max="10756" width="5" style="270" customWidth="1"/>
    <col min="10757" max="10757" width="11.6640625" style="270" customWidth="1"/>
    <col min="10758" max="10758" width="9.1640625" style="270" customWidth="1"/>
    <col min="10759" max="10759" width="5" style="270" customWidth="1"/>
    <col min="10760" max="10760" width="77.83203125" style="270" customWidth="1"/>
    <col min="10761" max="10762" width="20" style="270" customWidth="1"/>
    <col min="10763" max="10763" width="1.6640625" style="270" customWidth="1"/>
    <col min="10764" max="11008" width="9.33203125" style="270"/>
    <col min="11009" max="11009" width="8.33203125" style="270" customWidth="1"/>
    <col min="11010" max="11010" width="1.6640625" style="270" customWidth="1"/>
    <col min="11011" max="11012" width="5" style="270" customWidth="1"/>
    <col min="11013" max="11013" width="11.6640625" style="270" customWidth="1"/>
    <col min="11014" max="11014" width="9.1640625" style="270" customWidth="1"/>
    <col min="11015" max="11015" width="5" style="270" customWidth="1"/>
    <col min="11016" max="11016" width="77.83203125" style="270" customWidth="1"/>
    <col min="11017" max="11018" width="20" style="270" customWidth="1"/>
    <col min="11019" max="11019" width="1.6640625" style="270" customWidth="1"/>
    <col min="11020" max="11264" width="9.33203125" style="270"/>
    <col min="11265" max="11265" width="8.33203125" style="270" customWidth="1"/>
    <col min="11266" max="11266" width="1.6640625" style="270" customWidth="1"/>
    <col min="11267" max="11268" width="5" style="270" customWidth="1"/>
    <col min="11269" max="11269" width="11.6640625" style="270" customWidth="1"/>
    <col min="11270" max="11270" width="9.1640625" style="270" customWidth="1"/>
    <col min="11271" max="11271" width="5" style="270" customWidth="1"/>
    <col min="11272" max="11272" width="77.83203125" style="270" customWidth="1"/>
    <col min="11273" max="11274" width="20" style="270" customWidth="1"/>
    <col min="11275" max="11275" width="1.6640625" style="270" customWidth="1"/>
    <col min="11276" max="11520" width="9.33203125" style="270"/>
    <col min="11521" max="11521" width="8.33203125" style="270" customWidth="1"/>
    <col min="11522" max="11522" width="1.6640625" style="270" customWidth="1"/>
    <col min="11523" max="11524" width="5" style="270" customWidth="1"/>
    <col min="11525" max="11525" width="11.6640625" style="270" customWidth="1"/>
    <col min="11526" max="11526" width="9.1640625" style="270" customWidth="1"/>
    <col min="11527" max="11527" width="5" style="270" customWidth="1"/>
    <col min="11528" max="11528" width="77.83203125" style="270" customWidth="1"/>
    <col min="11529" max="11530" width="20" style="270" customWidth="1"/>
    <col min="11531" max="11531" width="1.6640625" style="270" customWidth="1"/>
    <col min="11532" max="11776" width="9.33203125" style="270"/>
    <col min="11777" max="11777" width="8.33203125" style="270" customWidth="1"/>
    <col min="11778" max="11778" width="1.6640625" style="270" customWidth="1"/>
    <col min="11779" max="11780" width="5" style="270" customWidth="1"/>
    <col min="11781" max="11781" width="11.6640625" style="270" customWidth="1"/>
    <col min="11782" max="11782" width="9.1640625" style="270" customWidth="1"/>
    <col min="11783" max="11783" width="5" style="270" customWidth="1"/>
    <col min="11784" max="11784" width="77.83203125" style="270" customWidth="1"/>
    <col min="11785" max="11786" width="20" style="270" customWidth="1"/>
    <col min="11787" max="11787" width="1.6640625" style="270" customWidth="1"/>
    <col min="11788" max="12032" width="9.33203125" style="270"/>
    <col min="12033" max="12033" width="8.33203125" style="270" customWidth="1"/>
    <col min="12034" max="12034" width="1.6640625" style="270" customWidth="1"/>
    <col min="12035" max="12036" width="5" style="270" customWidth="1"/>
    <col min="12037" max="12037" width="11.6640625" style="270" customWidth="1"/>
    <col min="12038" max="12038" width="9.1640625" style="270" customWidth="1"/>
    <col min="12039" max="12039" width="5" style="270" customWidth="1"/>
    <col min="12040" max="12040" width="77.83203125" style="270" customWidth="1"/>
    <col min="12041" max="12042" width="20" style="270" customWidth="1"/>
    <col min="12043" max="12043" width="1.6640625" style="270" customWidth="1"/>
    <col min="12044" max="12288" width="9.33203125" style="270"/>
    <col min="12289" max="12289" width="8.33203125" style="270" customWidth="1"/>
    <col min="12290" max="12290" width="1.6640625" style="270" customWidth="1"/>
    <col min="12291" max="12292" width="5" style="270" customWidth="1"/>
    <col min="12293" max="12293" width="11.6640625" style="270" customWidth="1"/>
    <col min="12294" max="12294" width="9.1640625" style="270" customWidth="1"/>
    <col min="12295" max="12295" width="5" style="270" customWidth="1"/>
    <col min="12296" max="12296" width="77.83203125" style="270" customWidth="1"/>
    <col min="12297" max="12298" width="20" style="270" customWidth="1"/>
    <col min="12299" max="12299" width="1.6640625" style="270" customWidth="1"/>
    <col min="12300" max="12544" width="9.33203125" style="270"/>
    <col min="12545" max="12545" width="8.33203125" style="270" customWidth="1"/>
    <col min="12546" max="12546" width="1.6640625" style="270" customWidth="1"/>
    <col min="12547" max="12548" width="5" style="270" customWidth="1"/>
    <col min="12549" max="12549" width="11.6640625" style="270" customWidth="1"/>
    <col min="12550" max="12550" width="9.1640625" style="270" customWidth="1"/>
    <col min="12551" max="12551" width="5" style="270" customWidth="1"/>
    <col min="12552" max="12552" width="77.83203125" style="270" customWidth="1"/>
    <col min="12553" max="12554" width="20" style="270" customWidth="1"/>
    <col min="12555" max="12555" width="1.6640625" style="270" customWidth="1"/>
    <col min="12556" max="12800" width="9.33203125" style="270"/>
    <col min="12801" max="12801" width="8.33203125" style="270" customWidth="1"/>
    <col min="12802" max="12802" width="1.6640625" style="270" customWidth="1"/>
    <col min="12803" max="12804" width="5" style="270" customWidth="1"/>
    <col min="12805" max="12805" width="11.6640625" style="270" customWidth="1"/>
    <col min="12806" max="12806" width="9.1640625" style="270" customWidth="1"/>
    <col min="12807" max="12807" width="5" style="270" customWidth="1"/>
    <col min="12808" max="12808" width="77.83203125" style="270" customWidth="1"/>
    <col min="12809" max="12810" width="20" style="270" customWidth="1"/>
    <col min="12811" max="12811" width="1.6640625" style="270" customWidth="1"/>
    <col min="12812" max="13056" width="9.33203125" style="270"/>
    <col min="13057" max="13057" width="8.33203125" style="270" customWidth="1"/>
    <col min="13058" max="13058" width="1.6640625" style="270" customWidth="1"/>
    <col min="13059" max="13060" width="5" style="270" customWidth="1"/>
    <col min="13061" max="13061" width="11.6640625" style="270" customWidth="1"/>
    <col min="13062" max="13062" width="9.1640625" style="270" customWidth="1"/>
    <col min="13063" max="13063" width="5" style="270" customWidth="1"/>
    <col min="13064" max="13064" width="77.83203125" style="270" customWidth="1"/>
    <col min="13065" max="13066" width="20" style="270" customWidth="1"/>
    <col min="13067" max="13067" width="1.6640625" style="270" customWidth="1"/>
    <col min="13068" max="13312" width="9.33203125" style="270"/>
    <col min="13313" max="13313" width="8.33203125" style="270" customWidth="1"/>
    <col min="13314" max="13314" width="1.6640625" style="270" customWidth="1"/>
    <col min="13315" max="13316" width="5" style="270" customWidth="1"/>
    <col min="13317" max="13317" width="11.6640625" style="270" customWidth="1"/>
    <col min="13318" max="13318" width="9.1640625" style="270" customWidth="1"/>
    <col min="13319" max="13319" width="5" style="270" customWidth="1"/>
    <col min="13320" max="13320" width="77.83203125" style="270" customWidth="1"/>
    <col min="13321" max="13322" width="20" style="270" customWidth="1"/>
    <col min="13323" max="13323" width="1.6640625" style="270" customWidth="1"/>
    <col min="13324" max="13568" width="9.33203125" style="270"/>
    <col min="13569" max="13569" width="8.33203125" style="270" customWidth="1"/>
    <col min="13570" max="13570" width="1.6640625" style="270" customWidth="1"/>
    <col min="13571" max="13572" width="5" style="270" customWidth="1"/>
    <col min="13573" max="13573" width="11.6640625" style="270" customWidth="1"/>
    <col min="13574" max="13574" width="9.1640625" style="270" customWidth="1"/>
    <col min="13575" max="13575" width="5" style="270" customWidth="1"/>
    <col min="13576" max="13576" width="77.83203125" style="270" customWidth="1"/>
    <col min="13577" max="13578" width="20" style="270" customWidth="1"/>
    <col min="13579" max="13579" width="1.6640625" style="270" customWidth="1"/>
    <col min="13580" max="13824" width="9.33203125" style="270"/>
    <col min="13825" max="13825" width="8.33203125" style="270" customWidth="1"/>
    <col min="13826" max="13826" width="1.6640625" style="270" customWidth="1"/>
    <col min="13827" max="13828" width="5" style="270" customWidth="1"/>
    <col min="13829" max="13829" width="11.6640625" style="270" customWidth="1"/>
    <col min="13830" max="13830" width="9.1640625" style="270" customWidth="1"/>
    <col min="13831" max="13831" width="5" style="270" customWidth="1"/>
    <col min="13832" max="13832" width="77.83203125" style="270" customWidth="1"/>
    <col min="13833" max="13834" width="20" style="270" customWidth="1"/>
    <col min="13835" max="13835" width="1.6640625" style="270" customWidth="1"/>
    <col min="13836" max="14080" width="9.33203125" style="270"/>
    <col min="14081" max="14081" width="8.33203125" style="270" customWidth="1"/>
    <col min="14082" max="14082" width="1.6640625" style="270" customWidth="1"/>
    <col min="14083" max="14084" width="5" style="270" customWidth="1"/>
    <col min="14085" max="14085" width="11.6640625" style="270" customWidth="1"/>
    <col min="14086" max="14086" width="9.1640625" style="270" customWidth="1"/>
    <col min="14087" max="14087" width="5" style="270" customWidth="1"/>
    <col min="14088" max="14088" width="77.83203125" style="270" customWidth="1"/>
    <col min="14089" max="14090" width="20" style="270" customWidth="1"/>
    <col min="14091" max="14091" width="1.6640625" style="270" customWidth="1"/>
    <col min="14092" max="14336" width="9.33203125" style="270"/>
    <col min="14337" max="14337" width="8.33203125" style="270" customWidth="1"/>
    <col min="14338" max="14338" width="1.6640625" style="270" customWidth="1"/>
    <col min="14339" max="14340" width="5" style="270" customWidth="1"/>
    <col min="14341" max="14341" width="11.6640625" style="270" customWidth="1"/>
    <col min="14342" max="14342" width="9.1640625" style="270" customWidth="1"/>
    <col min="14343" max="14343" width="5" style="270" customWidth="1"/>
    <col min="14344" max="14344" width="77.83203125" style="270" customWidth="1"/>
    <col min="14345" max="14346" width="20" style="270" customWidth="1"/>
    <col min="14347" max="14347" width="1.6640625" style="270" customWidth="1"/>
    <col min="14348" max="14592" width="9.33203125" style="270"/>
    <col min="14593" max="14593" width="8.33203125" style="270" customWidth="1"/>
    <col min="14594" max="14594" width="1.6640625" style="270" customWidth="1"/>
    <col min="14595" max="14596" width="5" style="270" customWidth="1"/>
    <col min="14597" max="14597" width="11.6640625" style="270" customWidth="1"/>
    <col min="14598" max="14598" width="9.1640625" style="270" customWidth="1"/>
    <col min="14599" max="14599" width="5" style="270" customWidth="1"/>
    <col min="14600" max="14600" width="77.83203125" style="270" customWidth="1"/>
    <col min="14601" max="14602" width="20" style="270" customWidth="1"/>
    <col min="14603" max="14603" width="1.6640625" style="270" customWidth="1"/>
    <col min="14604" max="14848" width="9.33203125" style="270"/>
    <col min="14849" max="14849" width="8.33203125" style="270" customWidth="1"/>
    <col min="14850" max="14850" width="1.6640625" style="270" customWidth="1"/>
    <col min="14851" max="14852" width="5" style="270" customWidth="1"/>
    <col min="14853" max="14853" width="11.6640625" style="270" customWidth="1"/>
    <col min="14854" max="14854" width="9.1640625" style="270" customWidth="1"/>
    <col min="14855" max="14855" width="5" style="270" customWidth="1"/>
    <col min="14856" max="14856" width="77.83203125" style="270" customWidth="1"/>
    <col min="14857" max="14858" width="20" style="270" customWidth="1"/>
    <col min="14859" max="14859" width="1.6640625" style="270" customWidth="1"/>
    <col min="14860" max="15104" width="9.33203125" style="270"/>
    <col min="15105" max="15105" width="8.33203125" style="270" customWidth="1"/>
    <col min="15106" max="15106" width="1.6640625" style="270" customWidth="1"/>
    <col min="15107" max="15108" width="5" style="270" customWidth="1"/>
    <col min="15109" max="15109" width="11.6640625" style="270" customWidth="1"/>
    <col min="15110" max="15110" width="9.1640625" style="270" customWidth="1"/>
    <col min="15111" max="15111" width="5" style="270" customWidth="1"/>
    <col min="15112" max="15112" width="77.83203125" style="270" customWidth="1"/>
    <col min="15113" max="15114" width="20" style="270" customWidth="1"/>
    <col min="15115" max="15115" width="1.6640625" style="270" customWidth="1"/>
    <col min="15116" max="15360" width="9.33203125" style="270"/>
    <col min="15361" max="15361" width="8.33203125" style="270" customWidth="1"/>
    <col min="15362" max="15362" width="1.6640625" style="270" customWidth="1"/>
    <col min="15363" max="15364" width="5" style="270" customWidth="1"/>
    <col min="15365" max="15365" width="11.6640625" style="270" customWidth="1"/>
    <col min="15366" max="15366" width="9.1640625" style="270" customWidth="1"/>
    <col min="15367" max="15367" width="5" style="270" customWidth="1"/>
    <col min="15368" max="15368" width="77.83203125" style="270" customWidth="1"/>
    <col min="15369" max="15370" width="20" style="270" customWidth="1"/>
    <col min="15371" max="15371" width="1.6640625" style="270" customWidth="1"/>
    <col min="15372" max="15616" width="9.33203125" style="270"/>
    <col min="15617" max="15617" width="8.33203125" style="270" customWidth="1"/>
    <col min="15618" max="15618" width="1.6640625" style="270" customWidth="1"/>
    <col min="15619" max="15620" width="5" style="270" customWidth="1"/>
    <col min="15621" max="15621" width="11.6640625" style="270" customWidth="1"/>
    <col min="15622" max="15622" width="9.1640625" style="270" customWidth="1"/>
    <col min="15623" max="15623" width="5" style="270" customWidth="1"/>
    <col min="15624" max="15624" width="77.83203125" style="270" customWidth="1"/>
    <col min="15625" max="15626" width="20" style="270" customWidth="1"/>
    <col min="15627" max="15627" width="1.6640625" style="270" customWidth="1"/>
    <col min="15628" max="15872" width="9.33203125" style="270"/>
    <col min="15873" max="15873" width="8.33203125" style="270" customWidth="1"/>
    <col min="15874" max="15874" width="1.6640625" style="270" customWidth="1"/>
    <col min="15875" max="15876" width="5" style="270" customWidth="1"/>
    <col min="15877" max="15877" width="11.6640625" style="270" customWidth="1"/>
    <col min="15878" max="15878" width="9.1640625" style="270" customWidth="1"/>
    <col min="15879" max="15879" width="5" style="270" customWidth="1"/>
    <col min="15880" max="15880" width="77.83203125" style="270" customWidth="1"/>
    <col min="15881" max="15882" width="20" style="270" customWidth="1"/>
    <col min="15883" max="15883" width="1.6640625" style="270" customWidth="1"/>
    <col min="15884" max="16128" width="9.33203125" style="270"/>
    <col min="16129" max="16129" width="8.33203125" style="270" customWidth="1"/>
    <col min="16130" max="16130" width="1.6640625" style="270" customWidth="1"/>
    <col min="16131" max="16132" width="5" style="270" customWidth="1"/>
    <col min="16133" max="16133" width="11.6640625" style="270" customWidth="1"/>
    <col min="16134" max="16134" width="9.1640625" style="270" customWidth="1"/>
    <col min="16135" max="16135" width="5" style="270" customWidth="1"/>
    <col min="16136" max="16136" width="77.83203125" style="270" customWidth="1"/>
    <col min="16137" max="16138" width="20" style="270" customWidth="1"/>
    <col min="16139" max="16139" width="1.6640625" style="270" customWidth="1"/>
    <col min="16140" max="16384" width="9.33203125" style="270"/>
  </cols>
  <sheetData>
    <row r="1" spans="2:11" ht="37.5" customHeight="1" x14ac:dyDescent="0.3"/>
    <row r="2" spans="2:11" ht="7.5" customHeight="1" x14ac:dyDescent="0.3">
      <c r="B2" s="271"/>
      <c r="C2" s="272"/>
      <c r="D2" s="272"/>
      <c r="E2" s="272"/>
      <c r="F2" s="272"/>
      <c r="G2" s="272"/>
      <c r="H2" s="272"/>
      <c r="I2" s="272"/>
      <c r="J2" s="272"/>
      <c r="K2" s="273"/>
    </row>
    <row r="3" spans="2:11" s="276" customFormat="1" ht="45" customHeight="1" x14ac:dyDescent="0.3">
      <c r="B3" s="274"/>
      <c r="C3" s="399" t="s">
        <v>768</v>
      </c>
      <c r="D3" s="399"/>
      <c r="E3" s="399"/>
      <c r="F3" s="399"/>
      <c r="G3" s="399"/>
      <c r="H3" s="399"/>
      <c r="I3" s="399"/>
      <c r="J3" s="399"/>
      <c r="K3" s="275"/>
    </row>
    <row r="4" spans="2:11" ht="25.5" customHeight="1" x14ac:dyDescent="0.3">
      <c r="B4" s="277"/>
      <c r="C4" s="404" t="s">
        <v>769</v>
      </c>
      <c r="D4" s="404"/>
      <c r="E4" s="404"/>
      <c r="F4" s="404"/>
      <c r="G4" s="404"/>
      <c r="H4" s="404"/>
      <c r="I4" s="404"/>
      <c r="J4" s="404"/>
      <c r="K4" s="278"/>
    </row>
    <row r="5" spans="2:11" ht="5.25" customHeight="1" x14ac:dyDescent="0.3">
      <c r="B5" s="277"/>
      <c r="C5" s="279"/>
      <c r="D5" s="279"/>
      <c r="E5" s="279"/>
      <c r="F5" s="279"/>
      <c r="G5" s="279"/>
      <c r="H5" s="279"/>
      <c r="I5" s="279"/>
      <c r="J5" s="279"/>
      <c r="K5" s="278"/>
    </row>
    <row r="6" spans="2:11" ht="15" customHeight="1" x14ac:dyDescent="0.3">
      <c r="B6" s="277"/>
      <c r="C6" s="401" t="s">
        <v>770</v>
      </c>
      <c r="D6" s="401"/>
      <c r="E6" s="401"/>
      <c r="F6" s="401"/>
      <c r="G6" s="401"/>
      <c r="H6" s="401"/>
      <c r="I6" s="401"/>
      <c r="J6" s="401"/>
      <c r="K6" s="278"/>
    </row>
    <row r="7" spans="2:11" ht="15" customHeight="1" x14ac:dyDescent="0.3">
      <c r="B7" s="280"/>
      <c r="C7" s="401" t="s">
        <v>771</v>
      </c>
      <c r="D7" s="401"/>
      <c r="E7" s="401"/>
      <c r="F7" s="401"/>
      <c r="G7" s="401"/>
      <c r="H7" s="401"/>
      <c r="I7" s="401"/>
      <c r="J7" s="401"/>
      <c r="K7" s="278"/>
    </row>
    <row r="8" spans="2:11" ht="12.75" customHeight="1" x14ac:dyDescent="0.3">
      <c r="B8" s="280"/>
      <c r="C8" s="281"/>
      <c r="D8" s="281"/>
      <c r="E8" s="281"/>
      <c r="F8" s="281"/>
      <c r="G8" s="281"/>
      <c r="H8" s="281"/>
      <c r="I8" s="281"/>
      <c r="J8" s="281"/>
      <c r="K8" s="278"/>
    </row>
    <row r="9" spans="2:11" ht="15" customHeight="1" x14ac:dyDescent="0.3">
      <c r="B9" s="280"/>
      <c r="C9" s="401" t="s">
        <v>772</v>
      </c>
      <c r="D9" s="401"/>
      <c r="E9" s="401"/>
      <c r="F9" s="401"/>
      <c r="G9" s="401"/>
      <c r="H9" s="401"/>
      <c r="I9" s="401"/>
      <c r="J9" s="401"/>
      <c r="K9" s="278"/>
    </row>
    <row r="10" spans="2:11" ht="15" customHeight="1" x14ac:dyDescent="0.3">
      <c r="B10" s="280"/>
      <c r="C10" s="281"/>
      <c r="D10" s="401" t="s">
        <v>773</v>
      </c>
      <c r="E10" s="401"/>
      <c r="F10" s="401"/>
      <c r="G10" s="401"/>
      <c r="H10" s="401"/>
      <c r="I10" s="401"/>
      <c r="J10" s="401"/>
      <c r="K10" s="278"/>
    </row>
    <row r="11" spans="2:11" ht="15" customHeight="1" x14ac:dyDescent="0.3">
      <c r="B11" s="280"/>
      <c r="C11" s="282"/>
      <c r="D11" s="401" t="s">
        <v>774</v>
      </c>
      <c r="E11" s="401"/>
      <c r="F11" s="401"/>
      <c r="G11" s="401"/>
      <c r="H11" s="401"/>
      <c r="I11" s="401"/>
      <c r="J11" s="401"/>
      <c r="K11" s="278"/>
    </row>
    <row r="12" spans="2:11" ht="12.75" customHeight="1" x14ac:dyDescent="0.3">
      <c r="B12" s="280"/>
      <c r="C12" s="282"/>
      <c r="D12" s="282"/>
      <c r="E12" s="282"/>
      <c r="F12" s="282"/>
      <c r="G12" s="282"/>
      <c r="H12" s="282"/>
      <c r="I12" s="282"/>
      <c r="J12" s="282"/>
      <c r="K12" s="278"/>
    </row>
    <row r="13" spans="2:11" ht="15" customHeight="1" x14ac:dyDescent="0.3">
      <c r="B13" s="280"/>
      <c r="C13" s="282"/>
      <c r="D13" s="401" t="s">
        <v>775</v>
      </c>
      <c r="E13" s="401"/>
      <c r="F13" s="401"/>
      <c r="G13" s="401"/>
      <c r="H13" s="401"/>
      <c r="I13" s="401"/>
      <c r="J13" s="401"/>
      <c r="K13" s="278"/>
    </row>
    <row r="14" spans="2:11" ht="15" customHeight="1" x14ac:dyDescent="0.3">
      <c r="B14" s="280"/>
      <c r="C14" s="282"/>
      <c r="D14" s="401" t="s">
        <v>776</v>
      </c>
      <c r="E14" s="401"/>
      <c r="F14" s="401"/>
      <c r="G14" s="401"/>
      <c r="H14" s="401"/>
      <c r="I14" s="401"/>
      <c r="J14" s="401"/>
      <c r="K14" s="278"/>
    </row>
    <row r="15" spans="2:11" ht="15" customHeight="1" x14ac:dyDescent="0.3">
      <c r="B15" s="280"/>
      <c r="C15" s="282"/>
      <c r="D15" s="401" t="s">
        <v>777</v>
      </c>
      <c r="E15" s="401"/>
      <c r="F15" s="401"/>
      <c r="G15" s="401"/>
      <c r="H15" s="401"/>
      <c r="I15" s="401"/>
      <c r="J15" s="401"/>
      <c r="K15" s="278"/>
    </row>
    <row r="16" spans="2:11" ht="15" customHeight="1" x14ac:dyDescent="0.3">
      <c r="B16" s="280"/>
      <c r="C16" s="282"/>
      <c r="D16" s="282"/>
      <c r="E16" s="283" t="s">
        <v>778</v>
      </c>
      <c r="F16" s="401" t="s">
        <v>779</v>
      </c>
      <c r="G16" s="401"/>
      <c r="H16" s="401"/>
      <c r="I16" s="401"/>
      <c r="J16" s="401"/>
      <c r="K16" s="278"/>
    </row>
    <row r="17" spans="2:11" ht="15" customHeight="1" x14ac:dyDescent="0.3">
      <c r="B17" s="280"/>
      <c r="C17" s="282"/>
      <c r="D17" s="282"/>
      <c r="E17" s="283" t="s">
        <v>90</v>
      </c>
      <c r="F17" s="401" t="s">
        <v>780</v>
      </c>
      <c r="G17" s="401"/>
      <c r="H17" s="401"/>
      <c r="I17" s="401"/>
      <c r="J17" s="401"/>
      <c r="K17" s="278"/>
    </row>
    <row r="18" spans="2:11" ht="15" customHeight="1" x14ac:dyDescent="0.3">
      <c r="B18" s="280"/>
      <c r="C18" s="282"/>
      <c r="D18" s="282"/>
      <c r="E18" s="283" t="s">
        <v>781</v>
      </c>
      <c r="F18" s="401" t="s">
        <v>782</v>
      </c>
      <c r="G18" s="401"/>
      <c r="H18" s="401"/>
      <c r="I18" s="401"/>
      <c r="J18" s="401"/>
      <c r="K18" s="278"/>
    </row>
    <row r="19" spans="2:11" ht="15" customHeight="1" x14ac:dyDescent="0.3">
      <c r="B19" s="280"/>
      <c r="C19" s="282"/>
      <c r="D19" s="282"/>
      <c r="E19" s="283" t="s">
        <v>82</v>
      </c>
      <c r="F19" s="401" t="s">
        <v>783</v>
      </c>
      <c r="G19" s="401"/>
      <c r="H19" s="401"/>
      <c r="I19" s="401"/>
      <c r="J19" s="401"/>
      <c r="K19" s="278"/>
    </row>
    <row r="20" spans="2:11" ht="15" customHeight="1" x14ac:dyDescent="0.3">
      <c r="B20" s="280"/>
      <c r="C20" s="282"/>
      <c r="D20" s="282"/>
      <c r="E20" s="283" t="s">
        <v>784</v>
      </c>
      <c r="F20" s="401" t="s">
        <v>785</v>
      </c>
      <c r="G20" s="401"/>
      <c r="H20" s="401"/>
      <c r="I20" s="401"/>
      <c r="J20" s="401"/>
      <c r="K20" s="278"/>
    </row>
    <row r="21" spans="2:11" ht="15" customHeight="1" x14ac:dyDescent="0.3">
      <c r="B21" s="280"/>
      <c r="C21" s="282"/>
      <c r="D21" s="282"/>
      <c r="E21" s="283" t="s">
        <v>86</v>
      </c>
      <c r="F21" s="401" t="s">
        <v>786</v>
      </c>
      <c r="G21" s="401"/>
      <c r="H21" s="401"/>
      <c r="I21" s="401"/>
      <c r="J21" s="401"/>
      <c r="K21" s="278"/>
    </row>
    <row r="22" spans="2:11" ht="12.75" customHeight="1" x14ac:dyDescent="0.3">
      <c r="B22" s="280"/>
      <c r="C22" s="282"/>
      <c r="D22" s="282"/>
      <c r="E22" s="282"/>
      <c r="F22" s="282"/>
      <c r="G22" s="282"/>
      <c r="H22" s="282"/>
      <c r="I22" s="282"/>
      <c r="J22" s="282"/>
      <c r="K22" s="278"/>
    </row>
    <row r="23" spans="2:11" ht="15" customHeight="1" x14ac:dyDescent="0.3">
      <c r="B23" s="280"/>
      <c r="C23" s="401" t="s">
        <v>787</v>
      </c>
      <c r="D23" s="401"/>
      <c r="E23" s="401"/>
      <c r="F23" s="401"/>
      <c r="G23" s="401"/>
      <c r="H23" s="401"/>
      <c r="I23" s="401"/>
      <c r="J23" s="401"/>
      <c r="K23" s="278"/>
    </row>
    <row r="24" spans="2:11" ht="15" customHeight="1" x14ac:dyDescent="0.3">
      <c r="B24" s="280"/>
      <c r="C24" s="401" t="s">
        <v>788</v>
      </c>
      <c r="D24" s="401"/>
      <c r="E24" s="401"/>
      <c r="F24" s="401"/>
      <c r="G24" s="401"/>
      <c r="H24" s="401"/>
      <c r="I24" s="401"/>
      <c r="J24" s="401"/>
      <c r="K24" s="278"/>
    </row>
    <row r="25" spans="2:11" ht="15" customHeight="1" x14ac:dyDescent="0.3">
      <c r="B25" s="280"/>
      <c r="C25" s="281"/>
      <c r="D25" s="401" t="s">
        <v>789</v>
      </c>
      <c r="E25" s="401"/>
      <c r="F25" s="401"/>
      <c r="G25" s="401"/>
      <c r="H25" s="401"/>
      <c r="I25" s="401"/>
      <c r="J25" s="401"/>
      <c r="K25" s="278"/>
    </row>
    <row r="26" spans="2:11" ht="15" customHeight="1" x14ac:dyDescent="0.3">
      <c r="B26" s="280"/>
      <c r="C26" s="282"/>
      <c r="D26" s="401" t="s">
        <v>790</v>
      </c>
      <c r="E26" s="401"/>
      <c r="F26" s="401"/>
      <c r="G26" s="401"/>
      <c r="H26" s="401"/>
      <c r="I26" s="401"/>
      <c r="J26" s="401"/>
      <c r="K26" s="278"/>
    </row>
    <row r="27" spans="2:11" ht="12.75" customHeight="1" x14ac:dyDescent="0.3">
      <c r="B27" s="280"/>
      <c r="C27" s="282"/>
      <c r="D27" s="282"/>
      <c r="E27" s="282"/>
      <c r="F27" s="282"/>
      <c r="G27" s="282"/>
      <c r="H27" s="282"/>
      <c r="I27" s="282"/>
      <c r="J27" s="282"/>
      <c r="K27" s="278"/>
    </row>
    <row r="28" spans="2:11" ht="15" customHeight="1" x14ac:dyDescent="0.3">
      <c r="B28" s="280"/>
      <c r="C28" s="282"/>
      <c r="D28" s="401" t="s">
        <v>791</v>
      </c>
      <c r="E28" s="401"/>
      <c r="F28" s="401"/>
      <c r="G28" s="401"/>
      <c r="H28" s="401"/>
      <c r="I28" s="401"/>
      <c r="J28" s="401"/>
      <c r="K28" s="278"/>
    </row>
    <row r="29" spans="2:11" ht="15" customHeight="1" x14ac:dyDescent="0.3">
      <c r="B29" s="280"/>
      <c r="C29" s="282"/>
      <c r="D29" s="401" t="s">
        <v>792</v>
      </c>
      <c r="E29" s="401"/>
      <c r="F29" s="401"/>
      <c r="G29" s="401"/>
      <c r="H29" s="401"/>
      <c r="I29" s="401"/>
      <c r="J29" s="401"/>
      <c r="K29" s="278"/>
    </row>
    <row r="30" spans="2:11" ht="12.75" customHeight="1" x14ac:dyDescent="0.3">
      <c r="B30" s="280"/>
      <c r="C30" s="282"/>
      <c r="D30" s="282"/>
      <c r="E30" s="282"/>
      <c r="F30" s="282"/>
      <c r="G30" s="282"/>
      <c r="H30" s="282"/>
      <c r="I30" s="282"/>
      <c r="J30" s="282"/>
      <c r="K30" s="278"/>
    </row>
    <row r="31" spans="2:11" ht="15" customHeight="1" x14ac:dyDescent="0.3">
      <c r="B31" s="280"/>
      <c r="C31" s="282"/>
      <c r="D31" s="401" t="s">
        <v>793</v>
      </c>
      <c r="E31" s="401"/>
      <c r="F31" s="401"/>
      <c r="G31" s="401"/>
      <c r="H31" s="401"/>
      <c r="I31" s="401"/>
      <c r="J31" s="401"/>
      <c r="K31" s="278"/>
    </row>
    <row r="32" spans="2:11" ht="15" customHeight="1" x14ac:dyDescent="0.3">
      <c r="B32" s="280"/>
      <c r="C32" s="282"/>
      <c r="D32" s="401" t="s">
        <v>794</v>
      </c>
      <c r="E32" s="401"/>
      <c r="F32" s="401"/>
      <c r="G32" s="401"/>
      <c r="H32" s="401"/>
      <c r="I32" s="401"/>
      <c r="J32" s="401"/>
      <c r="K32" s="278"/>
    </row>
    <row r="33" spans="2:11" ht="15" customHeight="1" x14ac:dyDescent="0.3">
      <c r="B33" s="280"/>
      <c r="C33" s="282"/>
      <c r="D33" s="401" t="s">
        <v>795</v>
      </c>
      <c r="E33" s="401"/>
      <c r="F33" s="401"/>
      <c r="G33" s="401"/>
      <c r="H33" s="401"/>
      <c r="I33" s="401"/>
      <c r="J33" s="401"/>
      <c r="K33" s="278"/>
    </row>
    <row r="34" spans="2:11" ht="15" customHeight="1" x14ac:dyDescent="0.3">
      <c r="B34" s="280"/>
      <c r="C34" s="282"/>
      <c r="D34" s="281"/>
      <c r="E34" s="284" t="s">
        <v>113</v>
      </c>
      <c r="F34" s="281"/>
      <c r="G34" s="401" t="s">
        <v>796</v>
      </c>
      <c r="H34" s="401"/>
      <c r="I34" s="401"/>
      <c r="J34" s="401"/>
      <c r="K34" s="278"/>
    </row>
    <row r="35" spans="2:11" ht="30.75" customHeight="1" x14ac:dyDescent="0.3">
      <c r="B35" s="280"/>
      <c r="C35" s="282"/>
      <c r="D35" s="281"/>
      <c r="E35" s="284" t="s">
        <v>797</v>
      </c>
      <c r="F35" s="281"/>
      <c r="G35" s="401" t="s">
        <v>798</v>
      </c>
      <c r="H35" s="401"/>
      <c r="I35" s="401"/>
      <c r="J35" s="401"/>
      <c r="K35" s="278"/>
    </row>
    <row r="36" spans="2:11" ht="15" customHeight="1" x14ac:dyDescent="0.3">
      <c r="B36" s="280"/>
      <c r="C36" s="282"/>
      <c r="D36" s="281"/>
      <c r="E36" s="284" t="s">
        <v>57</v>
      </c>
      <c r="F36" s="281"/>
      <c r="G36" s="401" t="s">
        <v>799</v>
      </c>
      <c r="H36" s="401"/>
      <c r="I36" s="401"/>
      <c r="J36" s="401"/>
      <c r="K36" s="278"/>
    </row>
    <row r="37" spans="2:11" ht="15" customHeight="1" x14ac:dyDescent="0.3">
      <c r="B37" s="280"/>
      <c r="C37" s="282"/>
      <c r="D37" s="281"/>
      <c r="E37" s="284" t="s">
        <v>114</v>
      </c>
      <c r="F37" s="281"/>
      <c r="G37" s="401" t="s">
        <v>800</v>
      </c>
      <c r="H37" s="401"/>
      <c r="I37" s="401"/>
      <c r="J37" s="401"/>
      <c r="K37" s="278"/>
    </row>
    <row r="38" spans="2:11" ht="15" customHeight="1" x14ac:dyDescent="0.3">
      <c r="B38" s="280"/>
      <c r="C38" s="282"/>
      <c r="D38" s="281"/>
      <c r="E38" s="284" t="s">
        <v>115</v>
      </c>
      <c r="F38" s="281"/>
      <c r="G38" s="401" t="s">
        <v>801</v>
      </c>
      <c r="H38" s="401"/>
      <c r="I38" s="401"/>
      <c r="J38" s="401"/>
      <c r="K38" s="278"/>
    </row>
    <row r="39" spans="2:11" ht="15" customHeight="1" x14ac:dyDescent="0.3">
      <c r="B39" s="280"/>
      <c r="C39" s="282"/>
      <c r="D39" s="281"/>
      <c r="E39" s="284" t="s">
        <v>116</v>
      </c>
      <c r="F39" s="281"/>
      <c r="G39" s="401" t="s">
        <v>802</v>
      </c>
      <c r="H39" s="401"/>
      <c r="I39" s="401"/>
      <c r="J39" s="401"/>
      <c r="K39" s="278"/>
    </row>
    <row r="40" spans="2:11" ht="15" customHeight="1" x14ac:dyDescent="0.3">
      <c r="B40" s="280"/>
      <c r="C40" s="282"/>
      <c r="D40" s="281"/>
      <c r="E40" s="284" t="s">
        <v>803</v>
      </c>
      <c r="F40" s="281"/>
      <c r="G40" s="401" t="s">
        <v>804</v>
      </c>
      <c r="H40" s="401"/>
      <c r="I40" s="401"/>
      <c r="J40" s="401"/>
      <c r="K40" s="278"/>
    </row>
    <row r="41" spans="2:11" ht="15" customHeight="1" x14ac:dyDescent="0.3">
      <c r="B41" s="280"/>
      <c r="C41" s="282"/>
      <c r="D41" s="281"/>
      <c r="E41" s="284"/>
      <c r="F41" s="281"/>
      <c r="G41" s="401" t="s">
        <v>805</v>
      </c>
      <c r="H41" s="401"/>
      <c r="I41" s="401"/>
      <c r="J41" s="401"/>
      <c r="K41" s="278"/>
    </row>
    <row r="42" spans="2:11" ht="15" customHeight="1" x14ac:dyDescent="0.3">
      <c r="B42" s="280"/>
      <c r="C42" s="282"/>
      <c r="D42" s="281"/>
      <c r="E42" s="284" t="s">
        <v>806</v>
      </c>
      <c r="F42" s="281"/>
      <c r="G42" s="401" t="s">
        <v>807</v>
      </c>
      <c r="H42" s="401"/>
      <c r="I42" s="401"/>
      <c r="J42" s="401"/>
      <c r="K42" s="278"/>
    </row>
    <row r="43" spans="2:11" ht="15" customHeight="1" x14ac:dyDescent="0.3">
      <c r="B43" s="280"/>
      <c r="C43" s="282"/>
      <c r="D43" s="281"/>
      <c r="E43" s="284" t="s">
        <v>118</v>
      </c>
      <c r="F43" s="281"/>
      <c r="G43" s="401" t="s">
        <v>808</v>
      </c>
      <c r="H43" s="401"/>
      <c r="I43" s="401"/>
      <c r="J43" s="401"/>
      <c r="K43" s="278"/>
    </row>
    <row r="44" spans="2:11" ht="12.75" customHeight="1" x14ac:dyDescent="0.3">
      <c r="B44" s="280"/>
      <c r="C44" s="282"/>
      <c r="D44" s="281"/>
      <c r="E44" s="281"/>
      <c r="F44" s="281"/>
      <c r="G44" s="281"/>
      <c r="H44" s="281"/>
      <c r="I44" s="281"/>
      <c r="J44" s="281"/>
      <c r="K44" s="278"/>
    </row>
    <row r="45" spans="2:11" ht="15" customHeight="1" x14ac:dyDescent="0.3">
      <c r="B45" s="280"/>
      <c r="C45" s="282"/>
      <c r="D45" s="401" t="s">
        <v>809</v>
      </c>
      <c r="E45" s="401"/>
      <c r="F45" s="401"/>
      <c r="G45" s="401"/>
      <c r="H45" s="401"/>
      <c r="I45" s="401"/>
      <c r="J45" s="401"/>
      <c r="K45" s="278"/>
    </row>
    <row r="46" spans="2:11" ht="15" customHeight="1" x14ac:dyDescent="0.3">
      <c r="B46" s="280"/>
      <c r="C46" s="282"/>
      <c r="D46" s="282"/>
      <c r="E46" s="401" t="s">
        <v>810</v>
      </c>
      <c r="F46" s="401"/>
      <c r="G46" s="401"/>
      <c r="H46" s="401"/>
      <c r="I46" s="401"/>
      <c r="J46" s="401"/>
      <c r="K46" s="278"/>
    </row>
    <row r="47" spans="2:11" ht="15" customHeight="1" x14ac:dyDescent="0.3">
      <c r="B47" s="280"/>
      <c r="C47" s="282"/>
      <c r="D47" s="282"/>
      <c r="E47" s="401" t="s">
        <v>811</v>
      </c>
      <c r="F47" s="401"/>
      <c r="G47" s="401"/>
      <c r="H47" s="401"/>
      <c r="I47" s="401"/>
      <c r="J47" s="401"/>
      <c r="K47" s="278"/>
    </row>
    <row r="48" spans="2:11" ht="15" customHeight="1" x14ac:dyDescent="0.3">
      <c r="B48" s="280"/>
      <c r="C48" s="282"/>
      <c r="D48" s="282"/>
      <c r="E48" s="401" t="s">
        <v>812</v>
      </c>
      <c r="F48" s="401"/>
      <c r="G48" s="401"/>
      <c r="H48" s="401"/>
      <c r="I48" s="401"/>
      <c r="J48" s="401"/>
      <c r="K48" s="278"/>
    </row>
    <row r="49" spans="2:11" ht="15" customHeight="1" x14ac:dyDescent="0.3">
      <c r="B49" s="280"/>
      <c r="C49" s="282"/>
      <c r="D49" s="401" t="s">
        <v>813</v>
      </c>
      <c r="E49" s="401"/>
      <c r="F49" s="401"/>
      <c r="G49" s="401"/>
      <c r="H49" s="401"/>
      <c r="I49" s="401"/>
      <c r="J49" s="401"/>
      <c r="K49" s="278"/>
    </row>
    <row r="50" spans="2:11" ht="25.5" customHeight="1" x14ac:dyDescent="0.3">
      <c r="B50" s="277"/>
      <c r="C50" s="404" t="s">
        <v>814</v>
      </c>
      <c r="D50" s="404"/>
      <c r="E50" s="404"/>
      <c r="F50" s="404"/>
      <c r="G50" s="404"/>
      <c r="H50" s="404"/>
      <c r="I50" s="404"/>
      <c r="J50" s="404"/>
      <c r="K50" s="278"/>
    </row>
    <row r="51" spans="2:11" ht="5.25" customHeight="1" x14ac:dyDescent="0.3">
      <c r="B51" s="277"/>
      <c r="C51" s="279"/>
      <c r="D51" s="279"/>
      <c r="E51" s="279"/>
      <c r="F51" s="279"/>
      <c r="G51" s="279"/>
      <c r="H51" s="279"/>
      <c r="I51" s="279"/>
      <c r="J51" s="279"/>
      <c r="K51" s="278"/>
    </row>
    <row r="52" spans="2:11" ht="15" customHeight="1" x14ac:dyDescent="0.3">
      <c r="B52" s="277"/>
      <c r="C52" s="401" t="s">
        <v>815</v>
      </c>
      <c r="D52" s="401"/>
      <c r="E52" s="401"/>
      <c r="F52" s="401"/>
      <c r="G52" s="401"/>
      <c r="H52" s="401"/>
      <c r="I52" s="401"/>
      <c r="J52" s="401"/>
      <c r="K52" s="278"/>
    </row>
    <row r="53" spans="2:11" ht="15" customHeight="1" x14ac:dyDescent="0.3">
      <c r="B53" s="277"/>
      <c r="C53" s="401" t="s">
        <v>816</v>
      </c>
      <c r="D53" s="401"/>
      <c r="E53" s="401"/>
      <c r="F53" s="401"/>
      <c r="G53" s="401"/>
      <c r="H53" s="401"/>
      <c r="I53" s="401"/>
      <c r="J53" s="401"/>
      <c r="K53" s="278"/>
    </row>
    <row r="54" spans="2:11" ht="12.75" customHeight="1" x14ac:dyDescent="0.3">
      <c r="B54" s="277"/>
      <c r="C54" s="281"/>
      <c r="D54" s="281"/>
      <c r="E54" s="281"/>
      <c r="F54" s="281"/>
      <c r="G54" s="281"/>
      <c r="H54" s="281"/>
      <c r="I54" s="281"/>
      <c r="J54" s="281"/>
      <c r="K54" s="278"/>
    </row>
    <row r="55" spans="2:11" ht="15" customHeight="1" x14ac:dyDescent="0.3">
      <c r="B55" s="277"/>
      <c r="C55" s="401" t="s">
        <v>817</v>
      </c>
      <c r="D55" s="401"/>
      <c r="E55" s="401"/>
      <c r="F55" s="401"/>
      <c r="G55" s="401"/>
      <c r="H55" s="401"/>
      <c r="I55" s="401"/>
      <c r="J55" s="401"/>
      <c r="K55" s="278"/>
    </row>
    <row r="56" spans="2:11" ht="15" customHeight="1" x14ac:dyDescent="0.3">
      <c r="B56" s="277"/>
      <c r="C56" s="282"/>
      <c r="D56" s="401" t="s">
        <v>818</v>
      </c>
      <c r="E56" s="401"/>
      <c r="F56" s="401"/>
      <c r="G56" s="401"/>
      <c r="H56" s="401"/>
      <c r="I56" s="401"/>
      <c r="J56" s="401"/>
      <c r="K56" s="278"/>
    </row>
    <row r="57" spans="2:11" ht="15" customHeight="1" x14ac:dyDescent="0.3">
      <c r="B57" s="277"/>
      <c r="C57" s="282"/>
      <c r="D57" s="401" t="s">
        <v>819</v>
      </c>
      <c r="E57" s="401"/>
      <c r="F57" s="401"/>
      <c r="G57" s="401"/>
      <c r="H57" s="401"/>
      <c r="I57" s="401"/>
      <c r="J57" s="401"/>
      <c r="K57" s="278"/>
    </row>
    <row r="58" spans="2:11" ht="15" customHeight="1" x14ac:dyDescent="0.3">
      <c r="B58" s="277"/>
      <c r="C58" s="282"/>
      <c r="D58" s="401" t="s">
        <v>820</v>
      </c>
      <c r="E58" s="401"/>
      <c r="F58" s="401"/>
      <c r="G58" s="401"/>
      <c r="H58" s="401"/>
      <c r="I58" s="401"/>
      <c r="J58" s="401"/>
      <c r="K58" s="278"/>
    </row>
    <row r="59" spans="2:11" ht="15" customHeight="1" x14ac:dyDescent="0.3">
      <c r="B59" s="277"/>
      <c r="C59" s="282"/>
      <c r="D59" s="401" t="s">
        <v>821</v>
      </c>
      <c r="E59" s="401"/>
      <c r="F59" s="401"/>
      <c r="G59" s="401"/>
      <c r="H59" s="401"/>
      <c r="I59" s="401"/>
      <c r="J59" s="401"/>
      <c r="K59" s="278"/>
    </row>
    <row r="60" spans="2:11" ht="15" customHeight="1" x14ac:dyDescent="0.3">
      <c r="B60" s="277"/>
      <c r="C60" s="282"/>
      <c r="D60" s="403" t="s">
        <v>822</v>
      </c>
      <c r="E60" s="403"/>
      <c r="F60" s="403"/>
      <c r="G60" s="403"/>
      <c r="H60" s="403"/>
      <c r="I60" s="403"/>
      <c r="J60" s="403"/>
      <c r="K60" s="278"/>
    </row>
    <row r="61" spans="2:11" ht="15" customHeight="1" x14ac:dyDescent="0.3">
      <c r="B61" s="277"/>
      <c r="C61" s="282"/>
      <c r="D61" s="401" t="s">
        <v>823</v>
      </c>
      <c r="E61" s="401"/>
      <c r="F61" s="401"/>
      <c r="G61" s="401"/>
      <c r="H61" s="401"/>
      <c r="I61" s="401"/>
      <c r="J61" s="401"/>
      <c r="K61" s="278"/>
    </row>
    <row r="62" spans="2:11" ht="12.75" customHeight="1" x14ac:dyDescent="0.3">
      <c r="B62" s="277"/>
      <c r="C62" s="282"/>
      <c r="D62" s="282"/>
      <c r="E62" s="285"/>
      <c r="F62" s="282"/>
      <c r="G62" s="282"/>
      <c r="H62" s="282"/>
      <c r="I62" s="282"/>
      <c r="J62" s="282"/>
      <c r="K62" s="278"/>
    </row>
    <row r="63" spans="2:11" ht="15" customHeight="1" x14ac:dyDescent="0.3">
      <c r="B63" s="277"/>
      <c r="C63" s="282"/>
      <c r="D63" s="401" t="s">
        <v>824</v>
      </c>
      <c r="E63" s="401"/>
      <c r="F63" s="401"/>
      <c r="G63" s="401"/>
      <c r="H63" s="401"/>
      <c r="I63" s="401"/>
      <c r="J63" s="401"/>
      <c r="K63" s="278"/>
    </row>
    <row r="64" spans="2:11" ht="15" customHeight="1" x14ac:dyDescent="0.3">
      <c r="B64" s="277"/>
      <c r="C64" s="282"/>
      <c r="D64" s="403" t="s">
        <v>825</v>
      </c>
      <c r="E64" s="403"/>
      <c r="F64" s="403"/>
      <c r="G64" s="403"/>
      <c r="H64" s="403"/>
      <c r="I64" s="403"/>
      <c r="J64" s="403"/>
      <c r="K64" s="278"/>
    </row>
    <row r="65" spans="2:11" ht="15" customHeight="1" x14ac:dyDescent="0.3">
      <c r="B65" s="277"/>
      <c r="C65" s="282"/>
      <c r="D65" s="401" t="s">
        <v>826</v>
      </c>
      <c r="E65" s="401"/>
      <c r="F65" s="401"/>
      <c r="G65" s="401"/>
      <c r="H65" s="401"/>
      <c r="I65" s="401"/>
      <c r="J65" s="401"/>
      <c r="K65" s="278"/>
    </row>
    <row r="66" spans="2:11" ht="15" customHeight="1" x14ac:dyDescent="0.3">
      <c r="B66" s="277"/>
      <c r="C66" s="282"/>
      <c r="D66" s="401" t="s">
        <v>827</v>
      </c>
      <c r="E66" s="401"/>
      <c r="F66" s="401"/>
      <c r="G66" s="401"/>
      <c r="H66" s="401"/>
      <c r="I66" s="401"/>
      <c r="J66" s="401"/>
      <c r="K66" s="278"/>
    </row>
    <row r="67" spans="2:11" ht="15" customHeight="1" x14ac:dyDescent="0.3">
      <c r="B67" s="277"/>
      <c r="C67" s="282"/>
      <c r="D67" s="401" t="s">
        <v>828</v>
      </c>
      <c r="E67" s="401"/>
      <c r="F67" s="401"/>
      <c r="G67" s="401"/>
      <c r="H67" s="401"/>
      <c r="I67" s="401"/>
      <c r="J67" s="401"/>
      <c r="K67" s="278"/>
    </row>
    <row r="68" spans="2:11" ht="15" customHeight="1" x14ac:dyDescent="0.3">
      <c r="B68" s="277"/>
      <c r="C68" s="282"/>
      <c r="D68" s="401" t="s">
        <v>829</v>
      </c>
      <c r="E68" s="401"/>
      <c r="F68" s="401"/>
      <c r="G68" s="401"/>
      <c r="H68" s="401"/>
      <c r="I68" s="401"/>
      <c r="J68" s="401"/>
      <c r="K68" s="278"/>
    </row>
    <row r="69" spans="2:11" ht="12.75" customHeight="1" x14ac:dyDescent="0.3">
      <c r="B69" s="286"/>
      <c r="C69" s="287"/>
      <c r="D69" s="287"/>
      <c r="E69" s="287"/>
      <c r="F69" s="287"/>
      <c r="G69" s="287"/>
      <c r="H69" s="287"/>
      <c r="I69" s="287"/>
      <c r="J69" s="287"/>
      <c r="K69" s="288"/>
    </row>
    <row r="70" spans="2:11" ht="18.75" customHeight="1" x14ac:dyDescent="0.3">
      <c r="B70" s="289"/>
      <c r="C70" s="289"/>
      <c r="D70" s="289"/>
      <c r="E70" s="289"/>
      <c r="F70" s="289"/>
      <c r="G70" s="289"/>
      <c r="H70" s="289"/>
      <c r="I70" s="289"/>
      <c r="J70" s="289"/>
      <c r="K70" s="290"/>
    </row>
    <row r="71" spans="2:11" ht="18.75" customHeight="1" x14ac:dyDescent="0.3">
      <c r="B71" s="290"/>
      <c r="C71" s="290"/>
      <c r="D71" s="290"/>
      <c r="E71" s="290"/>
      <c r="F71" s="290"/>
      <c r="G71" s="290"/>
      <c r="H71" s="290"/>
      <c r="I71" s="290"/>
      <c r="J71" s="290"/>
      <c r="K71" s="290"/>
    </row>
    <row r="72" spans="2:11" ht="7.5" customHeight="1" x14ac:dyDescent="0.3">
      <c r="B72" s="291"/>
      <c r="C72" s="292"/>
      <c r="D72" s="292"/>
      <c r="E72" s="292"/>
      <c r="F72" s="292"/>
      <c r="G72" s="292"/>
      <c r="H72" s="292"/>
      <c r="I72" s="292"/>
      <c r="J72" s="292"/>
      <c r="K72" s="293"/>
    </row>
    <row r="73" spans="2:11" ht="45" customHeight="1" x14ac:dyDescent="0.3">
      <c r="B73" s="294"/>
      <c r="C73" s="402" t="s">
        <v>767</v>
      </c>
      <c r="D73" s="402"/>
      <c r="E73" s="402"/>
      <c r="F73" s="402"/>
      <c r="G73" s="402"/>
      <c r="H73" s="402"/>
      <c r="I73" s="402"/>
      <c r="J73" s="402"/>
      <c r="K73" s="295"/>
    </row>
    <row r="74" spans="2:11" ht="17.25" customHeight="1" x14ac:dyDescent="0.3">
      <c r="B74" s="294"/>
      <c r="C74" s="296" t="s">
        <v>830</v>
      </c>
      <c r="D74" s="296"/>
      <c r="E74" s="296"/>
      <c r="F74" s="296" t="s">
        <v>831</v>
      </c>
      <c r="G74" s="297"/>
      <c r="H74" s="296" t="s">
        <v>114</v>
      </c>
      <c r="I74" s="296" t="s">
        <v>61</v>
      </c>
      <c r="J74" s="296" t="s">
        <v>832</v>
      </c>
      <c r="K74" s="295"/>
    </row>
    <row r="75" spans="2:11" ht="17.25" customHeight="1" x14ac:dyDescent="0.3">
      <c r="B75" s="294"/>
      <c r="C75" s="298" t="s">
        <v>833</v>
      </c>
      <c r="D75" s="298"/>
      <c r="E75" s="298"/>
      <c r="F75" s="299" t="s">
        <v>834</v>
      </c>
      <c r="G75" s="300"/>
      <c r="H75" s="298"/>
      <c r="I75" s="298"/>
      <c r="J75" s="298" t="s">
        <v>835</v>
      </c>
      <c r="K75" s="295"/>
    </row>
    <row r="76" spans="2:11" ht="5.25" customHeight="1" x14ac:dyDescent="0.3">
      <c r="B76" s="294"/>
      <c r="C76" s="301"/>
      <c r="D76" s="301"/>
      <c r="E76" s="301"/>
      <c r="F76" s="301"/>
      <c r="G76" s="302"/>
      <c r="H76" s="301"/>
      <c r="I76" s="301"/>
      <c r="J76" s="301"/>
      <c r="K76" s="295"/>
    </row>
    <row r="77" spans="2:11" ht="15" customHeight="1" x14ac:dyDescent="0.3">
      <c r="B77" s="294"/>
      <c r="C77" s="284" t="s">
        <v>57</v>
      </c>
      <c r="D77" s="301"/>
      <c r="E77" s="301"/>
      <c r="F77" s="303" t="s">
        <v>836</v>
      </c>
      <c r="G77" s="302"/>
      <c r="H77" s="284" t="s">
        <v>837</v>
      </c>
      <c r="I77" s="284" t="s">
        <v>838</v>
      </c>
      <c r="J77" s="284">
        <v>20</v>
      </c>
      <c r="K77" s="295"/>
    </row>
    <row r="78" spans="2:11" ht="15" customHeight="1" x14ac:dyDescent="0.3">
      <c r="B78" s="294"/>
      <c r="C78" s="284" t="s">
        <v>839</v>
      </c>
      <c r="D78" s="284"/>
      <c r="E78" s="284"/>
      <c r="F78" s="303" t="s">
        <v>836</v>
      </c>
      <c r="G78" s="302"/>
      <c r="H78" s="284" t="s">
        <v>840</v>
      </c>
      <c r="I78" s="284" t="s">
        <v>838</v>
      </c>
      <c r="J78" s="284">
        <v>120</v>
      </c>
      <c r="K78" s="295"/>
    </row>
    <row r="79" spans="2:11" ht="15" customHeight="1" x14ac:dyDescent="0.3">
      <c r="B79" s="304"/>
      <c r="C79" s="284" t="s">
        <v>841</v>
      </c>
      <c r="D79" s="284"/>
      <c r="E79" s="284"/>
      <c r="F79" s="303" t="s">
        <v>842</v>
      </c>
      <c r="G79" s="302"/>
      <c r="H79" s="284" t="s">
        <v>843</v>
      </c>
      <c r="I79" s="284" t="s">
        <v>838</v>
      </c>
      <c r="J79" s="284">
        <v>50</v>
      </c>
      <c r="K79" s="295"/>
    </row>
    <row r="80" spans="2:11" ht="15" customHeight="1" x14ac:dyDescent="0.3">
      <c r="B80" s="304"/>
      <c r="C80" s="284" t="s">
        <v>844</v>
      </c>
      <c r="D80" s="284"/>
      <c r="E80" s="284"/>
      <c r="F80" s="303" t="s">
        <v>836</v>
      </c>
      <c r="G80" s="302"/>
      <c r="H80" s="284" t="s">
        <v>845</v>
      </c>
      <c r="I80" s="284" t="s">
        <v>846</v>
      </c>
      <c r="J80" s="284"/>
      <c r="K80" s="295"/>
    </row>
    <row r="81" spans="2:11" ht="15" customHeight="1" x14ac:dyDescent="0.3">
      <c r="B81" s="304"/>
      <c r="C81" s="305" t="s">
        <v>847</v>
      </c>
      <c r="D81" s="305"/>
      <c r="E81" s="305"/>
      <c r="F81" s="306" t="s">
        <v>842</v>
      </c>
      <c r="G81" s="305"/>
      <c r="H81" s="305" t="s">
        <v>848</v>
      </c>
      <c r="I81" s="305" t="s">
        <v>838</v>
      </c>
      <c r="J81" s="305">
        <v>15</v>
      </c>
      <c r="K81" s="295"/>
    </row>
    <row r="82" spans="2:11" ht="15" customHeight="1" x14ac:dyDescent="0.3">
      <c r="B82" s="304"/>
      <c r="C82" s="305" t="s">
        <v>849</v>
      </c>
      <c r="D82" s="305"/>
      <c r="E82" s="305"/>
      <c r="F82" s="306" t="s">
        <v>842</v>
      </c>
      <c r="G82" s="305"/>
      <c r="H82" s="305" t="s">
        <v>850</v>
      </c>
      <c r="I82" s="305" t="s">
        <v>838</v>
      </c>
      <c r="J82" s="305">
        <v>15</v>
      </c>
      <c r="K82" s="295"/>
    </row>
    <row r="83" spans="2:11" ht="15" customHeight="1" x14ac:dyDescent="0.3">
      <c r="B83" s="304"/>
      <c r="C83" s="305" t="s">
        <v>851</v>
      </c>
      <c r="D83" s="305"/>
      <c r="E83" s="305"/>
      <c r="F83" s="306" t="s">
        <v>842</v>
      </c>
      <c r="G83" s="305"/>
      <c r="H83" s="305" t="s">
        <v>852</v>
      </c>
      <c r="I83" s="305" t="s">
        <v>838</v>
      </c>
      <c r="J83" s="305">
        <v>20</v>
      </c>
      <c r="K83" s="295"/>
    </row>
    <row r="84" spans="2:11" ht="15" customHeight="1" x14ac:dyDescent="0.3">
      <c r="B84" s="304"/>
      <c r="C84" s="305" t="s">
        <v>853</v>
      </c>
      <c r="D84" s="305"/>
      <c r="E84" s="305"/>
      <c r="F84" s="306" t="s">
        <v>842</v>
      </c>
      <c r="G84" s="305"/>
      <c r="H84" s="305" t="s">
        <v>854</v>
      </c>
      <c r="I84" s="305" t="s">
        <v>838</v>
      </c>
      <c r="J84" s="305">
        <v>20</v>
      </c>
      <c r="K84" s="295"/>
    </row>
    <row r="85" spans="2:11" ht="15" customHeight="1" x14ac:dyDescent="0.3">
      <c r="B85" s="304"/>
      <c r="C85" s="284" t="s">
        <v>855</v>
      </c>
      <c r="D85" s="284"/>
      <c r="E85" s="284"/>
      <c r="F85" s="303" t="s">
        <v>842</v>
      </c>
      <c r="G85" s="302"/>
      <c r="H85" s="284" t="s">
        <v>856</v>
      </c>
      <c r="I85" s="284" t="s">
        <v>838</v>
      </c>
      <c r="J85" s="284">
        <v>50</v>
      </c>
      <c r="K85" s="295"/>
    </row>
    <row r="86" spans="2:11" ht="15" customHeight="1" x14ac:dyDescent="0.3">
      <c r="B86" s="304"/>
      <c r="C86" s="284" t="s">
        <v>857</v>
      </c>
      <c r="D86" s="284"/>
      <c r="E86" s="284"/>
      <c r="F86" s="303" t="s">
        <v>842</v>
      </c>
      <c r="G86" s="302"/>
      <c r="H86" s="284" t="s">
        <v>858</v>
      </c>
      <c r="I86" s="284" t="s">
        <v>838</v>
      </c>
      <c r="J86" s="284">
        <v>20</v>
      </c>
      <c r="K86" s="295"/>
    </row>
    <row r="87" spans="2:11" ht="15" customHeight="1" x14ac:dyDescent="0.3">
      <c r="B87" s="304"/>
      <c r="C87" s="284" t="s">
        <v>859</v>
      </c>
      <c r="D87" s="284"/>
      <c r="E87" s="284"/>
      <c r="F87" s="303" t="s">
        <v>842</v>
      </c>
      <c r="G87" s="302"/>
      <c r="H87" s="284" t="s">
        <v>860</v>
      </c>
      <c r="I87" s="284" t="s">
        <v>838</v>
      </c>
      <c r="J87" s="284">
        <v>20</v>
      </c>
      <c r="K87" s="295"/>
    </row>
    <row r="88" spans="2:11" ht="15" customHeight="1" x14ac:dyDescent="0.3">
      <c r="B88" s="304"/>
      <c r="C88" s="284" t="s">
        <v>861</v>
      </c>
      <c r="D88" s="284"/>
      <c r="E88" s="284"/>
      <c r="F88" s="303" t="s">
        <v>842</v>
      </c>
      <c r="G88" s="302"/>
      <c r="H88" s="284" t="s">
        <v>862</v>
      </c>
      <c r="I88" s="284" t="s">
        <v>838</v>
      </c>
      <c r="J88" s="284">
        <v>50</v>
      </c>
      <c r="K88" s="295"/>
    </row>
    <row r="89" spans="2:11" ht="15" customHeight="1" x14ac:dyDescent="0.3">
      <c r="B89" s="304"/>
      <c r="C89" s="284" t="s">
        <v>863</v>
      </c>
      <c r="D89" s="284"/>
      <c r="E89" s="284"/>
      <c r="F89" s="303" t="s">
        <v>842</v>
      </c>
      <c r="G89" s="302"/>
      <c r="H89" s="284" t="s">
        <v>863</v>
      </c>
      <c r="I89" s="284" t="s">
        <v>838</v>
      </c>
      <c r="J89" s="284">
        <v>50</v>
      </c>
      <c r="K89" s="295"/>
    </row>
    <row r="90" spans="2:11" ht="15" customHeight="1" x14ac:dyDescent="0.3">
      <c r="B90" s="304"/>
      <c r="C90" s="284" t="s">
        <v>119</v>
      </c>
      <c r="D90" s="284"/>
      <c r="E90" s="284"/>
      <c r="F90" s="303" t="s">
        <v>842</v>
      </c>
      <c r="G90" s="302"/>
      <c r="H90" s="284" t="s">
        <v>864</v>
      </c>
      <c r="I90" s="284" t="s">
        <v>838</v>
      </c>
      <c r="J90" s="284">
        <v>255</v>
      </c>
      <c r="K90" s="295"/>
    </row>
    <row r="91" spans="2:11" ht="15" customHeight="1" x14ac:dyDescent="0.3">
      <c r="B91" s="304"/>
      <c r="C91" s="284" t="s">
        <v>865</v>
      </c>
      <c r="D91" s="284"/>
      <c r="E91" s="284"/>
      <c r="F91" s="303" t="s">
        <v>836</v>
      </c>
      <c r="G91" s="302"/>
      <c r="H91" s="284" t="s">
        <v>866</v>
      </c>
      <c r="I91" s="284" t="s">
        <v>867</v>
      </c>
      <c r="J91" s="284"/>
      <c r="K91" s="295"/>
    </row>
    <row r="92" spans="2:11" ht="15" customHeight="1" x14ac:dyDescent="0.3">
      <c r="B92" s="304"/>
      <c r="C92" s="284" t="s">
        <v>868</v>
      </c>
      <c r="D92" s="284"/>
      <c r="E92" s="284"/>
      <c r="F92" s="303" t="s">
        <v>836</v>
      </c>
      <c r="G92" s="302"/>
      <c r="H92" s="284" t="s">
        <v>869</v>
      </c>
      <c r="I92" s="284" t="s">
        <v>870</v>
      </c>
      <c r="J92" s="284"/>
      <c r="K92" s="295"/>
    </row>
    <row r="93" spans="2:11" ht="15" customHeight="1" x14ac:dyDescent="0.3">
      <c r="B93" s="304"/>
      <c r="C93" s="284" t="s">
        <v>871</v>
      </c>
      <c r="D93" s="284"/>
      <c r="E93" s="284"/>
      <c r="F93" s="303" t="s">
        <v>836</v>
      </c>
      <c r="G93" s="302"/>
      <c r="H93" s="284" t="s">
        <v>871</v>
      </c>
      <c r="I93" s="284" t="s">
        <v>870</v>
      </c>
      <c r="J93" s="284"/>
      <c r="K93" s="295"/>
    </row>
    <row r="94" spans="2:11" ht="15" customHeight="1" x14ac:dyDescent="0.3">
      <c r="B94" s="304"/>
      <c r="C94" s="284" t="s">
        <v>42</v>
      </c>
      <c r="D94" s="284"/>
      <c r="E94" s="284"/>
      <c r="F94" s="303" t="s">
        <v>836</v>
      </c>
      <c r="G94" s="302"/>
      <c r="H94" s="284" t="s">
        <v>872</v>
      </c>
      <c r="I94" s="284" t="s">
        <v>870</v>
      </c>
      <c r="J94" s="284"/>
      <c r="K94" s="295"/>
    </row>
    <row r="95" spans="2:11" ht="15" customHeight="1" x14ac:dyDescent="0.3">
      <c r="B95" s="304"/>
      <c r="C95" s="284" t="s">
        <v>52</v>
      </c>
      <c r="D95" s="284"/>
      <c r="E95" s="284"/>
      <c r="F95" s="303" t="s">
        <v>836</v>
      </c>
      <c r="G95" s="302"/>
      <c r="H95" s="284" t="s">
        <v>873</v>
      </c>
      <c r="I95" s="284" t="s">
        <v>870</v>
      </c>
      <c r="J95" s="284"/>
      <c r="K95" s="295"/>
    </row>
    <row r="96" spans="2:11" ht="15" customHeight="1" x14ac:dyDescent="0.3">
      <c r="B96" s="307"/>
      <c r="C96" s="308"/>
      <c r="D96" s="308"/>
      <c r="E96" s="308"/>
      <c r="F96" s="308"/>
      <c r="G96" s="308"/>
      <c r="H96" s="308"/>
      <c r="I96" s="308"/>
      <c r="J96" s="308"/>
      <c r="K96" s="309"/>
    </row>
    <row r="97" spans="2:11" ht="18.75" customHeight="1" x14ac:dyDescent="0.3">
      <c r="B97" s="310"/>
      <c r="C97" s="311"/>
      <c r="D97" s="311"/>
      <c r="E97" s="311"/>
      <c r="F97" s="311"/>
      <c r="G97" s="311"/>
      <c r="H97" s="311"/>
      <c r="I97" s="311"/>
      <c r="J97" s="311"/>
      <c r="K97" s="310"/>
    </row>
    <row r="98" spans="2:11" ht="18.75" customHeight="1" x14ac:dyDescent="0.3">
      <c r="B98" s="290"/>
      <c r="C98" s="290"/>
      <c r="D98" s="290"/>
      <c r="E98" s="290"/>
      <c r="F98" s="290"/>
      <c r="G98" s="290"/>
      <c r="H98" s="290"/>
      <c r="I98" s="290"/>
      <c r="J98" s="290"/>
      <c r="K98" s="290"/>
    </row>
    <row r="99" spans="2:11" ht="7.5" customHeight="1" x14ac:dyDescent="0.3">
      <c r="B99" s="291"/>
      <c r="C99" s="292"/>
      <c r="D99" s="292"/>
      <c r="E99" s="292"/>
      <c r="F99" s="292"/>
      <c r="G99" s="292"/>
      <c r="H99" s="292"/>
      <c r="I99" s="292"/>
      <c r="J99" s="292"/>
      <c r="K99" s="293"/>
    </row>
    <row r="100" spans="2:11" ht="45" customHeight="1" x14ac:dyDescent="0.3">
      <c r="B100" s="294"/>
      <c r="C100" s="402" t="s">
        <v>874</v>
      </c>
      <c r="D100" s="402"/>
      <c r="E100" s="402"/>
      <c r="F100" s="402"/>
      <c r="G100" s="402"/>
      <c r="H100" s="402"/>
      <c r="I100" s="402"/>
      <c r="J100" s="402"/>
      <c r="K100" s="295"/>
    </row>
    <row r="101" spans="2:11" ht="17.25" customHeight="1" x14ac:dyDescent="0.3">
      <c r="B101" s="294"/>
      <c r="C101" s="296" t="s">
        <v>830</v>
      </c>
      <c r="D101" s="296"/>
      <c r="E101" s="296"/>
      <c r="F101" s="296" t="s">
        <v>831</v>
      </c>
      <c r="G101" s="297"/>
      <c r="H101" s="296" t="s">
        <v>114</v>
      </c>
      <c r="I101" s="296" t="s">
        <v>61</v>
      </c>
      <c r="J101" s="296" t="s">
        <v>832</v>
      </c>
      <c r="K101" s="295"/>
    </row>
    <row r="102" spans="2:11" ht="17.25" customHeight="1" x14ac:dyDescent="0.3">
      <c r="B102" s="294"/>
      <c r="C102" s="298" t="s">
        <v>833</v>
      </c>
      <c r="D102" s="298"/>
      <c r="E102" s="298"/>
      <c r="F102" s="299" t="s">
        <v>834</v>
      </c>
      <c r="G102" s="300"/>
      <c r="H102" s="298"/>
      <c r="I102" s="298"/>
      <c r="J102" s="298" t="s">
        <v>835</v>
      </c>
      <c r="K102" s="295"/>
    </row>
    <row r="103" spans="2:11" ht="5.25" customHeight="1" x14ac:dyDescent="0.3">
      <c r="B103" s="294"/>
      <c r="C103" s="296"/>
      <c r="D103" s="296"/>
      <c r="E103" s="296"/>
      <c r="F103" s="296"/>
      <c r="G103" s="312"/>
      <c r="H103" s="296"/>
      <c r="I103" s="296"/>
      <c r="J103" s="296"/>
      <c r="K103" s="295"/>
    </row>
    <row r="104" spans="2:11" ht="15" customHeight="1" x14ac:dyDescent="0.3">
      <c r="B104" s="294"/>
      <c r="C104" s="284" t="s">
        <v>57</v>
      </c>
      <c r="D104" s="301"/>
      <c r="E104" s="301"/>
      <c r="F104" s="303" t="s">
        <v>836</v>
      </c>
      <c r="G104" s="312"/>
      <c r="H104" s="284" t="s">
        <v>875</v>
      </c>
      <c r="I104" s="284" t="s">
        <v>838</v>
      </c>
      <c r="J104" s="284">
        <v>20</v>
      </c>
      <c r="K104" s="295"/>
    </row>
    <row r="105" spans="2:11" ht="15" customHeight="1" x14ac:dyDescent="0.3">
      <c r="B105" s="294"/>
      <c r="C105" s="284" t="s">
        <v>839</v>
      </c>
      <c r="D105" s="284"/>
      <c r="E105" s="284"/>
      <c r="F105" s="303" t="s">
        <v>836</v>
      </c>
      <c r="G105" s="284"/>
      <c r="H105" s="284" t="s">
        <v>875</v>
      </c>
      <c r="I105" s="284" t="s">
        <v>838</v>
      </c>
      <c r="J105" s="284">
        <v>120</v>
      </c>
      <c r="K105" s="295"/>
    </row>
    <row r="106" spans="2:11" ht="15" customHeight="1" x14ac:dyDescent="0.3">
      <c r="B106" s="304"/>
      <c r="C106" s="284" t="s">
        <v>841</v>
      </c>
      <c r="D106" s="284"/>
      <c r="E106" s="284"/>
      <c r="F106" s="303" t="s">
        <v>842</v>
      </c>
      <c r="G106" s="284"/>
      <c r="H106" s="284" t="s">
        <v>875</v>
      </c>
      <c r="I106" s="284" t="s">
        <v>838</v>
      </c>
      <c r="J106" s="284">
        <v>50</v>
      </c>
      <c r="K106" s="295"/>
    </row>
    <row r="107" spans="2:11" ht="15" customHeight="1" x14ac:dyDescent="0.3">
      <c r="B107" s="304"/>
      <c r="C107" s="284" t="s">
        <v>844</v>
      </c>
      <c r="D107" s="284"/>
      <c r="E107" s="284"/>
      <c r="F107" s="303" t="s">
        <v>836</v>
      </c>
      <c r="G107" s="284"/>
      <c r="H107" s="284" t="s">
        <v>875</v>
      </c>
      <c r="I107" s="284" t="s">
        <v>846</v>
      </c>
      <c r="J107" s="284"/>
      <c r="K107" s="295"/>
    </row>
    <row r="108" spans="2:11" ht="15" customHeight="1" x14ac:dyDescent="0.3">
      <c r="B108" s="304"/>
      <c r="C108" s="284" t="s">
        <v>855</v>
      </c>
      <c r="D108" s="284"/>
      <c r="E108" s="284"/>
      <c r="F108" s="303" t="s">
        <v>842</v>
      </c>
      <c r="G108" s="284"/>
      <c r="H108" s="284" t="s">
        <v>875</v>
      </c>
      <c r="I108" s="284" t="s">
        <v>838</v>
      </c>
      <c r="J108" s="284">
        <v>50</v>
      </c>
      <c r="K108" s="295"/>
    </row>
    <row r="109" spans="2:11" ht="15" customHeight="1" x14ac:dyDescent="0.3">
      <c r="B109" s="304"/>
      <c r="C109" s="284" t="s">
        <v>863</v>
      </c>
      <c r="D109" s="284"/>
      <c r="E109" s="284"/>
      <c r="F109" s="303" t="s">
        <v>842</v>
      </c>
      <c r="G109" s="284"/>
      <c r="H109" s="284" t="s">
        <v>875</v>
      </c>
      <c r="I109" s="284" t="s">
        <v>838</v>
      </c>
      <c r="J109" s="284">
        <v>50</v>
      </c>
      <c r="K109" s="295"/>
    </row>
    <row r="110" spans="2:11" ht="15" customHeight="1" x14ac:dyDescent="0.3">
      <c r="B110" s="304"/>
      <c r="C110" s="284" t="s">
        <v>861</v>
      </c>
      <c r="D110" s="284"/>
      <c r="E110" s="284"/>
      <c r="F110" s="303" t="s">
        <v>842</v>
      </c>
      <c r="G110" s="284"/>
      <c r="H110" s="284" t="s">
        <v>875</v>
      </c>
      <c r="I110" s="284" t="s">
        <v>838</v>
      </c>
      <c r="J110" s="284">
        <v>50</v>
      </c>
      <c r="K110" s="295"/>
    </row>
    <row r="111" spans="2:11" ht="15" customHeight="1" x14ac:dyDescent="0.3">
      <c r="B111" s="304"/>
      <c r="C111" s="284" t="s">
        <v>57</v>
      </c>
      <c r="D111" s="284"/>
      <c r="E111" s="284"/>
      <c r="F111" s="303" t="s">
        <v>836</v>
      </c>
      <c r="G111" s="284"/>
      <c r="H111" s="284" t="s">
        <v>876</v>
      </c>
      <c r="I111" s="284" t="s">
        <v>838</v>
      </c>
      <c r="J111" s="284">
        <v>20</v>
      </c>
      <c r="K111" s="295"/>
    </row>
    <row r="112" spans="2:11" ht="15" customHeight="1" x14ac:dyDescent="0.3">
      <c r="B112" s="304"/>
      <c r="C112" s="284" t="s">
        <v>877</v>
      </c>
      <c r="D112" s="284"/>
      <c r="E112" s="284"/>
      <c r="F112" s="303" t="s">
        <v>836</v>
      </c>
      <c r="G112" s="284"/>
      <c r="H112" s="284" t="s">
        <v>878</v>
      </c>
      <c r="I112" s="284" t="s">
        <v>838</v>
      </c>
      <c r="J112" s="284">
        <v>120</v>
      </c>
      <c r="K112" s="295"/>
    </row>
    <row r="113" spans="2:11" ht="15" customHeight="1" x14ac:dyDescent="0.3">
      <c r="B113" s="304"/>
      <c r="C113" s="284" t="s">
        <v>42</v>
      </c>
      <c r="D113" s="284"/>
      <c r="E113" s="284"/>
      <c r="F113" s="303" t="s">
        <v>836</v>
      </c>
      <c r="G113" s="284"/>
      <c r="H113" s="284" t="s">
        <v>879</v>
      </c>
      <c r="I113" s="284" t="s">
        <v>870</v>
      </c>
      <c r="J113" s="284"/>
      <c r="K113" s="295"/>
    </row>
    <row r="114" spans="2:11" ht="15" customHeight="1" x14ac:dyDescent="0.3">
      <c r="B114" s="304"/>
      <c r="C114" s="284" t="s">
        <v>52</v>
      </c>
      <c r="D114" s="284"/>
      <c r="E114" s="284"/>
      <c r="F114" s="303" t="s">
        <v>836</v>
      </c>
      <c r="G114" s="284"/>
      <c r="H114" s="284" t="s">
        <v>880</v>
      </c>
      <c r="I114" s="284" t="s">
        <v>870</v>
      </c>
      <c r="J114" s="284"/>
      <c r="K114" s="295"/>
    </row>
    <row r="115" spans="2:11" ht="15" customHeight="1" x14ac:dyDescent="0.3">
      <c r="B115" s="304"/>
      <c r="C115" s="284" t="s">
        <v>61</v>
      </c>
      <c r="D115" s="284"/>
      <c r="E115" s="284"/>
      <c r="F115" s="303" t="s">
        <v>836</v>
      </c>
      <c r="G115" s="284"/>
      <c r="H115" s="284" t="s">
        <v>881</v>
      </c>
      <c r="I115" s="284" t="s">
        <v>882</v>
      </c>
      <c r="J115" s="284"/>
      <c r="K115" s="295"/>
    </row>
    <row r="116" spans="2:11" ht="15" customHeight="1" x14ac:dyDescent="0.3">
      <c r="B116" s="307"/>
      <c r="C116" s="313"/>
      <c r="D116" s="313"/>
      <c r="E116" s="313"/>
      <c r="F116" s="313"/>
      <c r="G116" s="313"/>
      <c r="H116" s="313"/>
      <c r="I116" s="313"/>
      <c r="J116" s="313"/>
      <c r="K116" s="309"/>
    </row>
    <row r="117" spans="2:11" ht="18.75" customHeight="1" x14ac:dyDescent="0.3">
      <c r="B117" s="314"/>
      <c r="C117" s="281"/>
      <c r="D117" s="281"/>
      <c r="E117" s="281"/>
      <c r="F117" s="315"/>
      <c r="G117" s="281"/>
      <c r="H117" s="281"/>
      <c r="I117" s="281"/>
      <c r="J117" s="281"/>
      <c r="K117" s="314"/>
    </row>
    <row r="118" spans="2:11" ht="18.75" customHeight="1" x14ac:dyDescent="0.3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</row>
    <row r="119" spans="2:11" ht="7.5" customHeight="1" x14ac:dyDescent="0.3">
      <c r="B119" s="316"/>
      <c r="C119" s="317"/>
      <c r="D119" s="317"/>
      <c r="E119" s="317"/>
      <c r="F119" s="317"/>
      <c r="G119" s="317"/>
      <c r="H119" s="317"/>
      <c r="I119" s="317"/>
      <c r="J119" s="317"/>
      <c r="K119" s="318"/>
    </row>
    <row r="120" spans="2:11" ht="45" customHeight="1" x14ac:dyDescent="0.3">
      <c r="B120" s="319"/>
      <c r="C120" s="399" t="s">
        <v>883</v>
      </c>
      <c r="D120" s="399"/>
      <c r="E120" s="399"/>
      <c r="F120" s="399"/>
      <c r="G120" s="399"/>
      <c r="H120" s="399"/>
      <c r="I120" s="399"/>
      <c r="J120" s="399"/>
      <c r="K120" s="320"/>
    </row>
    <row r="121" spans="2:11" ht="17.25" customHeight="1" x14ac:dyDescent="0.3">
      <c r="B121" s="321"/>
      <c r="C121" s="296" t="s">
        <v>830</v>
      </c>
      <c r="D121" s="296"/>
      <c r="E121" s="296"/>
      <c r="F121" s="296" t="s">
        <v>831</v>
      </c>
      <c r="G121" s="297"/>
      <c r="H121" s="296" t="s">
        <v>114</v>
      </c>
      <c r="I121" s="296" t="s">
        <v>61</v>
      </c>
      <c r="J121" s="296" t="s">
        <v>832</v>
      </c>
      <c r="K121" s="322"/>
    </row>
    <row r="122" spans="2:11" ht="17.25" customHeight="1" x14ac:dyDescent="0.3">
      <c r="B122" s="321"/>
      <c r="C122" s="298" t="s">
        <v>833</v>
      </c>
      <c r="D122" s="298"/>
      <c r="E122" s="298"/>
      <c r="F122" s="299" t="s">
        <v>834</v>
      </c>
      <c r="G122" s="300"/>
      <c r="H122" s="298"/>
      <c r="I122" s="298"/>
      <c r="J122" s="298" t="s">
        <v>835</v>
      </c>
      <c r="K122" s="322"/>
    </row>
    <row r="123" spans="2:11" ht="5.25" customHeight="1" x14ac:dyDescent="0.3">
      <c r="B123" s="323"/>
      <c r="C123" s="301"/>
      <c r="D123" s="301"/>
      <c r="E123" s="301"/>
      <c r="F123" s="301"/>
      <c r="G123" s="284"/>
      <c r="H123" s="301"/>
      <c r="I123" s="301"/>
      <c r="J123" s="301"/>
      <c r="K123" s="324"/>
    </row>
    <row r="124" spans="2:11" ht="15" customHeight="1" x14ac:dyDescent="0.3">
      <c r="B124" s="323"/>
      <c r="C124" s="284" t="s">
        <v>839</v>
      </c>
      <c r="D124" s="301"/>
      <c r="E124" s="301"/>
      <c r="F124" s="303" t="s">
        <v>836</v>
      </c>
      <c r="G124" s="284"/>
      <c r="H124" s="284" t="s">
        <v>875</v>
      </c>
      <c r="I124" s="284" t="s">
        <v>838</v>
      </c>
      <c r="J124" s="284">
        <v>120</v>
      </c>
      <c r="K124" s="325"/>
    </row>
    <row r="125" spans="2:11" ht="15" customHeight="1" x14ac:dyDescent="0.3">
      <c r="B125" s="323"/>
      <c r="C125" s="284" t="s">
        <v>884</v>
      </c>
      <c r="D125" s="284"/>
      <c r="E125" s="284"/>
      <c r="F125" s="303" t="s">
        <v>836</v>
      </c>
      <c r="G125" s="284"/>
      <c r="H125" s="284" t="s">
        <v>885</v>
      </c>
      <c r="I125" s="284" t="s">
        <v>838</v>
      </c>
      <c r="J125" s="284" t="s">
        <v>886</v>
      </c>
      <c r="K125" s="325"/>
    </row>
    <row r="126" spans="2:11" ht="15" customHeight="1" x14ac:dyDescent="0.3">
      <c r="B126" s="323"/>
      <c r="C126" s="284" t="s">
        <v>86</v>
      </c>
      <c r="D126" s="284"/>
      <c r="E126" s="284"/>
      <c r="F126" s="303" t="s">
        <v>836</v>
      </c>
      <c r="G126" s="284"/>
      <c r="H126" s="284" t="s">
        <v>887</v>
      </c>
      <c r="I126" s="284" t="s">
        <v>838</v>
      </c>
      <c r="J126" s="284" t="s">
        <v>886</v>
      </c>
      <c r="K126" s="325"/>
    </row>
    <row r="127" spans="2:11" ht="15" customHeight="1" x14ac:dyDescent="0.3">
      <c r="B127" s="323"/>
      <c r="C127" s="284" t="s">
        <v>847</v>
      </c>
      <c r="D127" s="284"/>
      <c r="E127" s="284"/>
      <c r="F127" s="303" t="s">
        <v>842</v>
      </c>
      <c r="G127" s="284"/>
      <c r="H127" s="284" t="s">
        <v>848</v>
      </c>
      <c r="I127" s="284" t="s">
        <v>838</v>
      </c>
      <c r="J127" s="284">
        <v>15</v>
      </c>
      <c r="K127" s="325"/>
    </row>
    <row r="128" spans="2:11" ht="15" customHeight="1" x14ac:dyDescent="0.3">
      <c r="B128" s="323"/>
      <c r="C128" s="305" t="s">
        <v>849</v>
      </c>
      <c r="D128" s="305"/>
      <c r="E128" s="305"/>
      <c r="F128" s="306" t="s">
        <v>842</v>
      </c>
      <c r="G128" s="305"/>
      <c r="H128" s="305" t="s">
        <v>850</v>
      </c>
      <c r="I128" s="305" t="s">
        <v>838</v>
      </c>
      <c r="J128" s="305">
        <v>15</v>
      </c>
      <c r="K128" s="325"/>
    </row>
    <row r="129" spans="2:11" ht="15" customHeight="1" x14ac:dyDescent="0.3">
      <c r="B129" s="323"/>
      <c r="C129" s="305" t="s">
        <v>851</v>
      </c>
      <c r="D129" s="305"/>
      <c r="E129" s="305"/>
      <c r="F129" s="306" t="s">
        <v>842</v>
      </c>
      <c r="G129" s="305"/>
      <c r="H129" s="305" t="s">
        <v>852</v>
      </c>
      <c r="I129" s="305" t="s">
        <v>838</v>
      </c>
      <c r="J129" s="305">
        <v>20</v>
      </c>
      <c r="K129" s="325"/>
    </row>
    <row r="130" spans="2:11" ht="15" customHeight="1" x14ac:dyDescent="0.3">
      <c r="B130" s="323"/>
      <c r="C130" s="305" t="s">
        <v>853</v>
      </c>
      <c r="D130" s="305"/>
      <c r="E130" s="305"/>
      <c r="F130" s="306" t="s">
        <v>842</v>
      </c>
      <c r="G130" s="305"/>
      <c r="H130" s="305" t="s">
        <v>854</v>
      </c>
      <c r="I130" s="305" t="s">
        <v>838</v>
      </c>
      <c r="J130" s="305">
        <v>20</v>
      </c>
      <c r="K130" s="325"/>
    </row>
    <row r="131" spans="2:11" ht="15" customHeight="1" x14ac:dyDescent="0.3">
      <c r="B131" s="323"/>
      <c r="C131" s="284" t="s">
        <v>841</v>
      </c>
      <c r="D131" s="284"/>
      <c r="E131" s="284"/>
      <c r="F131" s="303" t="s">
        <v>842</v>
      </c>
      <c r="G131" s="284"/>
      <c r="H131" s="284" t="s">
        <v>875</v>
      </c>
      <c r="I131" s="284" t="s">
        <v>838</v>
      </c>
      <c r="J131" s="284">
        <v>50</v>
      </c>
      <c r="K131" s="325"/>
    </row>
    <row r="132" spans="2:11" ht="15" customHeight="1" x14ac:dyDescent="0.3">
      <c r="B132" s="323"/>
      <c r="C132" s="284" t="s">
        <v>855</v>
      </c>
      <c r="D132" s="284"/>
      <c r="E132" s="284"/>
      <c r="F132" s="303" t="s">
        <v>842</v>
      </c>
      <c r="G132" s="284"/>
      <c r="H132" s="284" t="s">
        <v>875</v>
      </c>
      <c r="I132" s="284" t="s">
        <v>838</v>
      </c>
      <c r="J132" s="284">
        <v>50</v>
      </c>
      <c r="K132" s="325"/>
    </row>
    <row r="133" spans="2:11" ht="15" customHeight="1" x14ac:dyDescent="0.3">
      <c r="B133" s="323"/>
      <c r="C133" s="284" t="s">
        <v>861</v>
      </c>
      <c r="D133" s="284"/>
      <c r="E133" s="284"/>
      <c r="F133" s="303" t="s">
        <v>842</v>
      </c>
      <c r="G133" s="284"/>
      <c r="H133" s="284" t="s">
        <v>875</v>
      </c>
      <c r="I133" s="284" t="s">
        <v>838</v>
      </c>
      <c r="J133" s="284">
        <v>50</v>
      </c>
      <c r="K133" s="325"/>
    </row>
    <row r="134" spans="2:11" ht="15" customHeight="1" x14ac:dyDescent="0.3">
      <c r="B134" s="323"/>
      <c r="C134" s="284" t="s">
        <v>863</v>
      </c>
      <c r="D134" s="284"/>
      <c r="E134" s="284"/>
      <c r="F134" s="303" t="s">
        <v>842</v>
      </c>
      <c r="G134" s="284"/>
      <c r="H134" s="284" t="s">
        <v>875</v>
      </c>
      <c r="I134" s="284" t="s">
        <v>838</v>
      </c>
      <c r="J134" s="284">
        <v>50</v>
      </c>
      <c r="K134" s="325"/>
    </row>
    <row r="135" spans="2:11" ht="15" customHeight="1" x14ac:dyDescent="0.3">
      <c r="B135" s="323"/>
      <c r="C135" s="284" t="s">
        <v>119</v>
      </c>
      <c r="D135" s="284"/>
      <c r="E135" s="284"/>
      <c r="F135" s="303" t="s">
        <v>842</v>
      </c>
      <c r="G135" s="284"/>
      <c r="H135" s="284" t="s">
        <v>888</v>
      </c>
      <c r="I135" s="284" t="s">
        <v>838</v>
      </c>
      <c r="J135" s="284">
        <v>255</v>
      </c>
      <c r="K135" s="325"/>
    </row>
    <row r="136" spans="2:11" ht="15" customHeight="1" x14ac:dyDescent="0.3">
      <c r="B136" s="323"/>
      <c r="C136" s="284" t="s">
        <v>865</v>
      </c>
      <c r="D136" s="284"/>
      <c r="E136" s="284"/>
      <c r="F136" s="303" t="s">
        <v>836</v>
      </c>
      <c r="G136" s="284"/>
      <c r="H136" s="284" t="s">
        <v>889</v>
      </c>
      <c r="I136" s="284" t="s">
        <v>867</v>
      </c>
      <c r="J136" s="284"/>
      <c r="K136" s="325"/>
    </row>
    <row r="137" spans="2:11" ht="15" customHeight="1" x14ac:dyDescent="0.3">
      <c r="B137" s="323"/>
      <c r="C137" s="284" t="s">
        <v>868</v>
      </c>
      <c r="D137" s="284"/>
      <c r="E137" s="284"/>
      <c r="F137" s="303" t="s">
        <v>836</v>
      </c>
      <c r="G137" s="284"/>
      <c r="H137" s="284" t="s">
        <v>890</v>
      </c>
      <c r="I137" s="284" t="s">
        <v>870</v>
      </c>
      <c r="J137" s="284"/>
      <c r="K137" s="325"/>
    </row>
    <row r="138" spans="2:11" ht="15" customHeight="1" x14ac:dyDescent="0.3">
      <c r="B138" s="323"/>
      <c r="C138" s="284" t="s">
        <v>871</v>
      </c>
      <c r="D138" s="284"/>
      <c r="E138" s="284"/>
      <c r="F138" s="303" t="s">
        <v>836</v>
      </c>
      <c r="G138" s="284"/>
      <c r="H138" s="284" t="s">
        <v>871</v>
      </c>
      <c r="I138" s="284" t="s">
        <v>870</v>
      </c>
      <c r="J138" s="284"/>
      <c r="K138" s="325"/>
    </row>
    <row r="139" spans="2:11" ht="15" customHeight="1" x14ac:dyDescent="0.3">
      <c r="B139" s="323"/>
      <c r="C139" s="284" t="s">
        <v>42</v>
      </c>
      <c r="D139" s="284"/>
      <c r="E139" s="284"/>
      <c r="F139" s="303" t="s">
        <v>836</v>
      </c>
      <c r="G139" s="284"/>
      <c r="H139" s="284" t="s">
        <v>891</v>
      </c>
      <c r="I139" s="284" t="s">
        <v>870</v>
      </c>
      <c r="J139" s="284"/>
      <c r="K139" s="325"/>
    </row>
    <row r="140" spans="2:11" ht="15" customHeight="1" x14ac:dyDescent="0.3">
      <c r="B140" s="323"/>
      <c r="C140" s="284" t="s">
        <v>892</v>
      </c>
      <c r="D140" s="284"/>
      <c r="E140" s="284"/>
      <c r="F140" s="303" t="s">
        <v>836</v>
      </c>
      <c r="G140" s="284"/>
      <c r="H140" s="284" t="s">
        <v>893</v>
      </c>
      <c r="I140" s="284" t="s">
        <v>870</v>
      </c>
      <c r="J140" s="284"/>
      <c r="K140" s="325"/>
    </row>
    <row r="141" spans="2:11" ht="15" customHeight="1" x14ac:dyDescent="0.3">
      <c r="B141" s="326"/>
      <c r="C141" s="327"/>
      <c r="D141" s="327"/>
      <c r="E141" s="327"/>
      <c r="F141" s="327"/>
      <c r="G141" s="327"/>
      <c r="H141" s="327"/>
      <c r="I141" s="327"/>
      <c r="J141" s="327"/>
      <c r="K141" s="328"/>
    </row>
    <row r="142" spans="2:11" ht="18.75" customHeight="1" x14ac:dyDescent="0.3">
      <c r="B142" s="281"/>
      <c r="C142" s="281"/>
      <c r="D142" s="281"/>
      <c r="E142" s="281"/>
      <c r="F142" s="315"/>
      <c r="G142" s="281"/>
      <c r="H142" s="281"/>
      <c r="I142" s="281"/>
      <c r="J142" s="281"/>
      <c r="K142" s="281"/>
    </row>
    <row r="143" spans="2:11" ht="18.75" customHeight="1" x14ac:dyDescent="0.3">
      <c r="B143" s="290"/>
      <c r="C143" s="290"/>
      <c r="D143" s="290"/>
      <c r="E143" s="290"/>
      <c r="F143" s="290"/>
      <c r="G143" s="290"/>
      <c r="H143" s="290"/>
      <c r="I143" s="290"/>
      <c r="J143" s="290"/>
      <c r="K143" s="290"/>
    </row>
    <row r="144" spans="2:11" ht="7.5" customHeight="1" x14ac:dyDescent="0.3">
      <c r="B144" s="291"/>
      <c r="C144" s="292"/>
      <c r="D144" s="292"/>
      <c r="E144" s="292"/>
      <c r="F144" s="292"/>
      <c r="G144" s="292"/>
      <c r="H144" s="292"/>
      <c r="I144" s="292"/>
      <c r="J144" s="292"/>
      <c r="K144" s="293"/>
    </row>
    <row r="145" spans="2:11" ht="45" customHeight="1" x14ac:dyDescent="0.3">
      <c r="B145" s="294"/>
      <c r="C145" s="402" t="s">
        <v>894</v>
      </c>
      <c r="D145" s="402"/>
      <c r="E145" s="402"/>
      <c r="F145" s="402"/>
      <c r="G145" s="402"/>
      <c r="H145" s="402"/>
      <c r="I145" s="402"/>
      <c r="J145" s="402"/>
      <c r="K145" s="295"/>
    </row>
    <row r="146" spans="2:11" ht="17.25" customHeight="1" x14ac:dyDescent="0.3">
      <c r="B146" s="294"/>
      <c r="C146" s="296" t="s">
        <v>830</v>
      </c>
      <c r="D146" s="296"/>
      <c r="E146" s="296"/>
      <c r="F146" s="296" t="s">
        <v>831</v>
      </c>
      <c r="G146" s="297"/>
      <c r="H146" s="296" t="s">
        <v>114</v>
      </c>
      <c r="I146" s="296" t="s">
        <v>61</v>
      </c>
      <c r="J146" s="296" t="s">
        <v>832</v>
      </c>
      <c r="K146" s="295"/>
    </row>
    <row r="147" spans="2:11" ht="17.25" customHeight="1" x14ac:dyDescent="0.3">
      <c r="B147" s="294"/>
      <c r="C147" s="298" t="s">
        <v>833</v>
      </c>
      <c r="D147" s="298"/>
      <c r="E147" s="298"/>
      <c r="F147" s="299" t="s">
        <v>834</v>
      </c>
      <c r="G147" s="300"/>
      <c r="H147" s="298"/>
      <c r="I147" s="298"/>
      <c r="J147" s="298" t="s">
        <v>835</v>
      </c>
      <c r="K147" s="295"/>
    </row>
    <row r="148" spans="2:11" ht="5.25" customHeight="1" x14ac:dyDescent="0.3">
      <c r="B148" s="304"/>
      <c r="C148" s="301"/>
      <c r="D148" s="301"/>
      <c r="E148" s="301"/>
      <c r="F148" s="301"/>
      <c r="G148" s="302"/>
      <c r="H148" s="301"/>
      <c r="I148" s="301"/>
      <c r="J148" s="301"/>
      <c r="K148" s="325"/>
    </row>
    <row r="149" spans="2:11" ht="15" customHeight="1" x14ac:dyDescent="0.3">
      <c r="B149" s="304"/>
      <c r="C149" s="329" t="s">
        <v>839</v>
      </c>
      <c r="D149" s="284"/>
      <c r="E149" s="284"/>
      <c r="F149" s="330" t="s">
        <v>836</v>
      </c>
      <c r="G149" s="284"/>
      <c r="H149" s="329" t="s">
        <v>875</v>
      </c>
      <c r="I149" s="329" t="s">
        <v>838</v>
      </c>
      <c r="J149" s="329">
        <v>120</v>
      </c>
      <c r="K149" s="325"/>
    </row>
    <row r="150" spans="2:11" ht="15" customHeight="1" x14ac:dyDescent="0.3">
      <c r="B150" s="304"/>
      <c r="C150" s="329" t="s">
        <v>884</v>
      </c>
      <c r="D150" s="284"/>
      <c r="E150" s="284"/>
      <c r="F150" s="330" t="s">
        <v>836</v>
      </c>
      <c r="G150" s="284"/>
      <c r="H150" s="329" t="s">
        <v>895</v>
      </c>
      <c r="I150" s="329" t="s">
        <v>838</v>
      </c>
      <c r="J150" s="329" t="s">
        <v>886</v>
      </c>
      <c r="K150" s="325"/>
    </row>
    <row r="151" spans="2:11" ht="15" customHeight="1" x14ac:dyDescent="0.3">
      <c r="B151" s="304"/>
      <c r="C151" s="329" t="s">
        <v>86</v>
      </c>
      <c r="D151" s="284"/>
      <c r="E151" s="284"/>
      <c r="F151" s="330" t="s">
        <v>836</v>
      </c>
      <c r="G151" s="284"/>
      <c r="H151" s="329" t="s">
        <v>896</v>
      </c>
      <c r="I151" s="329" t="s">
        <v>838</v>
      </c>
      <c r="J151" s="329" t="s">
        <v>886</v>
      </c>
      <c r="K151" s="325"/>
    </row>
    <row r="152" spans="2:11" ht="15" customHeight="1" x14ac:dyDescent="0.3">
      <c r="B152" s="304"/>
      <c r="C152" s="329" t="s">
        <v>841</v>
      </c>
      <c r="D152" s="284"/>
      <c r="E152" s="284"/>
      <c r="F152" s="330" t="s">
        <v>842</v>
      </c>
      <c r="G152" s="284"/>
      <c r="H152" s="329" t="s">
        <v>875</v>
      </c>
      <c r="I152" s="329" t="s">
        <v>838</v>
      </c>
      <c r="J152" s="329">
        <v>50</v>
      </c>
      <c r="K152" s="325"/>
    </row>
    <row r="153" spans="2:11" ht="15" customHeight="1" x14ac:dyDescent="0.3">
      <c r="B153" s="304"/>
      <c r="C153" s="329" t="s">
        <v>844</v>
      </c>
      <c r="D153" s="284"/>
      <c r="E153" s="284"/>
      <c r="F153" s="330" t="s">
        <v>836</v>
      </c>
      <c r="G153" s="284"/>
      <c r="H153" s="329" t="s">
        <v>875</v>
      </c>
      <c r="I153" s="329" t="s">
        <v>846</v>
      </c>
      <c r="J153" s="329"/>
      <c r="K153" s="325"/>
    </row>
    <row r="154" spans="2:11" ht="15" customHeight="1" x14ac:dyDescent="0.3">
      <c r="B154" s="304"/>
      <c r="C154" s="329" t="s">
        <v>855</v>
      </c>
      <c r="D154" s="284"/>
      <c r="E154" s="284"/>
      <c r="F154" s="330" t="s">
        <v>842</v>
      </c>
      <c r="G154" s="284"/>
      <c r="H154" s="329" t="s">
        <v>875</v>
      </c>
      <c r="I154" s="329" t="s">
        <v>838</v>
      </c>
      <c r="J154" s="329">
        <v>50</v>
      </c>
      <c r="K154" s="325"/>
    </row>
    <row r="155" spans="2:11" ht="15" customHeight="1" x14ac:dyDescent="0.3">
      <c r="B155" s="304"/>
      <c r="C155" s="329" t="s">
        <v>863</v>
      </c>
      <c r="D155" s="284"/>
      <c r="E155" s="284"/>
      <c r="F155" s="330" t="s">
        <v>842</v>
      </c>
      <c r="G155" s="284"/>
      <c r="H155" s="329" t="s">
        <v>875</v>
      </c>
      <c r="I155" s="329" t="s">
        <v>838</v>
      </c>
      <c r="J155" s="329">
        <v>50</v>
      </c>
      <c r="K155" s="325"/>
    </row>
    <row r="156" spans="2:11" ht="15" customHeight="1" x14ac:dyDescent="0.3">
      <c r="B156" s="304"/>
      <c r="C156" s="329" t="s">
        <v>861</v>
      </c>
      <c r="D156" s="284"/>
      <c r="E156" s="284"/>
      <c r="F156" s="330" t="s">
        <v>842</v>
      </c>
      <c r="G156" s="284"/>
      <c r="H156" s="329" t="s">
        <v>875</v>
      </c>
      <c r="I156" s="329" t="s">
        <v>838</v>
      </c>
      <c r="J156" s="329">
        <v>50</v>
      </c>
      <c r="K156" s="325"/>
    </row>
    <row r="157" spans="2:11" ht="15" customHeight="1" x14ac:dyDescent="0.3">
      <c r="B157" s="304"/>
      <c r="C157" s="329" t="s">
        <v>106</v>
      </c>
      <c r="D157" s="284"/>
      <c r="E157" s="284"/>
      <c r="F157" s="330" t="s">
        <v>836</v>
      </c>
      <c r="G157" s="284"/>
      <c r="H157" s="329" t="s">
        <v>897</v>
      </c>
      <c r="I157" s="329" t="s">
        <v>838</v>
      </c>
      <c r="J157" s="329" t="s">
        <v>898</v>
      </c>
      <c r="K157" s="325"/>
    </row>
    <row r="158" spans="2:11" ht="15" customHeight="1" x14ac:dyDescent="0.3">
      <c r="B158" s="304"/>
      <c r="C158" s="329" t="s">
        <v>899</v>
      </c>
      <c r="D158" s="284"/>
      <c r="E158" s="284"/>
      <c r="F158" s="330" t="s">
        <v>836</v>
      </c>
      <c r="G158" s="284"/>
      <c r="H158" s="329" t="s">
        <v>900</v>
      </c>
      <c r="I158" s="329" t="s">
        <v>870</v>
      </c>
      <c r="J158" s="329"/>
      <c r="K158" s="325"/>
    </row>
    <row r="159" spans="2:11" ht="15" customHeight="1" x14ac:dyDescent="0.3">
      <c r="B159" s="331"/>
      <c r="C159" s="313"/>
      <c r="D159" s="313"/>
      <c r="E159" s="313"/>
      <c r="F159" s="313"/>
      <c r="G159" s="313"/>
      <c r="H159" s="313"/>
      <c r="I159" s="313"/>
      <c r="J159" s="313"/>
      <c r="K159" s="332"/>
    </row>
    <row r="160" spans="2:11" ht="18.75" customHeight="1" x14ac:dyDescent="0.3">
      <c r="B160" s="281"/>
      <c r="C160" s="284"/>
      <c r="D160" s="284"/>
      <c r="E160" s="284"/>
      <c r="F160" s="303"/>
      <c r="G160" s="284"/>
      <c r="H160" s="284"/>
      <c r="I160" s="284"/>
      <c r="J160" s="284"/>
      <c r="K160" s="281"/>
    </row>
    <row r="161" spans="2:11" ht="18.75" customHeight="1" x14ac:dyDescent="0.3">
      <c r="B161" s="290"/>
      <c r="C161" s="290"/>
      <c r="D161" s="290"/>
      <c r="E161" s="290"/>
      <c r="F161" s="290"/>
      <c r="G161" s="290"/>
      <c r="H161" s="290"/>
      <c r="I161" s="290"/>
      <c r="J161" s="290"/>
      <c r="K161" s="290"/>
    </row>
    <row r="162" spans="2:11" ht="7.5" customHeight="1" x14ac:dyDescent="0.3">
      <c r="B162" s="271"/>
      <c r="C162" s="272"/>
      <c r="D162" s="272"/>
      <c r="E162" s="272"/>
      <c r="F162" s="272"/>
      <c r="G162" s="272"/>
      <c r="H162" s="272"/>
      <c r="I162" s="272"/>
      <c r="J162" s="272"/>
      <c r="K162" s="273"/>
    </row>
    <row r="163" spans="2:11" ht="45" customHeight="1" x14ac:dyDescent="0.3">
      <c r="B163" s="274"/>
      <c r="C163" s="399" t="s">
        <v>901</v>
      </c>
      <c r="D163" s="399"/>
      <c r="E163" s="399"/>
      <c r="F163" s="399"/>
      <c r="G163" s="399"/>
      <c r="H163" s="399"/>
      <c r="I163" s="399"/>
      <c r="J163" s="399"/>
      <c r="K163" s="275"/>
    </row>
    <row r="164" spans="2:11" ht="17.25" customHeight="1" x14ac:dyDescent="0.3">
      <c r="B164" s="274"/>
      <c r="C164" s="296" t="s">
        <v>830</v>
      </c>
      <c r="D164" s="296"/>
      <c r="E164" s="296"/>
      <c r="F164" s="296" t="s">
        <v>831</v>
      </c>
      <c r="G164" s="333"/>
      <c r="H164" s="334" t="s">
        <v>114</v>
      </c>
      <c r="I164" s="334" t="s">
        <v>61</v>
      </c>
      <c r="J164" s="296" t="s">
        <v>832</v>
      </c>
      <c r="K164" s="275"/>
    </row>
    <row r="165" spans="2:11" ht="17.25" customHeight="1" x14ac:dyDescent="0.3">
      <c r="B165" s="277"/>
      <c r="C165" s="298" t="s">
        <v>833</v>
      </c>
      <c r="D165" s="298"/>
      <c r="E165" s="298"/>
      <c r="F165" s="299" t="s">
        <v>834</v>
      </c>
      <c r="G165" s="335"/>
      <c r="H165" s="336"/>
      <c r="I165" s="336"/>
      <c r="J165" s="298" t="s">
        <v>835</v>
      </c>
      <c r="K165" s="278"/>
    </row>
    <row r="166" spans="2:11" ht="5.25" customHeight="1" x14ac:dyDescent="0.3">
      <c r="B166" s="304"/>
      <c r="C166" s="301"/>
      <c r="D166" s="301"/>
      <c r="E166" s="301"/>
      <c r="F166" s="301"/>
      <c r="G166" s="302"/>
      <c r="H166" s="301"/>
      <c r="I166" s="301"/>
      <c r="J166" s="301"/>
      <c r="K166" s="325"/>
    </row>
    <row r="167" spans="2:11" ht="15" customHeight="1" x14ac:dyDescent="0.3">
      <c r="B167" s="304"/>
      <c r="C167" s="284" t="s">
        <v>839</v>
      </c>
      <c r="D167" s="284"/>
      <c r="E167" s="284"/>
      <c r="F167" s="303" t="s">
        <v>836</v>
      </c>
      <c r="G167" s="284"/>
      <c r="H167" s="284" t="s">
        <v>875</v>
      </c>
      <c r="I167" s="284" t="s">
        <v>838</v>
      </c>
      <c r="J167" s="284">
        <v>120</v>
      </c>
      <c r="K167" s="325"/>
    </row>
    <row r="168" spans="2:11" ht="15" customHeight="1" x14ac:dyDescent="0.3">
      <c r="B168" s="304"/>
      <c r="C168" s="284" t="s">
        <v>884</v>
      </c>
      <c r="D168" s="284"/>
      <c r="E168" s="284"/>
      <c r="F168" s="303" t="s">
        <v>836</v>
      </c>
      <c r="G168" s="284"/>
      <c r="H168" s="284" t="s">
        <v>885</v>
      </c>
      <c r="I168" s="284" t="s">
        <v>838</v>
      </c>
      <c r="J168" s="284" t="s">
        <v>886</v>
      </c>
      <c r="K168" s="325"/>
    </row>
    <row r="169" spans="2:11" ht="15" customHeight="1" x14ac:dyDescent="0.3">
      <c r="B169" s="304"/>
      <c r="C169" s="284" t="s">
        <v>86</v>
      </c>
      <c r="D169" s="284"/>
      <c r="E169" s="284"/>
      <c r="F169" s="303" t="s">
        <v>836</v>
      </c>
      <c r="G169" s="284"/>
      <c r="H169" s="284" t="s">
        <v>902</v>
      </c>
      <c r="I169" s="284" t="s">
        <v>838</v>
      </c>
      <c r="J169" s="284" t="s">
        <v>886</v>
      </c>
      <c r="K169" s="325"/>
    </row>
    <row r="170" spans="2:11" ht="15" customHeight="1" x14ac:dyDescent="0.3">
      <c r="B170" s="304"/>
      <c r="C170" s="284" t="s">
        <v>841</v>
      </c>
      <c r="D170" s="284"/>
      <c r="E170" s="284"/>
      <c r="F170" s="303" t="s">
        <v>842</v>
      </c>
      <c r="G170" s="284"/>
      <c r="H170" s="284" t="s">
        <v>902</v>
      </c>
      <c r="I170" s="284" t="s">
        <v>838</v>
      </c>
      <c r="J170" s="284">
        <v>50</v>
      </c>
      <c r="K170" s="325"/>
    </row>
    <row r="171" spans="2:11" ht="15" customHeight="1" x14ac:dyDescent="0.3">
      <c r="B171" s="304"/>
      <c r="C171" s="284" t="s">
        <v>844</v>
      </c>
      <c r="D171" s="284"/>
      <c r="E171" s="284"/>
      <c r="F171" s="303" t="s">
        <v>836</v>
      </c>
      <c r="G171" s="284"/>
      <c r="H171" s="284" t="s">
        <v>902</v>
      </c>
      <c r="I171" s="284" t="s">
        <v>846</v>
      </c>
      <c r="J171" s="284"/>
      <c r="K171" s="325"/>
    </row>
    <row r="172" spans="2:11" ht="15" customHeight="1" x14ac:dyDescent="0.3">
      <c r="B172" s="304"/>
      <c r="C172" s="284" t="s">
        <v>855</v>
      </c>
      <c r="D172" s="284"/>
      <c r="E172" s="284"/>
      <c r="F172" s="303" t="s">
        <v>842</v>
      </c>
      <c r="G172" s="284"/>
      <c r="H172" s="284" t="s">
        <v>902</v>
      </c>
      <c r="I172" s="284" t="s">
        <v>838</v>
      </c>
      <c r="J172" s="284">
        <v>50</v>
      </c>
      <c r="K172" s="325"/>
    </row>
    <row r="173" spans="2:11" ht="15" customHeight="1" x14ac:dyDescent="0.3">
      <c r="B173" s="304"/>
      <c r="C173" s="284" t="s">
        <v>863</v>
      </c>
      <c r="D173" s="284"/>
      <c r="E173" s="284"/>
      <c r="F173" s="303" t="s">
        <v>842</v>
      </c>
      <c r="G173" s="284"/>
      <c r="H173" s="284" t="s">
        <v>902</v>
      </c>
      <c r="I173" s="284" t="s">
        <v>838</v>
      </c>
      <c r="J173" s="284">
        <v>50</v>
      </c>
      <c r="K173" s="325"/>
    </row>
    <row r="174" spans="2:11" ht="15" customHeight="1" x14ac:dyDescent="0.3">
      <c r="B174" s="304"/>
      <c r="C174" s="284" t="s">
        <v>861</v>
      </c>
      <c r="D174" s="284"/>
      <c r="E174" s="284"/>
      <c r="F174" s="303" t="s">
        <v>842</v>
      </c>
      <c r="G174" s="284"/>
      <c r="H174" s="284" t="s">
        <v>902</v>
      </c>
      <c r="I174" s="284" t="s">
        <v>838</v>
      </c>
      <c r="J174" s="284">
        <v>50</v>
      </c>
      <c r="K174" s="325"/>
    </row>
    <row r="175" spans="2:11" ht="15" customHeight="1" x14ac:dyDescent="0.3">
      <c r="B175" s="304"/>
      <c r="C175" s="284" t="s">
        <v>113</v>
      </c>
      <c r="D175" s="284"/>
      <c r="E175" s="284"/>
      <c r="F175" s="303" t="s">
        <v>836</v>
      </c>
      <c r="G175" s="284"/>
      <c r="H175" s="284" t="s">
        <v>903</v>
      </c>
      <c r="I175" s="284" t="s">
        <v>904</v>
      </c>
      <c r="J175" s="284"/>
      <c r="K175" s="325"/>
    </row>
    <row r="176" spans="2:11" ht="15" customHeight="1" x14ac:dyDescent="0.3">
      <c r="B176" s="304"/>
      <c r="C176" s="284" t="s">
        <v>61</v>
      </c>
      <c r="D176" s="284"/>
      <c r="E176" s="284"/>
      <c r="F176" s="303" t="s">
        <v>836</v>
      </c>
      <c r="G176" s="284"/>
      <c r="H176" s="284" t="s">
        <v>905</v>
      </c>
      <c r="I176" s="284" t="s">
        <v>906</v>
      </c>
      <c r="J176" s="284">
        <v>1</v>
      </c>
      <c r="K176" s="325"/>
    </row>
    <row r="177" spans="2:11" ht="15" customHeight="1" x14ac:dyDescent="0.3">
      <c r="B177" s="304"/>
      <c r="C177" s="284" t="s">
        <v>57</v>
      </c>
      <c r="D177" s="284"/>
      <c r="E177" s="284"/>
      <c r="F177" s="303" t="s">
        <v>836</v>
      </c>
      <c r="G177" s="284"/>
      <c r="H177" s="284" t="s">
        <v>907</v>
      </c>
      <c r="I177" s="284" t="s">
        <v>838</v>
      </c>
      <c r="J177" s="284">
        <v>20</v>
      </c>
      <c r="K177" s="325"/>
    </row>
    <row r="178" spans="2:11" ht="15" customHeight="1" x14ac:dyDescent="0.3">
      <c r="B178" s="304"/>
      <c r="C178" s="284" t="s">
        <v>114</v>
      </c>
      <c r="D178" s="284"/>
      <c r="E178" s="284"/>
      <c r="F178" s="303" t="s">
        <v>836</v>
      </c>
      <c r="G178" s="284"/>
      <c r="H178" s="284" t="s">
        <v>908</v>
      </c>
      <c r="I178" s="284" t="s">
        <v>838</v>
      </c>
      <c r="J178" s="284">
        <v>255</v>
      </c>
      <c r="K178" s="325"/>
    </row>
    <row r="179" spans="2:11" ht="15" customHeight="1" x14ac:dyDescent="0.3">
      <c r="B179" s="304"/>
      <c r="C179" s="284" t="s">
        <v>115</v>
      </c>
      <c r="D179" s="284"/>
      <c r="E179" s="284"/>
      <c r="F179" s="303" t="s">
        <v>836</v>
      </c>
      <c r="G179" s="284"/>
      <c r="H179" s="284" t="s">
        <v>801</v>
      </c>
      <c r="I179" s="284" t="s">
        <v>838</v>
      </c>
      <c r="J179" s="284">
        <v>10</v>
      </c>
      <c r="K179" s="325"/>
    </row>
    <row r="180" spans="2:11" ht="15" customHeight="1" x14ac:dyDescent="0.3">
      <c r="B180" s="304"/>
      <c r="C180" s="284" t="s">
        <v>116</v>
      </c>
      <c r="D180" s="284"/>
      <c r="E180" s="284"/>
      <c r="F180" s="303" t="s">
        <v>836</v>
      </c>
      <c r="G180" s="284"/>
      <c r="H180" s="284" t="s">
        <v>909</v>
      </c>
      <c r="I180" s="284" t="s">
        <v>870</v>
      </c>
      <c r="J180" s="284"/>
      <c r="K180" s="325"/>
    </row>
    <row r="181" spans="2:11" ht="15" customHeight="1" x14ac:dyDescent="0.3">
      <c r="B181" s="304"/>
      <c r="C181" s="284" t="s">
        <v>910</v>
      </c>
      <c r="D181" s="284"/>
      <c r="E181" s="284"/>
      <c r="F181" s="303" t="s">
        <v>836</v>
      </c>
      <c r="G181" s="284"/>
      <c r="H181" s="284" t="s">
        <v>911</v>
      </c>
      <c r="I181" s="284" t="s">
        <v>870</v>
      </c>
      <c r="J181" s="284"/>
      <c r="K181" s="325"/>
    </row>
    <row r="182" spans="2:11" ht="15" customHeight="1" x14ac:dyDescent="0.3">
      <c r="B182" s="304"/>
      <c r="C182" s="284" t="s">
        <v>899</v>
      </c>
      <c r="D182" s="284"/>
      <c r="E182" s="284"/>
      <c r="F182" s="303" t="s">
        <v>836</v>
      </c>
      <c r="G182" s="284"/>
      <c r="H182" s="284" t="s">
        <v>912</v>
      </c>
      <c r="I182" s="284" t="s">
        <v>870</v>
      </c>
      <c r="J182" s="284"/>
      <c r="K182" s="325"/>
    </row>
    <row r="183" spans="2:11" ht="15" customHeight="1" x14ac:dyDescent="0.3">
      <c r="B183" s="304"/>
      <c r="C183" s="284" t="s">
        <v>118</v>
      </c>
      <c r="D183" s="284"/>
      <c r="E183" s="284"/>
      <c r="F183" s="303" t="s">
        <v>842</v>
      </c>
      <c r="G183" s="284"/>
      <c r="H183" s="284" t="s">
        <v>913</v>
      </c>
      <c r="I183" s="284" t="s">
        <v>838</v>
      </c>
      <c r="J183" s="284">
        <v>50</v>
      </c>
      <c r="K183" s="325"/>
    </row>
    <row r="184" spans="2:11" ht="15" customHeight="1" x14ac:dyDescent="0.3">
      <c r="B184" s="304"/>
      <c r="C184" s="284" t="s">
        <v>914</v>
      </c>
      <c r="D184" s="284"/>
      <c r="E184" s="284"/>
      <c r="F184" s="303" t="s">
        <v>842</v>
      </c>
      <c r="G184" s="284"/>
      <c r="H184" s="284" t="s">
        <v>915</v>
      </c>
      <c r="I184" s="284" t="s">
        <v>916</v>
      </c>
      <c r="J184" s="284"/>
      <c r="K184" s="325"/>
    </row>
    <row r="185" spans="2:11" ht="15" customHeight="1" x14ac:dyDescent="0.3">
      <c r="B185" s="304"/>
      <c r="C185" s="284" t="s">
        <v>917</v>
      </c>
      <c r="D185" s="284"/>
      <c r="E185" s="284"/>
      <c r="F185" s="303" t="s">
        <v>842</v>
      </c>
      <c r="G185" s="284"/>
      <c r="H185" s="284" t="s">
        <v>918</v>
      </c>
      <c r="I185" s="284" t="s">
        <v>916</v>
      </c>
      <c r="J185" s="284"/>
      <c r="K185" s="325"/>
    </row>
    <row r="186" spans="2:11" ht="15" customHeight="1" x14ac:dyDescent="0.3">
      <c r="B186" s="304"/>
      <c r="C186" s="284" t="s">
        <v>919</v>
      </c>
      <c r="D186" s="284"/>
      <c r="E186" s="284"/>
      <c r="F186" s="303" t="s">
        <v>842</v>
      </c>
      <c r="G186" s="284"/>
      <c r="H186" s="284" t="s">
        <v>920</v>
      </c>
      <c r="I186" s="284" t="s">
        <v>916</v>
      </c>
      <c r="J186" s="284"/>
      <c r="K186" s="325"/>
    </row>
    <row r="187" spans="2:11" ht="15" customHeight="1" x14ac:dyDescent="0.3">
      <c r="B187" s="304"/>
      <c r="C187" s="337" t="s">
        <v>921</v>
      </c>
      <c r="D187" s="284"/>
      <c r="E187" s="284"/>
      <c r="F187" s="303" t="s">
        <v>842</v>
      </c>
      <c r="G187" s="284"/>
      <c r="H187" s="284" t="s">
        <v>922</v>
      </c>
      <c r="I187" s="284" t="s">
        <v>923</v>
      </c>
      <c r="J187" s="338" t="s">
        <v>924</v>
      </c>
      <c r="K187" s="325"/>
    </row>
    <row r="188" spans="2:11" ht="15" customHeight="1" x14ac:dyDescent="0.3">
      <c r="B188" s="304"/>
      <c r="C188" s="289" t="s">
        <v>46</v>
      </c>
      <c r="D188" s="284"/>
      <c r="E188" s="284"/>
      <c r="F188" s="303" t="s">
        <v>836</v>
      </c>
      <c r="G188" s="284"/>
      <c r="H188" s="281" t="s">
        <v>925</v>
      </c>
      <c r="I188" s="284" t="s">
        <v>926</v>
      </c>
      <c r="J188" s="284"/>
      <c r="K188" s="325"/>
    </row>
    <row r="189" spans="2:11" ht="15" customHeight="1" x14ac:dyDescent="0.3">
      <c r="B189" s="304"/>
      <c r="C189" s="289" t="s">
        <v>927</v>
      </c>
      <c r="D189" s="284"/>
      <c r="E189" s="284"/>
      <c r="F189" s="303" t="s">
        <v>836</v>
      </c>
      <c r="G189" s="284"/>
      <c r="H189" s="284" t="s">
        <v>928</v>
      </c>
      <c r="I189" s="284" t="s">
        <v>870</v>
      </c>
      <c r="J189" s="284"/>
      <c r="K189" s="325"/>
    </row>
    <row r="190" spans="2:11" ht="15" customHeight="1" x14ac:dyDescent="0.3">
      <c r="B190" s="304"/>
      <c r="C190" s="289" t="s">
        <v>929</v>
      </c>
      <c r="D190" s="284"/>
      <c r="E190" s="284"/>
      <c r="F190" s="303" t="s">
        <v>836</v>
      </c>
      <c r="G190" s="284"/>
      <c r="H190" s="284" t="s">
        <v>930</v>
      </c>
      <c r="I190" s="284" t="s">
        <v>870</v>
      </c>
      <c r="J190" s="284"/>
      <c r="K190" s="325"/>
    </row>
    <row r="191" spans="2:11" ht="15" customHeight="1" x14ac:dyDescent="0.3">
      <c r="B191" s="304"/>
      <c r="C191" s="289" t="s">
        <v>931</v>
      </c>
      <c r="D191" s="284"/>
      <c r="E191" s="284"/>
      <c r="F191" s="303" t="s">
        <v>842</v>
      </c>
      <c r="G191" s="284"/>
      <c r="H191" s="284" t="s">
        <v>932</v>
      </c>
      <c r="I191" s="284" t="s">
        <v>870</v>
      </c>
      <c r="J191" s="284"/>
      <c r="K191" s="325"/>
    </row>
    <row r="192" spans="2:11" ht="15" customHeight="1" x14ac:dyDescent="0.3">
      <c r="B192" s="331"/>
      <c r="C192" s="339"/>
      <c r="D192" s="313"/>
      <c r="E192" s="313"/>
      <c r="F192" s="313"/>
      <c r="G192" s="313"/>
      <c r="H192" s="313"/>
      <c r="I192" s="313"/>
      <c r="J192" s="313"/>
      <c r="K192" s="332"/>
    </row>
    <row r="193" spans="2:11" ht="18.75" customHeight="1" x14ac:dyDescent="0.3">
      <c r="B193" s="281"/>
      <c r="C193" s="284"/>
      <c r="D193" s="284"/>
      <c r="E193" s="284"/>
      <c r="F193" s="303"/>
      <c r="G193" s="284"/>
      <c r="H193" s="284"/>
      <c r="I193" s="284"/>
      <c r="J193" s="284"/>
      <c r="K193" s="281"/>
    </row>
    <row r="194" spans="2:11" ht="18.75" customHeight="1" x14ac:dyDescent="0.3">
      <c r="B194" s="281"/>
      <c r="C194" s="284"/>
      <c r="D194" s="284"/>
      <c r="E194" s="284"/>
      <c r="F194" s="303"/>
      <c r="G194" s="284"/>
      <c r="H194" s="284"/>
      <c r="I194" s="284"/>
      <c r="J194" s="284"/>
      <c r="K194" s="281"/>
    </row>
    <row r="195" spans="2:11" ht="18.75" customHeight="1" x14ac:dyDescent="0.3">
      <c r="B195" s="290"/>
      <c r="C195" s="290"/>
      <c r="D195" s="290"/>
      <c r="E195" s="290"/>
      <c r="F195" s="290"/>
      <c r="G195" s="290"/>
      <c r="H195" s="290"/>
      <c r="I195" s="290"/>
      <c r="J195" s="290"/>
      <c r="K195" s="290"/>
    </row>
    <row r="196" spans="2:11" x14ac:dyDescent="0.3">
      <c r="B196" s="271"/>
      <c r="C196" s="272"/>
      <c r="D196" s="272"/>
      <c r="E196" s="272"/>
      <c r="F196" s="272"/>
      <c r="G196" s="272"/>
      <c r="H196" s="272"/>
      <c r="I196" s="272"/>
      <c r="J196" s="272"/>
      <c r="K196" s="273"/>
    </row>
    <row r="197" spans="2:11" ht="21" x14ac:dyDescent="0.3">
      <c r="B197" s="274"/>
      <c r="C197" s="399" t="s">
        <v>933</v>
      </c>
      <c r="D197" s="399"/>
      <c r="E197" s="399"/>
      <c r="F197" s="399"/>
      <c r="G197" s="399"/>
      <c r="H197" s="399"/>
      <c r="I197" s="399"/>
      <c r="J197" s="399"/>
      <c r="K197" s="275"/>
    </row>
    <row r="198" spans="2:11" ht="25.5" customHeight="1" x14ac:dyDescent="0.3">
      <c r="B198" s="274"/>
      <c r="C198" s="340" t="s">
        <v>934</v>
      </c>
      <c r="D198" s="340"/>
      <c r="E198" s="340"/>
      <c r="F198" s="340" t="s">
        <v>935</v>
      </c>
      <c r="G198" s="341"/>
      <c r="H198" s="400" t="s">
        <v>936</v>
      </c>
      <c r="I198" s="400"/>
      <c r="J198" s="400"/>
      <c r="K198" s="275"/>
    </row>
    <row r="199" spans="2:11" ht="5.25" customHeight="1" x14ac:dyDescent="0.3">
      <c r="B199" s="304"/>
      <c r="C199" s="301"/>
      <c r="D199" s="301"/>
      <c r="E199" s="301"/>
      <c r="F199" s="301"/>
      <c r="G199" s="284"/>
      <c r="H199" s="301"/>
      <c r="I199" s="301"/>
      <c r="J199" s="301"/>
      <c r="K199" s="325"/>
    </row>
    <row r="200" spans="2:11" ht="15" customHeight="1" x14ac:dyDescent="0.3">
      <c r="B200" s="304"/>
      <c r="C200" s="284" t="s">
        <v>926</v>
      </c>
      <c r="D200" s="284"/>
      <c r="E200" s="284"/>
      <c r="F200" s="303" t="s">
        <v>47</v>
      </c>
      <c r="G200" s="284"/>
      <c r="H200" s="398" t="s">
        <v>937</v>
      </c>
      <c r="I200" s="398"/>
      <c r="J200" s="398"/>
      <c r="K200" s="325"/>
    </row>
    <row r="201" spans="2:11" ht="15" customHeight="1" x14ac:dyDescent="0.3">
      <c r="B201" s="304"/>
      <c r="C201" s="310"/>
      <c r="D201" s="284"/>
      <c r="E201" s="284"/>
      <c r="F201" s="303" t="s">
        <v>48</v>
      </c>
      <c r="G201" s="284"/>
      <c r="H201" s="398" t="s">
        <v>938</v>
      </c>
      <c r="I201" s="398"/>
      <c r="J201" s="398"/>
      <c r="K201" s="325"/>
    </row>
    <row r="202" spans="2:11" ht="15" customHeight="1" x14ac:dyDescent="0.3">
      <c r="B202" s="304"/>
      <c r="C202" s="310"/>
      <c r="D202" s="284"/>
      <c r="E202" s="284"/>
      <c r="F202" s="303" t="s">
        <v>51</v>
      </c>
      <c r="G202" s="284"/>
      <c r="H202" s="398" t="s">
        <v>939</v>
      </c>
      <c r="I202" s="398"/>
      <c r="J202" s="398"/>
      <c r="K202" s="325"/>
    </row>
    <row r="203" spans="2:11" ht="15" customHeight="1" x14ac:dyDescent="0.3">
      <c r="B203" s="304"/>
      <c r="C203" s="284"/>
      <c r="D203" s="284"/>
      <c r="E203" s="284"/>
      <c r="F203" s="303" t="s">
        <v>49</v>
      </c>
      <c r="G203" s="284"/>
      <c r="H203" s="398" t="s">
        <v>940</v>
      </c>
      <c r="I203" s="398"/>
      <c r="J203" s="398"/>
      <c r="K203" s="325"/>
    </row>
    <row r="204" spans="2:11" ht="15" customHeight="1" x14ac:dyDescent="0.3">
      <c r="B204" s="304"/>
      <c r="C204" s="284"/>
      <c r="D204" s="284"/>
      <c r="E204" s="284"/>
      <c r="F204" s="303" t="s">
        <v>50</v>
      </c>
      <c r="G204" s="284"/>
      <c r="H204" s="398" t="s">
        <v>941</v>
      </c>
      <c r="I204" s="398"/>
      <c r="J204" s="398"/>
      <c r="K204" s="325"/>
    </row>
    <row r="205" spans="2:11" ht="15" customHeight="1" x14ac:dyDescent="0.3">
      <c r="B205" s="304"/>
      <c r="C205" s="284"/>
      <c r="D205" s="284"/>
      <c r="E205" s="284"/>
      <c r="F205" s="303"/>
      <c r="G205" s="284"/>
      <c r="H205" s="284"/>
      <c r="I205" s="284"/>
      <c r="J205" s="284"/>
      <c r="K205" s="325"/>
    </row>
    <row r="206" spans="2:11" ht="15" customHeight="1" x14ac:dyDescent="0.3">
      <c r="B206" s="304"/>
      <c r="C206" s="284" t="s">
        <v>882</v>
      </c>
      <c r="D206" s="284"/>
      <c r="E206" s="284"/>
      <c r="F206" s="303" t="s">
        <v>778</v>
      </c>
      <c r="G206" s="284"/>
      <c r="H206" s="398" t="s">
        <v>942</v>
      </c>
      <c r="I206" s="398"/>
      <c r="J206" s="398"/>
      <c r="K206" s="325"/>
    </row>
    <row r="207" spans="2:11" ht="15" customHeight="1" x14ac:dyDescent="0.3">
      <c r="B207" s="304"/>
      <c r="C207" s="310"/>
      <c r="D207" s="284"/>
      <c r="E207" s="284"/>
      <c r="F207" s="303" t="s">
        <v>781</v>
      </c>
      <c r="G207" s="284"/>
      <c r="H207" s="398" t="s">
        <v>782</v>
      </c>
      <c r="I207" s="398"/>
      <c r="J207" s="398"/>
      <c r="K207" s="325"/>
    </row>
    <row r="208" spans="2:11" ht="15" customHeight="1" x14ac:dyDescent="0.3">
      <c r="B208" s="304"/>
      <c r="C208" s="284"/>
      <c r="D208" s="284"/>
      <c r="E208" s="284"/>
      <c r="F208" s="303" t="s">
        <v>90</v>
      </c>
      <c r="G208" s="284"/>
      <c r="H208" s="398" t="s">
        <v>943</v>
      </c>
      <c r="I208" s="398"/>
      <c r="J208" s="398"/>
      <c r="K208" s="325"/>
    </row>
    <row r="209" spans="2:11" ht="15" customHeight="1" x14ac:dyDescent="0.3">
      <c r="B209" s="342"/>
      <c r="C209" s="310"/>
      <c r="D209" s="310"/>
      <c r="E209" s="310"/>
      <c r="F209" s="303" t="s">
        <v>82</v>
      </c>
      <c r="G209" s="289"/>
      <c r="H209" s="397" t="s">
        <v>783</v>
      </c>
      <c r="I209" s="397"/>
      <c r="J209" s="397"/>
      <c r="K209" s="343"/>
    </row>
    <row r="210" spans="2:11" ht="15" customHeight="1" x14ac:dyDescent="0.3">
      <c r="B210" s="342"/>
      <c r="C210" s="310"/>
      <c r="D210" s="310"/>
      <c r="E210" s="310"/>
      <c r="F210" s="303" t="s">
        <v>784</v>
      </c>
      <c r="G210" s="289"/>
      <c r="H210" s="397" t="s">
        <v>85</v>
      </c>
      <c r="I210" s="397"/>
      <c r="J210" s="397"/>
      <c r="K210" s="343"/>
    </row>
    <row r="211" spans="2:11" ht="15" customHeight="1" x14ac:dyDescent="0.3">
      <c r="B211" s="342"/>
      <c r="C211" s="310"/>
      <c r="D211" s="310"/>
      <c r="E211" s="310"/>
      <c r="F211" s="344"/>
      <c r="G211" s="289"/>
      <c r="H211" s="345"/>
      <c r="I211" s="345"/>
      <c r="J211" s="345"/>
      <c r="K211" s="343"/>
    </row>
    <row r="212" spans="2:11" ht="15" customHeight="1" x14ac:dyDescent="0.3">
      <c r="B212" s="342"/>
      <c r="C212" s="284" t="s">
        <v>906</v>
      </c>
      <c r="D212" s="310"/>
      <c r="E212" s="310"/>
      <c r="F212" s="303">
        <v>1</v>
      </c>
      <c r="G212" s="289"/>
      <c r="H212" s="397" t="s">
        <v>944</v>
      </c>
      <c r="I212" s="397"/>
      <c r="J212" s="397"/>
      <c r="K212" s="343"/>
    </row>
    <row r="213" spans="2:11" ht="15" customHeight="1" x14ac:dyDescent="0.3">
      <c r="B213" s="342"/>
      <c r="C213" s="310"/>
      <c r="D213" s="310"/>
      <c r="E213" s="310"/>
      <c r="F213" s="303">
        <v>2</v>
      </c>
      <c r="G213" s="289"/>
      <c r="H213" s="397" t="s">
        <v>945</v>
      </c>
      <c r="I213" s="397"/>
      <c r="J213" s="397"/>
      <c r="K213" s="343"/>
    </row>
    <row r="214" spans="2:11" ht="15" customHeight="1" x14ac:dyDescent="0.3">
      <c r="B214" s="342"/>
      <c r="C214" s="310"/>
      <c r="D214" s="310"/>
      <c r="E214" s="310"/>
      <c r="F214" s="303">
        <v>3</v>
      </c>
      <c r="G214" s="289"/>
      <c r="H214" s="397" t="s">
        <v>946</v>
      </c>
      <c r="I214" s="397"/>
      <c r="J214" s="397"/>
      <c r="K214" s="343"/>
    </row>
    <row r="215" spans="2:11" ht="15" customHeight="1" x14ac:dyDescent="0.3">
      <c r="B215" s="342"/>
      <c r="C215" s="310"/>
      <c r="D215" s="310"/>
      <c r="E215" s="310"/>
      <c r="F215" s="303">
        <v>4</v>
      </c>
      <c r="G215" s="289"/>
      <c r="H215" s="397" t="s">
        <v>947</v>
      </c>
      <c r="I215" s="397"/>
      <c r="J215" s="397"/>
      <c r="K215" s="343"/>
    </row>
    <row r="216" spans="2:11" ht="12.75" customHeight="1" x14ac:dyDescent="0.3">
      <c r="B216" s="346"/>
      <c r="C216" s="347"/>
      <c r="D216" s="347"/>
      <c r="E216" s="347"/>
      <c r="F216" s="347"/>
      <c r="G216" s="347"/>
      <c r="H216" s="347"/>
      <c r="I216" s="347"/>
      <c r="J216" s="347"/>
      <c r="K216" s="348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H210:J210"/>
    <mergeCell ref="H212:J212"/>
    <mergeCell ref="H213:J213"/>
    <mergeCell ref="H214:J214"/>
    <mergeCell ref="H215:J215"/>
  </mergeCells>
  <pageMargins left="0.59055118110236227" right="0.59055118110236227" top="0.59055118110236227" bottom="0.59055118110236227" header="0" footer="0"/>
  <pageSetup paperSize="9" scale="77" fitToHeight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00 - Ostatní náklady</vt:lpstr>
      <vt:lpstr>SO 01 01 - dešťová kanali...</vt:lpstr>
      <vt:lpstr>SO 01 02 - konečné úpravy...</vt:lpstr>
      <vt:lpstr>Pokyny pro vyplnění</vt:lpstr>
      <vt:lpstr>'00 - Ostatní náklady'!Názvy_tisku</vt:lpstr>
      <vt:lpstr>'Rekapitulace stavby'!Názvy_tisku</vt:lpstr>
      <vt:lpstr>'SO 01 01 - dešťová kanali...'!Názvy_tisku</vt:lpstr>
      <vt:lpstr>'SO 01 02 - konečné úpravy...'!Názvy_tisku</vt:lpstr>
      <vt:lpstr>'00 - Ostatní náklady'!Oblast_tisku</vt:lpstr>
      <vt:lpstr>'Pokyny pro vyplnění'!Oblast_tisku</vt:lpstr>
      <vt:lpstr>'Rekapitulace stavby'!Oblast_tisku</vt:lpstr>
      <vt:lpstr>'SO 01 01 - dešťová kanali...'!Oblast_tisku</vt:lpstr>
      <vt:lpstr>'SO 01 02 - konečné úpravy...'!Oblast_tisku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MICHAL\michalo</dc:creator>
  <cp:lastModifiedBy>michalo</cp:lastModifiedBy>
  <cp:lastPrinted>2016-10-22T12:35:07Z</cp:lastPrinted>
  <dcterms:created xsi:type="dcterms:W3CDTF">2016-10-22T12:28:31Z</dcterms:created>
  <dcterms:modified xsi:type="dcterms:W3CDTF">2016-10-22T12:35:15Z</dcterms:modified>
</cp:coreProperties>
</file>