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damkolarik/Documents/Zakázky ostatní/VZ Karlštejn chodník/"/>
    </mc:Choice>
  </mc:AlternateContent>
  <xr:revisionPtr revIDLastSave="0" documentId="13_ncr:1_{C52847E9-09B6-8E48-A31E-E35A249F6E7D}" xr6:coauthVersionLast="47" xr6:coauthVersionMax="47" xr10:uidLastSave="{00000000-0000-0000-0000-000000000000}"/>
  <bookViews>
    <workbookView xWindow="0" yWindow="0" windowWidth="28800" windowHeight="18000" xr2:uid="{C4C36754-224C-4E9D-B9C7-3C2B972FFD96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Pol'!$A$1:$U$227</definedName>
    <definedName name="_xlnm.Print_Area" localSheetId="1">Stavba!$A$1:$J$78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40" i="1" s="1"/>
  <c r="AC217" i="12"/>
  <c r="BA203" i="12"/>
  <c r="BA201" i="12"/>
  <c r="BA200" i="12"/>
  <c r="BA199" i="12"/>
  <c r="BA198" i="12"/>
  <c r="BA197" i="12"/>
  <c r="BA196" i="12"/>
  <c r="BA195" i="12"/>
  <c r="BA194" i="12"/>
  <c r="BA187" i="12"/>
  <c r="BA186" i="12"/>
  <c r="BA185" i="12"/>
  <c r="BA184" i="12"/>
  <c r="BA182" i="12"/>
  <c r="BA181" i="12"/>
  <c r="BA180" i="12"/>
  <c r="BA158" i="12"/>
  <c r="BA156" i="12"/>
  <c r="BA147" i="12"/>
  <c r="BA146" i="12"/>
  <c r="BA134" i="12"/>
  <c r="BA129" i="12"/>
  <c r="BA127" i="12"/>
  <c r="BA117" i="12"/>
  <c r="BA114" i="12"/>
  <c r="BA106" i="12"/>
  <c r="BA105" i="12"/>
  <c r="BA104" i="12"/>
  <c r="BA103" i="12"/>
  <c r="BA102" i="12"/>
  <c r="BA101" i="12"/>
  <c r="BA100" i="12"/>
  <c r="BA99" i="12"/>
  <c r="BA98" i="12"/>
  <c r="BA97" i="12"/>
  <c r="BA96" i="12"/>
  <c r="BA95" i="12"/>
  <c r="BA94" i="12"/>
  <c r="BA93" i="12"/>
  <c r="BA92" i="12"/>
  <c r="BA91" i="12"/>
  <c r="BA90" i="12"/>
  <c r="BA80" i="12"/>
  <c r="BA70" i="12"/>
  <c r="BA64" i="12"/>
  <c r="BA63" i="12"/>
  <c r="BA62" i="12"/>
  <c r="BA61" i="12"/>
  <c r="BA60" i="12"/>
  <c r="BA58" i="12"/>
  <c r="BA52" i="12"/>
  <c r="BA41" i="12"/>
  <c r="BA29" i="12"/>
  <c r="BA24" i="12"/>
  <c r="BA18" i="12"/>
  <c r="BA16" i="12"/>
  <c r="F9" i="12"/>
  <c r="G9" i="12" s="1"/>
  <c r="I9" i="12"/>
  <c r="K9" i="12"/>
  <c r="O9" i="12"/>
  <c r="Q9" i="12"/>
  <c r="U9" i="12"/>
  <c r="F14" i="12"/>
  <c r="G14" i="12" s="1"/>
  <c r="M14" i="12" s="1"/>
  <c r="I14" i="12"/>
  <c r="K14" i="12"/>
  <c r="O14" i="12"/>
  <c r="Q14" i="12"/>
  <c r="U14" i="12"/>
  <c r="F15" i="12"/>
  <c r="G15" i="12" s="1"/>
  <c r="M15" i="12" s="1"/>
  <c r="I15" i="12"/>
  <c r="K15" i="12"/>
  <c r="O15" i="12"/>
  <c r="Q15" i="12"/>
  <c r="U15" i="12"/>
  <c r="F17" i="12"/>
  <c r="G17" i="12"/>
  <c r="M17" i="12" s="1"/>
  <c r="I17" i="12"/>
  <c r="K17" i="12"/>
  <c r="O17" i="12"/>
  <c r="Q17" i="12"/>
  <c r="U17" i="12"/>
  <c r="F21" i="12"/>
  <c r="G21" i="12"/>
  <c r="M21" i="12" s="1"/>
  <c r="I21" i="12"/>
  <c r="K21" i="12"/>
  <c r="O21" i="12"/>
  <c r="Q21" i="12"/>
  <c r="U21" i="12"/>
  <c r="F23" i="12"/>
  <c r="G23" i="12"/>
  <c r="M23" i="12" s="1"/>
  <c r="I23" i="12"/>
  <c r="K23" i="12"/>
  <c r="O23" i="12"/>
  <c r="Q23" i="12"/>
  <c r="U23" i="12"/>
  <c r="F27" i="12"/>
  <c r="G27" i="12"/>
  <c r="M27" i="12" s="1"/>
  <c r="I27" i="12"/>
  <c r="K27" i="12"/>
  <c r="O27" i="12"/>
  <c r="Q27" i="12"/>
  <c r="U27" i="12"/>
  <c r="F28" i="12"/>
  <c r="G28" i="12"/>
  <c r="M28" i="12" s="1"/>
  <c r="I28" i="12"/>
  <c r="K28" i="12"/>
  <c r="O28" i="12"/>
  <c r="Q28" i="12"/>
  <c r="U28" i="12"/>
  <c r="F40" i="12"/>
  <c r="G40" i="12" s="1"/>
  <c r="M40" i="12" s="1"/>
  <c r="I40" i="12"/>
  <c r="K40" i="12"/>
  <c r="O40" i="12"/>
  <c r="Q40" i="12"/>
  <c r="U40" i="12"/>
  <c r="F51" i="12"/>
  <c r="G51" i="12" s="1"/>
  <c r="M51" i="12" s="1"/>
  <c r="I51" i="12"/>
  <c r="K51" i="12"/>
  <c r="O51" i="12"/>
  <c r="Q51" i="12"/>
  <c r="U51" i="12"/>
  <c r="F54" i="12"/>
  <c r="G54" i="12" s="1"/>
  <c r="I54" i="12"/>
  <c r="K54" i="12"/>
  <c r="O54" i="12"/>
  <c r="Q54" i="12"/>
  <c r="U54" i="12"/>
  <c r="F57" i="12"/>
  <c r="G57" i="12"/>
  <c r="M57" i="12" s="1"/>
  <c r="I57" i="12"/>
  <c r="K57" i="12"/>
  <c r="O57" i="12"/>
  <c r="Q57" i="12"/>
  <c r="U57" i="12"/>
  <c r="F67" i="12"/>
  <c r="G67" i="12"/>
  <c r="M67" i="12" s="1"/>
  <c r="I67" i="12"/>
  <c r="K67" i="12"/>
  <c r="O67" i="12"/>
  <c r="Q67" i="12"/>
  <c r="U67" i="12"/>
  <c r="F68" i="12"/>
  <c r="G68" i="12"/>
  <c r="M68" i="12" s="1"/>
  <c r="I68" i="12"/>
  <c r="K68" i="12"/>
  <c r="O68" i="12"/>
  <c r="Q68" i="12"/>
  <c r="U68" i="12"/>
  <c r="F69" i="12"/>
  <c r="G69" i="12"/>
  <c r="I69" i="12"/>
  <c r="K69" i="12"/>
  <c r="O69" i="12"/>
  <c r="Q69" i="12"/>
  <c r="U69" i="12"/>
  <c r="F71" i="12"/>
  <c r="G71" i="12"/>
  <c r="M71" i="12" s="1"/>
  <c r="I71" i="12"/>
  <c r="K71" i="12"/>
  <c r="O71" i="12"/>
  <c r="Q71" i="12"/>
  <c r="U71" i="12"/>
  <c r="F72" i="12"/>
  <c r="G72" i="12" s="1"/>
  <c r="M72" i="12" s="1"/>
  <c r="I72" i="12"/>
  <c r="K72" i="12"/>
  <c r="O72" i="12"/>
  <c r="Q72" i="12"/>
  <c r="U72" i="12"/>
  <c r="F74" i="12"/>
  <c r="G74" i="12" s="1"/>
  <c r="M74" i="12" s="1"/>
  <c r="I74" i="12"/>
  <c r="K74" i="12"/>
  <c r="O74" i="12"/>
  <c r="Q74" i="12"/>
  <c r="U74" i="12"/>
  <c r="F76" i="12"/>
  <c r="G76" i="12" s="1"/>
  <c r="M76" i="12" s="1"/>
  <c r="I76" i="12"/>
  <c r="K76" i="12"/>
  <c r="O76" i="12"/>
  <c r="Q76" i="12"/>
  <c r="U76" i="12"/>
  <c r="F79" i="12"/>
  <c r="G79" i="12"/>
  <c r="M79" i="12" s="1"/>
  <c r="I79" i="12"/>
  <c r="K79" i="12"/>
  <c r="O79" i="12"/>
  <c r="Q79" i="12"/>
  <c r="U79" i="12"/>
  <c r="F83" i="12"/>
  <c r="G83" i="12"/>
  <c r="M83" i="12" s="1"/>
  <c r="I83" i="12"/>
  <c r="K83" i="12"/>
  <c r="O83" i="12"/>
  <c r="Q83" i="12"/>
  <c r="U83" i="12"/>
  <c r="F85" i="12"/>
  <c r="G85" i="12" s="1"/>
  <c r="I85" i="12"/>
  <c r="K85" i="12"/>
  <c r="K84" i="12" s="1"/>
  <c r="O85" i="12"/>
  <c r="O84" i="12" s="1"/>
  <c r="Q85" i="12"/>
  <c r="U85" i="12"/>
  <c r="F87" i="12"/>
  <c r="G87" i="12" s="1"/>
  <c r="M87" i="12" s="1"/>
  <c r="I87" i="12"/>
  <c r="K87" i="12"/>
  <c r="O87" i="12"/>
  <c r="Q87" i="12"/>
  <c r="U87" i="12"/>
  <c r="F89" i="12"/>
  <c r="G89" i="12" s="1"/>
  <c r="M89" i="12" s="1"/>
  <c r="I89" i="12"/>
  <c r="K89" i="12"/>
  <c r="O89" i="12"/>
  <c r="Q89" i="12"/>
  <c r="Q84" i="12" s="1"/>
  <c r="U89" i="12"/>
  <c r="U84" i="12" s="1"/>
  <c r="F110" i="12"/>
  <c r="G110" i="12" s="1"/>
  <c r="M110" i="12" s="1"/>
  <c r="I110" i="12"/>
  <c r="K110" i="12"/>
  <c r="O110" i="12"/>
  <c r="Q110" i="12"/>
  <c r="U110" i="12"/>
  <c r="F111" i="12"/>
  <c r="G111" i="12" s="1"/>
  <c r="M111" i="12" s="1"/>
  <c r="I111" i="12"/>
  <c r="K111" i="12"/>
  <c r="O111" i="12"/>
  <c r="Q111" i="12"/>
  <c r="U111" i="12"/>
  <c r="F113" i="12"/>
  <c r="G113" i="12" s="1"/>
  <c r="I113" i="12"/>
  <c r="K113" i="12"/>
  <c r="O113" i="12"/>
  <c r="Q113" i="12"/>
  <c r="U113" i="12"/>
  <c r="F116" i="12"/>
  <c r="G116" i="12"/>
  <c r="M116" i="12" s="1"/>
  <c r="I116" i="12"/>
  <c r="K116" i="12"/>
  <c r="O116" i="12"/>
  <c r="Q116" i="12"/>
  <c r="U116" i="12"/>
  <c r="F120" i="12"/>
  <c r="G120" i="12" s="1"/>
  <c r="M120" i="12" s="1"/>
  <c r="I120" i="12"/>
  <c r="K120" i="12"/>
  <c r="O120" i="12"/>
  <c r="Q120" i="12"/>
  <c r="U120" i="12"/>
  <c r="F121" i="12"/>
  <c r="G121" i="12" s="1"/>
  <c r="M121" i="12" s="1"/>
  <c r="I121" i="12"/>
  <c r="K121" i="12"/>
  <c r="O121" i="12"/>
  <c r="Q121" i="12"/>
  <c r="U121" i="12"/>
  <c r="F122" i="12"/>
  <c r="G122" i="12"/>
  <c r="M122" i="12" s="1"/>
  <c r="I122" i="12"/>
  <c r="K122" i="12"/>
  <c r="O122" i="12"/>
  <c r="Q122" i="12"/>
  <c r="U122" i="12"/>
  <c r="F124" i="12"/>
  <c r="G124" i="12"/>
  <c r="M124" i="12" s="1"/>
  <c r="I124" i="12"/>
  <c r="K124" i="12"/>
  <c r="O124" i="12"/>
  <c r="Q124" i="12"/>
  <c r="U124" i="12"/>
  <c r="F125" i="12"/>
  <c r="G125" i="12" s="1"/>
  <c r="M125" i="12" s="1"/>
  <c r="I125" i="12"/>
  <c r="K125" i="12"/>
  <c r="O125" i="12"/>
  <c r="Q125" i="12"/>
  <c r="U125" i="12"/>
  <c r="F126" i="12"/>
  <c r="G126" i="12"/>
  <c r="M126" i="12" s="1"/>
  <c r="I126" i="12"/>
  <c r="K126" i="12"/>
  <c r="O126" i="12"/>
  <c r="Q126" i="12"/>
  <c r="U126" i="12"/>
  <c r="F128" i="12"/>
  <c r="G128" i="12" s="1"/>
  <c r="M128" i="12" s="1"/>
  <c r="I128" i="12"/>
  <c r="K128" i="12"/>
  <c r="O128" i="12"/>
  <c r="Q128" i="12"/>
  <c r="U128" i="12"/>
  <c r="F132" i="12"/>
  <c r="G132" i="12" s="1"/>
  <c r="M132" i="12" s="1"/>
  <c r="I132" i="12"/>
  <c r="K132" i="12"/>
  <c r="O132" i="12"/>
  <c r="Q132" i="12"/>
  <c r="U132" i="12"/>
  <c r="F133" i="12"/>
  <c r="G133" i="12"/>
  <c r="M133" i="12" s="1"/>
  <c r="I133" i="12"/>
  <c r="K133" i="12"/>
  <c r="O133" i="12"/>
  <c r="Q133" i="12"/>
  <c r="U133" i="12"/>
  <c r="F135" i="12"/>
  <c r="G135" i="12"/>
  <c r="M135" i="12" s="1"/>
  <c r="I135" i="12"/>
  <c r="K135" i="12"/>
  <c r="O135" i="12"/>
  <c r="Q135" i="12"/>
  <c r="U135" i="12"/>
  <c r="F136" i="12"/>
  <c r="G136" i="12" s="1"/>
  <c r="M136" i="12" s="1"/>
  <c r="I136" i="12"/>
  <c r="K136" i="12"/>
  <c r="O136" i="12"/>
  <c r="Q136" i="12"/>
  <c r="U136" i="12"/>
  <c r="F137" i="12"/>
  <c r="G137" i="12"/>
  <c r="M137" i="12" s="1"/>
  <c r="I137" i="12"/>
  <c r="K137" i="12"/>
  <c r="O137" i="12"/>
  <c r="Q137" i="12"/>
  <c r="U137" i="12"/>
  <c r="F139" i="12"/>
  <c r="G139" i="12" s="1"/>
  <c r="M139" i="12" s="1"/>
  <c r="I139" i="12"/>
  <c r="K139" i="12"/>
  <c r="O139" i="12"/>
  <c r="Q139" i="12"/>
  <c r="U139" i="12"/>
  <c r="F141" i="12"/>
  <c r="G141" i="12" s="1"/>
  <c r="M141" i="12" s="1"/>
  <c r="I141" i="12"/>
  <c r="K141" i="12"/>
  <c r="O141" i="12"/>
  <c r="Q141" i="12"/>
  <c r="U141" i="12"/>
  <c r="F143" i="12"/>
  <c r="G143" i="12"/>
  <c r="M143" i="12" s="1"/>
  <c r="I143" i="12"/>
  <c r="K143" i="12"/>
  <c r="O143" i="12"/>
  <c r="Q143" i="12"/>
  <c r="U143" i="12"/>
  <c r="F145" i="12"/>
  <c r="G145" i="12"/>
  <c r="M145" i="12" s="1"/>
  <c r="I145" i="12"/>
  <c r="K145" i="12"/>
  <c r="O145" i="12"/>
  <c r="Q145" i="12"/>
  <c r="U145" i="12"/>
  <c r="F148" i="12"/>
  <c r="G148" i="12" s="1"/>
  <c r="M148" i="12" s="1"/>
  <c r="I148" i="12"/>
  <c r="K148" i="12"/>
  <c r="O148" i="12"/>
  <c r="Q148" i="12"/>
  <c r="U148" i="12"/>
  <c r="F149" i="12"/>
  <c r="G149" i="12"/>
  <c r="M149" i="12" s="1"/>
  <c r="I149" i="12"/>
  <c r="K149" i="12"/>
  <c r="O149" i="12"/>
  <c r="Q149" i="12"/>
  <c r="U149" i="12"/>
  <c r="F150" i="12"/>
  <c r="G150" i="12" s="1"/>
  <c r="M150" i="12" s="1"/>
  <c r="I150" i="12"/>
  <c r="K150" i="12"/>
  <c r="O150" i="12"/>
  <c r="Q150" i="12"/>
  <c r="U150" i="12"/>
  <c r="F151" i="12"/>
  <c r="G151" i="12" s="1"/>
  <c r="M151" i="12" s="1"/>
  <c r="I151" i="12"/>
  <c r="K151" i="12"/>
  <c r="O151" i="12"/>
  <c r="Q151" i="12"/>
  <c r="U151" i="12"/>
  <c r="F152" i="12"/>
  <c r="G152" i="12"/>
  <c r="M152" i="12" s="1"/>
  <c r="I152" i="12"/>
  <c r="K152" i="12"/>
  <c r="O152" i="12"/>
  <c r="Q152" i="12"/>
  <c r="U152" i="12"/>
  <c r="F153" i="12"/>
  <c r="G153" i="12"/>
  <c r="M153" i="12" s="1"/>
  <c r="I153" i="12"/>
  <c r="K153" i="12"/>
  <c r="O153" i="12"/>
  <c r="Q153" i="12"/>
  <c r="U153" i="12"/>
  <c r="F155" i="12"/>
  <c r="G155" i="12" s="1"/>
  <c r="I155" i="12"/>
  <c r="I154" i="12" s="1"/>
  <c r="K155" i="12"/>
  <c r="K154" i="12" s="1"/>
  <c r="O155" i="12"/>
  <c r="O154" i="12" s="1"/>
  <c r="Q155" i="12"/>
  <c r="U155" i="12"/>
  <c r="F157" i="12"/>
  <c r="G157" i="12"/>
  <c r="I157" i="12"/>
  <c r="K157" i="12"/>
  <c r="M157" i="12"/>
  <c r="O157" i="12"/>
  <c r="Q157" i="12"/>
  <c r="U157" i="12"/>
  <c r="F160" i="12"/>
  <c r="G160" i="12" s="1"/>
  <c r="M160" i="12" s="1"/>
  <c r="I160" i="12"/>
  <c r="K160" i="12"/>
  <c r="O160" i="12"/>
  <c r="Q160" i="12"/>
  <c r="Q154" i="12" s="1"/>
  <c r="U160" i="12"/>
  <c r="U154" i="12" s="1"/>
  <c r="F161" i="12"/>
  <c r="G161" i="12" s="1"/>
  <c r="M161" i="12" s="1"/>
  <c r="I161" i="12"/>
  <c r="K161" i="12"/>
  <c r="O161" i="12"/>
  <c r="Q161" i="12"/>
  <c r="U161" i="12"/>
  <c r="F162" i="12"/>
  <c r="G162" i="12"/>
  <c r="M162" i="12" s="1"/>
  <c r="I162" i="12"/>
  <c r="K162" i="12"/>
  <c r="O162" i="12"/>
  <c r="Q162" i="12"/>
  <c r="U162" i="12"/>
  <c r="F165" i="12"/>
  <c r="G165" i="12" s="1"/>
  <c r="I165" i="12"/>
  <c r="K165" i="12"/>
  <c r="O165" i="12"/>
  <c r="Q165" i="12"/>
  <c r="U165" i="12"/>
  <c r="F168" i="12"/>
  <c r="G168" i="12"/>
  <c r="M168" i="12" s="1"/>
  <c r="I168" i="12"/>
  <c r="K168" i="12"/>
  <c r="O168" i="12"/>
  <c r="Q168" i="12"/>
  <c r="U168" i="12"/>
  <c r="F169" i="12"/>
  <c r="G169" i="12"/>
  <c r="M169" i="12" s="1"/>
  <c r="I169" i="12"/>
  <c r="K169" i="12"/>
  <c r="O169" i="12"/>
  <c r="Q169" i="12"/>
  <c r="U169" i="12"/>
  <c r="F170" i="12"/>
  <c r="G170" i="12"/>
  <c r="M170" i="12" s="1"/>
  <c r="I170" i="12"/>
  <c r="K170" i="12"/>
  <c r="O170" i="12"/>
  <c r="Q170" i="12"/>
  <c r="U170" i="12"/>
  <c r="F171" i="12"/>
  <c r="G171" i="12"/>
  <c r="M171" i="12" s="1"/>
  <c r="I171" i="12"/>
  <c r="K171" i="12"/>
  <c r="O171" i="12"/>
  <c r="Q171" i="12"/>
  <c r="U171" i="12"/>
  <c r="F172" i="12"/>
  <c r="G172" i="12"/>
  <c r="M172" i="12" s="1"/>
  <c r="I172" i="12"/>
  <c r="K172" i="12"/>
  <c r="O172" i="12"/>
  <c r="Q172" i="12"/>
  <c r="U172" i="12"/>
  <c r="F173" i="12"/>
  <c r="G173" i="12"/>
  <c r="M173" i="12" s="1"/>
  <c r="I173" i="12"/>
  <c r="K173" i="12"/>
  <c r="O173" i="12"/>
  <c r="Q173" i="12"/>
  <c r="U173" i="12"/>
  <c r="F174" i="12"/>
  <c r="G174" i="12"/>
  <c r="I174" i="12"/>
  <c r="K174" i="12"/>
  <c r="M174" i="12"/>
  <c r="O174" i="12"/>
  <c r="Q174" i="12"/>
  <c r="U174" i="12"/>
  <c r="F176" i="12"/>
  <c r="G176" i="12"/>
  <c r="M176" i="12" s="1"/>
  <c r="I176" i="12"/>
  <c r="K176" i="12"/>
  <c r="O176" i="12"/>
  <c r="Q176" i="12"/>
  <c r="U176" i="12"/>
  <c r="F177" i="12"/>
  <c r="G177" i="12"/>
  <c r="M177" i="12" s="1"/>
  <c r="I177" i="12"/>
  <c r="K177" i="12"/>
  <c r="O177" i="12"/>
  <c r="Q177" i="12"/>
  <c r="U177" i="12"/>
  <c r="F178" i="12"/>
  <c r="G178" i="12" s="1"/>
  <c r="M178" i="12" s="1"/>
  <c r="I178" i="12"/>
  <c r="K178" i="12"/>
  <c r="O178" i="12"/>
  <c r="Q178" i="12"/>
  <c r="U178" i="12"/>
  <c r="F179" i="12"/>
  <c r="G179" i="12" s="1"/>
  <c r="M179" i="12" s="1"/>
  <c r="I179" i="12"/>
  <c r="K179" i="12"/>
  <c r="O179" i="12"/>
  <c r="Q179" i="12"/>
  <c r="U179" i="12"/>
  <c r="F183" i="12"/>
  <c r="G183" i="12" s="1"/>
  <c r="M183" i="12" s="1"/>
  <c r="I183" i="12"/>
  <c r="K183" i="12"/>
  <c r="O183" i="12"/>
  <c r="Q183" i="12"/>
  <c r="U183" i="12"/>
  <c r="O190" i="12"/>
  <c r="Q190" i="12"/>
  <c r="F191" i="12"/>
  <c r="G191" i="12" s="1"/>
  <c r="I191" i="12"/>
  <c r="I190" i="12" s="1"/>
  <c r="K191" i="12"/>
  <c r="K190" i="12" s="1"/>
  <c r="O191" i="12"/>
  <c r="Q191" i="12"/>
  <c r="U191" i="12"/>
  <c r="U190" i="12" s="1"/>
  <c r="I192" i="12"/>
  <c r="K192" i="12"/>
  <c r="F193" i="12"/>
  <c r="G193" i="12" s="1"/>
  <c r="I193" i="12"/>
  <c r="K193" i="12"/>
  <c r="O193" i="12"/>
  <c r="O192" i="12" s="1"/>
  <c r="Q193" i="12"/>
  <c r="Q192" i="12" s="1"/>
  <c r="U193" i="12"/>
  <c r="U192" i="12" s="1"/>
  <c r="F205" i="12"/>
  <c r="G205" i="12"/>
  <c r="M205" i="12" s="1"/>
  <c r="M204" i="12" s="1"/>
  <c r="I205" i="12"/>
  <c r="K205" i="12"/>
  <c r="O205" i="12"/>
  <c r="Q205" i="12"/>
  <c r="Q204" i="12" s="1"/>
  <c r="U205" i="12"/>
  <c r="U204" i="12" s="1"/>
  <c r="F206" i="12"/>
  <c r="G206" i="12" s="1"/>
  <c r="M206" i="12" s="1"/>
  <c r="I206" i="12"/>
  <c r="K206" i="12"/>
  <c r="O206" i="12"/>
  <c r="Q206" i="12"/>
  <c r="U206" i="12"/>
  <c r="F207" i="12"/>
  <c r="G207" i="12" s="1"/>
  <c r="M207" i="12" s="1"/>
  <c r="I207" i="12"/>
  <c r="K207" i="12"/>
  <c r="O207" i="12"/>
  <c r="O204" i="12" s="1"/>
  <c r="Q207" i="12"/>
  <c r="U207" i="12"/>
  <c r="F209" i="12"/>
  <c r="G209" i="12"/>
  <c r="M209" i="12" s="1"/>
  <c r="I209" i="12"/>
  <c r="I208" i="12" s="1"/>
  <c r="K209" i="12"/>
  <c r="O209" i="12"/>
  <c r="Q209" i="12"/>
  <c r="Q208" i="12" s="1"/>
  <c r="U209" i="12"/>
  <c r="F210" i="12"/>
  <c r="G210" i="12"/>
  <c r="M210" i="12" s="1"/>
  <c r="I210" i="12"/>
  <c r="K210" i="12"/>
  <c r="O210" i="12"/>
  <c r="Q210" i="12"/>
  <c r="U210" i="12"/>
  <c r="F211" i="12"/>
  <c r="G211" i="12" s="1"/>
  <c r="M211" i="12" s="1"/>
  <c r="I211" i="12"/>
  <c r="K211" i="12"/>
  <c r="O211" i="12"/>
  <c r="Q211" i="12"/>
  <c r="U211" i="12"/>
  <c r="F212" i="12"/>
  <c r="G212" i="12" s="1"/>
  <c r="M212" i="12" s="1"/>
  <c r="I212" i="12"/>
  <c r="K212" i="12"/>
  <c r="O212" i="12"/>
  <c r="Q212" i="12"/>
  <c r="U212" i="12"/>
  <c r="I213" i="12"/>
  <c r="F214" i="12"/>
  <c r="G214" i="12" s="1"/>
  <c r="I214" i="12"/>
  <c r="K214" i="12"/>
  <c r="K213" i="12" s="1"/>
  <c r="O214" i="12"/>
  <c r="O213" i="12" s="1"/>
  <c r="Q214" i="12"/>
  <c r="Q213" i="12" s="1"/>
  <c r="U214" i="12"/>
  <c r="U213" i="12" s="1"/>
  <c r="F215" i="12"/>
  <c r="G215" i="12" s="1"/>
  <c r="M215" i="12" s="1"/>
  <c r="I215" i="12"/>
  <c r="K215" i="12"/>
  <c r="O215" i="12"/>
  <c r="Q215" i="12"/>
  <c r="U215" i="12"/>
  <c r="I17" i="1"/>
  <c r="AZ60" i="1"/>
  <c r="AZ59" i="1"/>
  <c r="AZ57" i="1"/>
  <c r="AZ56" i="1"/>
  <c r="AZ55" i="1"/>
  <c r="AZ54" i="1"/>
  <c r="AZ52" i="1"/>
  <c r="AZ51" i="1"/>
  <c r="AZ49" i="1"/>
  <c r="AZ48" i="1"/>
  <c r="AZ47" i="1"/>
  <c r="AZ46" i="1"/>
  <c r="AZ45" i="1"/>
  <c r="AZ44" i="1"/>
  <c r="AZ43" i="1"/>
  <c r="G27" i="1"/>
  <c r="J28" i="1"/>
  <c r="J26" i="1"/>
  <c r="G38" i="1"/>
  <c r="F38" i="1"/>
  <c r="H32" i="1"/>
  <c r="J23" i="1"/>
  <c r="J24" i="1"/>
  <c r="J25" i="1"/>
  <c r="J27" i="1"/>
  <c r="E24" i="1"/>
  <c r="E26" i="1"/>
  <c r="M165" i="12" l="1"/>
  <c r="G164" i="12"/>
  <c r="I72" i="1" s="1"/>
  <c r="AD217" i="12"/>
  <c r="G39" i="1" s="1"/>
  <c r="G40" i="1" s="1"/>
  <c r="G25" i="1" s="1"/>
  <c r="G26" i="1" s="1"/>
  <c r="Q8" i="12"/>
  <c r="O208" i="12"/>
  <c r="U208" i="12"/>
  <c r="I204" i="12"/>
  <c r="I164" i="12"/>
  <c r="Q112" i="12"/>
  <c r="K66" i="12"/>
  <c r="I53" i="12"/>
  <c r="U8" i="12"/>
  <c r="U112" i="12"/>
  <c r="I66" i="12"/>
  <c r="O8" i="12"/>
  <c r="U164" i="12"/>
  <c r="U53" i="12"/>
  <c r="K8" i="12"/>
  <c r="K208" i="12"/>
  <c r="O164" i="12"/>
  <c r="I112" i="12"/>
  <c r="I84" i="12"/>
  <c r="U66" i="12"/>
  <c r="Q53" i="12"/>
  <c r="O112" i="12"/>
  <c r="G66" i="12"/>
  <c r="I68" i="1" s="1"/>
  <c r="K164" i="12"/>
  <c r="Q66" i="12"/>
  <c r="O53" i="12"/>
  <c r="K112" i="12"/>
  <c r="Q164" i="12"/>
  <c r="K204" i="12"/>
  <c r="O66" i="12"/>
  <c r="K53" i="12"/>
  <c r="I8" i="12"/>
  <c r="G23" i="1"/>
  <c r="G8" i="12"/>
  <c r="M9" i="12"/>
  <c r="M8" i="12" s="1"/>
  <c r="M85" i="12"/>
  <c r="M84" i="12" s="1"/>
  <c r="G84" i="12"/>
  <c r="I69" i="1" s="1"/>
  <c r="M113" i="12"/>
  <c r="M112" i="12" s="1"/>
  <c r="G112" i="12"/>
  <c r="I70" i="1" s="1"/>
  <c r="M214" i="12"/>
  <c r="M213" i="12" s="1"/>
  <c r="G213" i="12"/>
  <c r="I77" i="1" s="1"/>
  <c r="I19" i="1" s="1"/>
  <c r="M164" i="12"/>
  <c r="M208" i="12"/>
  <c r="G192" i="12"/>
  <c r="I74" i="1" s="1"/>
  <c r="I18" i="1" s="1"/>
  <c r="M193" i="12"/>
  <c r="M192" i="12" s="1"/>
  <c r="M54" i="12"/>
  <c r="M53" i="12" s="1"/>
  <c r="G53" i="12"/>
  <c r="I67" i="1" s="1"/>
  <c r="G204" i="12"/>
  <c r="I75" i="1" s="1"/>
  <c r="M191" i="12"/>
  <c r="M190" i="12" s="1"/>
  <c r="G190" i="12"/>
  <c r="I73" i="1" s="1"/>
  <c r="M155" i="12"/>
  <c r="M154" i="12" s="1"/>
  <c r="G154" i="12"/>
  <c r="I71" i="1" s="1"/>
  <c r="G208" i="12"/>
  <c r="I76" i="1" s="1"/>
  <c r="I20" i="1" s="1"/>
  <c r="M69" i="12"/>
  <c r="M66" i="12" s="1"/>
  <c r="H39" i="1" l="1"/>
  <c r="G28" i="1"/>
  <c r="I66" i="1"/>
  <c r="G217" i="12"/>
  <c r="G24" i="1"/>
  <c r="G29" i="1" s="1"/>
  <c r="I16" i="1" l="1"/>
  <c r="I21" i="1" s="1"/>
  <c r="I78" i="1"/>
  <c r="H40" i="1"/>
  <c r="I39" i="1"/>
  <c r="I40" i="1" s="1"/>
  <c r="J39" i="1" s="1"/>
  <c r="J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F806AF35-4836-417A-B743-4C2599D3FFFE}">
      <text>
        <r>
          <rPr>
            <sz val="9"/>
            <color rgb="FF000000"/>
            <rFont val="Tahoma"/>
            <family val="2"/>
            <charset val="238"/>
          </rPr>
          <t>Název</t>
        </r>
      </text>
    </comment>
    <comment ref="I11" authorId="0" shapeId="0" xr:uid="{0F3A5A6A-B823-431F-9219-29AAA16B0950}">
      <text>
        <r>
          <rPr>
            <sz val="9"/>
            <color rgb="FF000000"/>
            <rFont val="Tahoma"/>
            <family val="2"/>
            <charset val="238"/>
          </rPr>
          <t>IČO</t>
        </r>
      </text>
    </comment>
    <comment ref="D12" authorId="0" shapeId="0" xr:uid="{4C257C55-9DB5-4470-86D8-ADB8C2D9F1A6}">
      <text>
        <r>
          <rPr>
            <sz val="9"/>
            <color rgb="FF000000"/>
            <rFont val="Tahoma"/>
            <family val="2"/>
            <charset val="238"/>
          </rPr>
          <t>Ulice</t>
        </r>
      </text>
    </comment>
    <comment ref="I12" authorId="0" shapeId="0" xr:uid="{63F2AE31-C5B8-49D3-BEBC-7E04EB2341DD}">
      <text>
        <r>
          <rPr>
            <sz val="9"/>
            <color rgb="FF000000"/>
            <rFont val="Tahoma"/>
            <family val="2"/>
            <charset val="238"/>
          </rPr>
          <t>DIČ</t>
        </r>
      </text>
    </comment>
    <comment ref="C13" authorId="0" shapeId="0" xr:uid="{A531404E-76F3-44B0-8050-FDFFB110F080}">
      <text>
        <r>
          <rPr>
            <sz val="9"/>
            <color rgb="FF000000"/>
            <rFont val="Tahoma"/>
            <family val="2"/>
            <charset val="238"/>
          </rPr>
          <t>PSČ</t>
        </r>
      </text>
    </comment>
    <comment ref="D13" authorId="0" shapeId="0" xr:uid="{4D01693B-F2AD-4426-AE35-EA9A8148BA6F}">
      <text>
        <r>
          <rPr>
            <sz val="9"/>
            <color rgb="FF000000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<sst xmlns="http://schemas.openxmlformats.org/spreadsheetml/2006/main" count="765" uniqueCount="402">
  <si>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</si>
  <si>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</si>
  <si>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</si>
  <si>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</si>
  <si>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</si>
  <si>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</si>
  <si>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</si>
  <si>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</si>
  <si>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</si>
  <si>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</si>
  <si>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</si>
  <si>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</si>
  <si>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</si>
  <si>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</si>
  <si>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</si>
  <si>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</si>
  <si>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</si>
  <si>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</si>
  <si>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</si>
  <si>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</si>
  <si>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</si>
  <si>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</si>
  <si>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</si>
  <si>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</si>
  <si>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</si>
  <si>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</si>
  <si>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</si>
  <si>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</si>
  <si>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</si>
  <si>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</si>
  <si>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</si>
  <si>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</si>
  <si>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</si>
  <si>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</si>
  <si>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</si>
  <si>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</si>
  <si>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</si>
  <si>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</si>
  <si>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</si>
  <si>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</si>
  <si>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</si>
  <si>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</si>
  <si>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</si>
  <si>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Karlštejn - Budňany</t>
  </si>
  <si>
    <t>Rozpočet:</t>
  </si>
  <si>
    <t>Misto</t>
  </si>
  <si>
    <t>Josef Čvančara, starosta</t>
  </si>
  <si>
    <t>Chodník od mostu k pumpě podél silnice č.II/116,</t>
  </si>
  <si>
    <t>Městys Karlštejn</t>
  </si>
  <si>
    <t>185</t>
  </si>
  <si>
    <t>Karlštejn</t>
  </si>
  <si>
    <t>26718</t>
  </si>
  <si>
    <t>00233374</t>
  </si>
  <si>
    <t>CZ00233374</t>
  </si>
  <si>
    <t>Rozpočet</t>
  </si>
  <si>
    <t>Celkem za stavbu</t>
  </si>
  <si>
    <t>CZK</t>
  </si>
  <si>
    <t xml:space="preserve">Popis rozpočtu:  - </t>
  </si>
  <si>
    <t>Předmětem stavby je vybudování nového chodníku, který bude začínat u mostu přes Berounku, kde naváže na stávající chodník, a zakončen bude u objektu s kontejnery na tříděný odpad před pozemkem čerpací stanice. Trasa chodníku je rozdělena na dva úseky.</t>
  </si>
  <si>
    <t>Úsek „Most-Potok“, od mostu přes řeku Berounku k nové lávce přes Budňanský potok, délka 245,57 m. Úsek „Parking- Pumpa“, od prostoru veřejného parkoviště k objektu ČS PHM., v délce 118,00 m. Celková délka chodníků je 363,57 m.</t>
  </si>
  <si>
    <t>Chodník je navržen v šířce min. 2,5 m (mimo úseku mezi mostem a trafostanicí, kde je šířka 2 m). Povrch chodníku je navržen z betonové skladebné dlažby formátu 20 x 10 cm, v přírodním bílošedém provedení. Obrubníky chodníku podél komunikace jsou z betonových prefabrikátů o šířce 15 cm. Obrubníky podél vegetace jsou šířky 8-10 cm.</t>
  </si>
  <si>
    <t>Součástí stavby je nová lávka (most) pro pěší přes Budňaský potok se zábradlím, délka lávky 7,95 m mezi vnějšími líci opěr, průchozí šířka 2,3 m. Mostovka lávky přes potok je navržena z dubových fošen tloušťky 60 mm, konstrukce lávky bude ocelová, zábradlí bude kovové, žárově zinkované s dřevěným masivním madlem.</t>
  </si>
  <si>
    <t>Chodník bude primárně odvodněn příčným sklonem 2,0 % směrem k obrubě u krajnice vozovky a podélnými sklony k novým uličním vpustím. Uliční vpusti budou osazeny podél zvýšených obrub ve vzdálenostech po cca 40 m. Jsou navrženy standardní typizované uliční vpusti z betonových prefabrikátů s litinovými mřížemi a kalovými koši. Srážkové vody z vpustí budou gravitačně odváděny kanalizačním potrubím z PVC trub uloženými pod konstrukcí chodníku do přilehlých vegetačních ploch břehových náspů, kde budou volně vytékat na terén. V úseku nad centrálním parkovištěm bude potrubí dešťové kanalizace napojeno do stávajících šachet dešťové kanalizace.</t>
  </si>
  <si>
    <t>Stávající kamenná opěrná stěna výšky kolem 3,5 m, která navazuje na opěru původního mostu přes Berounku, bude v úseku obchvatu chodníku kolem trafostanice zvýšena betonovými prefabrikáty o 1,50 m. Čelní strana opěrné zdi bude obložena lomovým kamenem.</t>
  </si>
  <si>
    <t>Projekt obsahuje i návrh nového dopravního značení. Přechody pro chodce budou osvětleny svítidly s odlišným zabarvením světla. Svítidla budou umístěna na nových stožárech s výložníkem.</t>
  </si>
  <si>
    <t>Rekapitulace dílů</t>
  </si>
  <si>
    <t>Typ dílu</t>
  </si>
  <si>
    <t>1</t>
  </si>
  <si>
    <t>Zemní práce</t>
  </si>
  <si>
    <t>2</t>
  </si>
  <si>
    <t>Základy,zvláštní zakládání</t>
  </si>
  <si>
    <t>3</t>
  </si>
  <si>
    <t>Svislé a kompletní konstrukce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</si>
  <si>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</si>
  <si>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</si>
  <si>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</si>
  <si>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</si>
  <si>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</si>
  <si>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</si>
  <si>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</si>
  <si>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</si>
  <si>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99</t>
  </si>
  <si>
    <t>Staveništní přesun hmot</t>
  </si>
  <si>
    <t>M21</t>
  </si>
  <si>
    <t>Elektromontáže</t>
  </si>
  <si>
    <t>D96</t>
  </si>
  <si>
    <t>Přesuny sutí a vybouraných hmot</t>
  </si>
  <si>
    <t>ON</t>
  </si>
  <si>
    <t>VN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</si>
  <si>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</si>
  <si>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</si>
  <si>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</si>
  <si>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</si>
  <si>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</si>
  <si>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</si>
  <si>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</si>
  <si>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</si>
  <si>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</si>
  <si>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</si>
  <si>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</si>
  <si>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</si>
  <si>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</si>
  <si>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</si>
  <si>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</si>
  <si>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</si>
  <si>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</si>
  <si>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</si>
  <si>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</si>
  <si>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</si>
  <si>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</si>
  <si>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</si>
  <si>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</si>
  <si>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</si>
  <si>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</si>
  <si>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</si>
  <si>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</si>
  <si>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113108410R00</t>
  </si>
  <si>
    <t>Odstranění asfaltové vrstvy pl.nad 50 m2, tl.10 cm</t>
  </si>
  <si>
    <t>m2</t>
  </si>
  <si>
    <t>POL1_0</t>
  </si>
  <si>
    <t>u mostu:98,5</t>
  </si>
  <si>
    <t>VV</t>
  </si>
  <si>
    <t>před stánky:137,5</t>
  </si>
  <si>
    <t>ve vjezdu na parking:50</t>
  </si>
  <si>
    <t>pro uliční vpustě:7*1*1</t>
  </si>
  <si>
    <t>113111215R00</t>
  </si>
  <si>
    <t>Odstranění podkl.pl.nad 50 m2,kam.zpev.cem.tl.15cm</t>
  </si>
  <si>
    <t>122102201R00</t>
  </si>
  <si>
    <t>Odkopávky pro silnice v hor. 2 do 100 m3</t>
  </si>
  <si>
    <t>m3</t>
  </si>
  <si>
    <t>Odkopávky a prokopávky nezapažené pro silnice s přemístěním výkopku v příčných profilech na vzdálenost do 15 m nebo s naložením na dopravní prostředek.</t>
  </si>
  <si>
    <t>POP</t>
  </si>
  <si>
    <t>131101201R00</t>
  </si>
  <si>
    <t>Hloubení zapažených jam v hor.2 do 100 m3</t>
  </si>
  <si>
    <t>Hloubení zapažených jam a zářezů v hornině 1 a 2, s urovnáním dna do předepsaného profilu a spádu, s případně nutným přemístěním výkopku ve výkopišti a dále buď s přemístěním výkopku na přilehlém terénu na vzdálenost do 3 m od kraje jámy nebo s naložením na dopravní prostředek</t>
  </si>
  <si>
    <t>u trafostanice pro opěrnou stěnu:17</t>
  </si>
  <si>
    <t>pro mostní opěry lávky:8</t>
  </si>
  <si>
    <t>139601102R00</t>
  </si>
  <si>
    <t>Ruční výkop jam, rýh a šachet v hornině tř. 3</t>
  </si>
  <si>
    <t>pro uliční vpustě:6</t>
  </si>
  <si>
    <t>162401102RT3</t>
  </si>
  <si>
    <t>Vodorovné přemístění výkopku z hor.1-4 do 2000 m, nosnost 12 t, odvoz na deponii</t>
  </si>
  <si>
    <t>Vodorovné přemístění výkopku po suchu, bez ohledu na druh dopravního prostředku, bez naložení výkopku, avšak se složením bez rozhrnutí.</t>
  </si>
  <si>
    <t>odvoz na deponii:172</t>
  </si>
  <si>
    <t>převoz z deponie do násypů:157</t>
  </si>
  <si>
    <t>167101102R00</t>
  </si>
  <si>
    <t>Nakládání výkopku z hor. 1 ÷ 4 v množství nad 100 m3</t>
  </si>
  <si>
    <t>171101105R00</t>
  </si>
  <si>
    <t>Uložení sypaniny do násypů zhutněných na 103 % PS</t>
  </si>
  <si>
    <t>Uložení sypaniny do násypů s rozprostřením sypaniny ve vrstvách a s hrubým urovnáním a zhutněním.</t>
  </si>
  <si>
    <t>Úsek most - potok:</t>
  </si>
  <si>
    <t>km 0,012 - 0,025:13*0,3</t>
  </si>
  <si>
    <t>km 0,025 - 0,050:25*1,8</t>
  </si>
  <si>
    <t>km 0,050 - 0,068:18*0,1</t>
  </si>
  <si>
    <t>km 0,102 - 0,200:98*0,16</t>
  </si>
  <si>
    <t>Úsek parking - pumpa:</t>
  </si>
  <si>
    <t>km 0,023 - 0,033:10*1,8</t>
  </si>
  <si>
    <t>km 0,033 - 0,060:27*1,7</t>
  </si>
  <si>
    <t>km 0,060 - 0,085:25*0,8</t>
  </si>
  <si>
    <t>km 0,085 - 0,118:33*0,2</t>
  </si>
  <si>
    <t>171151101R00</t>
  </si>
  <si>
    <t>Hutnění boků násypů</t>
  </si>
  <si>
    <t>Hutnění boků násypů z hornin soudržných a sypkých pro jakýkoliv sklon a pro jakoukoliv délku a míru zhutnění svahu.</t>
  </si>
  <si>
    <t>Úsek most - pumpa:</t>
  </si>
  <si>
    <t>km 0,012 - 0,025:13*1,5</t>
  </si>
  <si>
    <t>km 0,025 - 0,068:43*1</t>
  </si>
  <si>
    <t>km 0,102 - 0,200:98*1,5</t>
  </si>
  <si>
    <t>km 0,023 - 0,033:10*3</t>
  </si>
  <si>
    <t>km 0,033 - 0,060:27*4,5</t>
  </si>
  <si>
    <t>km 0,060 - 0,085:25*2,5</t>
  </si>
  <si>
    <t>km 0,085 - 0,118:33*1</t>
  </si>
  <si>
    <t>181 30-0012.RAC</t>
  </si>
  <si>
    <t>Rozprostření ornice v rovině tloušťka 200 mm, dovoz ornice ze vzdálenosti 5 km, osetí trávou</t>
  </si>
  <si>
    <t>POL2_0</t>
  </si>
  <si>
    <t>Rozprostření a urovnání ornice, s naložením na skládce, vodorovným přemístěním ornice na místo rozprostření, založení trávníku osetím a dodávka travního semene.</t>
  </si>
  <si>
    <t>271313511R00</t>
  </si>
  <si>
    <t xml:space="preserve">Beton podkladní pod základové konstrukce, prostý </t>
  </si>
  <si>
    <t>pod opěrnou stěnu:21*1,2*0,15</t>
  </si>
  <si>
    <t>základ palisád:0,2*13</t>
  </si>
  <si>
    <t>229 94-0030.RA0</t>
  </si>
  <si>
    <t>Trubkové mikropiloty D 115 mm, včetně injektáže</t>
  </si>
  <si>
    <t>m</t>
  </si>
  <si>
    <t>Trubková mikropilota z oceli 11 523, hlava mikropiloty navařená nebo našroubovaná a zajištěná svarem, injektování s dvojitým obturátorem tlakem 0,60 MPa, zřízení a odstranění pomocné konstrukce ze dřeva. Včetně vrtu.</t>
  </si>
  <si>
    <t/>
  </si>
  <si>
    <t>Položka obsahuje i náklady na:</t>
  </si>
  <si>
    <t>a) vyčištění vrtu</t>
  </si>
  <si>
    <t>b) dodání a výrobu cementové zálivky</t>
  </si>
  <si>
    <t>c) sestavení mikropiloty</t>
  </si>
  <si>
    <t>d) veškeré úpravy po injektování</t>
  </si>
  <si>
    <t>odhadovaná hloubky piloty 5 m:12*5</t>
  </si>
  <si>
    <t>338920023R00</t>
  </si>
  <si>
    <t>Osazení betonové palisády, š. do 20 cm, dl. 120 cm</t>
  </si>
  <si>
    <t>59228488R</t>
  </si>
  <si>
    <t>Palisáda betonová v. 1000 x 120 x 165 mm přírodní</t>
  </si>
  <si>
    <t>kus</t>
  </si>
  <si>
    <t>POL3_0</t>
  </si>
  <si>
    <t>327121111R00</t>
  </si>
  <si>
    <t>Osazení dílců opěrných zárubní z ŽB do 5 t</t>
  </si>
  <si>
    <t>Montáž prefabrikovaných dílců opěrných zárubní nebo obkladních z betonu železového nebo předpjatého, včetně případné nutné spojovací vrstvy z jakékoliv cementové malty</t>
  </si>
  <si>
    <t>59384543R</t>
  </si>
  <si>
    <t>Stěna opěrná úhlová přímá IZX 1000/1500 mm</t>
  </si>
  <si>
    <t>327215211R00</t>
  </si>
  <si>
    <t>Zdivo nadzákladové z kamene, na sucho 1str. lícov.</t>
  </si>
  <si>
    <t>obklad opěrné stěny:21*0,5*1,5</t>
  </si>
  <si>
    <t>327314218R00</t>
  </si>
  <si>
    <t xml:space="preserve">Zdi a valy z betonu prost.z cem.síranovzd. C 30/37, betonáž koruny stávající gabionové opěrné stěny </t>
  </si>
  <si>
    <t>koruna stěny:34*0,12</t>
  </si>
  <si>
    <t>334323118R00</t>
  </si>
  <si>
    <t>Opěry z BŽ z cem.portlandských C30/37 tl.nad 45 cm</t>
  </si>
  <si>
    <t>spodní části opěr:2*(0,8*1,0*3,4)</t>
  </si>
  <si>
    <t>horní části opěr:2*(4,4*0,3*0,45)</t>
  </si>
  <si>
    <t>334351111R00</t>
  </si>
  <si>
    <t>Bednění opěr,pilířů a prahů výšky do 20 m, zřízení</t>
  </si>
  <si>
    <t>Bednění mostních konstrukcí svislých, šikmých, přímých, zakřivených i skloněných výšky do 20 m.</t>
  </si>
  <si>
    <t>spodní části:2*((0,8+3,4+0,8+3,4)*1)</t>
  </si>
  <si>
    <t>horní části:2*((0,8+3,4+0,8+0,3+0,5+2,8+0,5+0,3)*0,45)</t>
  </si>
  <si>
    <t>334351211R00</t>
  </si>
  <si>
    <t>Bednění opěr,pilířů a prahů v. do 20 m, odstranění</t>
  </si>
  <si>
    <t>421952211R00</t>
  </si>
  <si>
    <t>Podlaha lávky ze dřeva tvrdého - z fošen</t>
  </si>
  <si>
    <t>fošny tl. 60 mm dubové:7,3*2,3*0,06</t>
  </si>
  <si>
    <t>423182111R00</t>
  </si>
  <si>
    <t>Konstrukce dřev.mostů z nosníků roštových z trámů</t>
  </si>
  <si>
    <t>0,1*0,14*7,3*4</t>
  </si>
  <si>
    <t>424 17A</t>
  </si>
  <si>
    <t>Mostní nosníky z oceli S 235, dodávka a montáž</t>
  </si>
  <si>
    <t>t</t>
  </si>
  <si>
    <t>Položka zahrnuje:</t>
  </si>
  <si>
    <t>- dílenskou dokumentaci, včetně technologického předpisu spojování,</t>
  </si>
  <si>
    <t>- dodání materiálu v požadované kvalitě a výroba konstrukce (včetně pomůcek, přípravků a prostředků pro výrobu) bez ohledu na náročnost a její hmotnost,</t>
  </si>
  <si>
    <t>- dodání spojovacího materiálu,</t>
  </si>
  <si>
    <t>- zřízení montážních a dilatačních spojů, spar, včetně potřebných úprav, vložek, opracování, očištění a ošetření,</t>
  </si>
  <si>
    <t>- podpěr. konstr. a lešení všech druhů pro montáž konstrukcí i doplňkových, včetně požadovaných otvorů, ochranných a bezpečnostních opatření a základů pro tyto konstrukce a lešení,</t>
  </si>
  <si>
    <t>- montáž konstrukce na staveništi, včetně montážních prostředků a pomůcek a zednických výpomocí,</t>
  </si>
  <si>
    <t>- výplň, těsnění a tmelení spar a spojů,</t>
  </si>
  <si>
    <t>- všechny druhy ocelového kotvení,</t>
  </si>
  <si>
    <t>- dílenskou přejímku a montážní prohlídku, včetně požadovaných dokladů,</t>
  </si>
  <si>
    <t>- zřízení kotevních otvorů nebo jam, nejsou-li částí jiné konstrukce,</t>
  </si>
  <si>
    <t>- osazení kotvení nebo přímo částí konstrukce do podpůrné konstrukce nebo do zeminy,</t>
  </si>
  <si>
    <t>- výplň kotevních otvorů (příp. podlití patních desek) maltou, betonem nebo jinou speciální hmotou, vyplnění jam zeminou,</t>
  </si>
  <si>
    <t>- veškeré druhy protikorozní ochrany a nátěry konstrukcí,</t>
  </si>
  <si>
    <t>- zvláštní spojovací prostředky, rozebíratelnost konstrukce,</t>
  </si>
  <si>
    <t>- ochranná opatření před účinky bludných proudů</t>
  </si>
  <si>
    <t>- ochranu před přepětím.</t>
  </si>
  <si>
    <t>I-280:7,3*2*0,0479</t>
  </si>
  <si>
    <t>I-160:2,2*6*0,0179</t>
  </si>
  <si>
    <t>TR pr. 60/4:2,6*5*0,00553</t>
  </si>
  <si>
    <t>428941112R00</t>
  </si>
  <si>
    <t>Osazení mostních ložisek hmotnosti do 110 kg</t>
  </si>
  <si>
    <t>42860</t>
  </si>
  <si>
    <t>Mostní ložisko elestomerové do 1000 kN</t>
  </si>
  <si>
    <t>564861111R00</t>
  </si>
  <si>
    <t>Podklad ze štěrkodrti po zhutnění tloušťky 20 cm</t>
  </si>
  <si>
    <t>Podklad ze štěrkodrti s rozprostřením a zhutněním</t>
  </si>
  <si>
    <t>pod dlažbu tl. 80 mm a varovné, vodící a signální pásy:367+50</t>
  </si>
  <si>
    <t>564851111R00</t>
  </si>
  <si>
    <t>Podklad ze štěrkodrti po zhutnění tloušťky 15 cm</t>
  </si>
  <si>
    <t>pod dlažbu tl. 60 mm:533</t>
  </si>
  <si>
    <t>doplnění vozovky:58</t>
  </si>
  <si>
    <t>567133111R00</t>
  </si>
  <si>
    <t>Podklad z kameniva zpev.cementem SC C3/4 tl.16 cm</t>
  </si>
  <si>
    <t>565141111R00</t>
  </si>
  <si>
    <t>Podklad z obal kam.ACP 16+, do 3 m,tl. 6 cm</t>
  </si>
  <si>
    <t>573231143R00</t>
  </si>
  <si>
    <t>Postřik spojovací z KAE modifikované, množství zbytkového asfaltu 0,3 kg/m2, bez posypu kamenivem</t>
  </si>
  <si>
    <t>2* 58</t>
  </si>
  <si>
    <t>577151123R00</t>
  </si>
  <si>
    <t>Beton asfalt. ACL 16+ ložný, š. do 3 m, tl. 6 cm</t>
  </si>
  <si>
    <t>576111213R00</t>
  </si>
  <si>
    <t>Koberec asfalt.mastix SMA 11 S (AKMS) do 3 m, 4 cm</t>
  </si>
  <si>
    <t>596215020R00</t>
  </si>
  <si>
    <t>Kladení zámkové dlažby tl. 6 cm do drtě tl. 3 cm</t>
  </si>
  <si>
    <t>Kladení zámkové dlažby do drtě s provedením lože z kameniva drceného, s vyplněním spár, s dvojitým hutněním vibrováním, a se smetením přebytečného materiálu na krajnici. S dodáním hmot pro lože a výplň spár. Bez dodávky dlažby.</t>
  </si>
  <si>
    <t>596215040R00</t>
  </si>
  <si>
    <t>Kladení zámkové dlažby tl. 8 cm do drtě tl. 4 cm</t>
  </si>
  <si>
    <t>chodníky a přejezd:367</t>
  </si>
  <si>
    <t>varovné a signální pásy:41,5</t>
  </si>
  <si>
    <t>596215048R00</t>
  </si>
  <si>
    <t>Příplatek za více barev dlažby tl. 8 cm, do drtě</t>
  </si>
  <si>
    <t>596715041R00</t>
  </si>
  <si>
    <t>Kladení vodicí linie z dlažby tl.8 cm, drť tl.4 cm</t>
  </si>
  <si>
    <t>Vodicí linie pro nevidomé a slabozraké s provedením lože, s vyplněním spár, s dvojitým hutněním vibrováním, a se smetením přebytečného materiálu na krajnici. S dodáním hmot pro lože a výplň spár. Bez nákladů na dodání dlažby.</t>
  </si>
  <si>
    <t>596291111R00</t>
  </si>
  <si>
    <t>Řezání zámkové dlažby tl. 60 mm</t>
  </si>
  <si>
    <t>596291113R00</t>
  </si>
  <si>
    <t xml:space="preserve">Řezání zámkové dlažby tl. 80 mm </t>
  </si>
  <si>
    <t>59245110R</t>
  </si>
  <si>
    <t>Dlažba betonová skladebná 200 x 100 x 60 mm, přírodní</t>
  </si>
  <si>
    <t>ztratné 5%:533 *1,05</t>
  </si>
  <si>
    <t>592451170R</t>
  </si>
  <si>
    <t>Dlažba betonová skladebná 200 x 100 x 80 mm, přírodní</t>
  </si>
  <si>
    <t>ztratné 5%:367*1,05</t>
  </si>
  <si>
    <t>592451158R</t>
  </si>
  <si>
    <t>Dlažba betonová skladebná reliéfní 200 x 100 x 80 mm, barevná</t>
  </si>
  <si>
    <t>ztratné 8%:41,5*1,08</t>
  </si>
  <si>
    <t>59245041R</t>
  </si>
  <si>
    <t>Dlažba betonová s vodicí linií 200 x 200 x 60 mm, bílá</t>
  </si>
  <si>
    <t>ztratné 10%:8,5*1,1</t>
  </si>
  <si>
    <t>597121211R00</t>
  </si>
  <si>
    <t>Montáž odvod.mikroštěrbinových trub -trouba dl.1 m</t>
  </si>
  <si>
    <t>montáž mikroštěrbinových trub šířky do 250 mm</t>
  </si>
  <si>
    <t>597121251R00</t>
  </si>
  <si>
    <t>Montáž odvodňov. mikroštěrbinových trub - vpusť</t>
  </si>
  <si>
    <t>597121261R00</t>
  </si>
  <si>
    <t>Montáž odvod.mikroštěrbinových trub - čisticí kus</t>
  </si>
  <si>
    <t>597121291R00</t>
  </si>
  <si>
    <t>Montáž odvodňov.mikroštěrbinových trub - záslepka</t>
  </si>
  <si>
    <t>59229001R</t>
  </si>
  <si>
    <t xml:space="preserve">Trouba mikroštěrbinová CS-BETON M-G </t>
  </si>
  <si>
    <t>59229004R</t>
  </si>
  <si>
    <t>Vpust betonová CS-BETON komplet úžlabí VU</t>
  </si>
  <si>
    <t>59229006R</t>
  </si>
  <si>
    <t xml:space="preserve">Kus čisticí vrcholový CS-BETON M-CS </t>
  </si>
  <si>
    <t>894 41-1020.RBF</t>
  </si>
  <si>
    <t>Vpusť uliční z betonových dílců DN 450, s kalovým košem, s výtokem, DN 200, mříž litina 500 x 500 mm 40 t, hl. 1,64 m</t>
  </si>
  <si>
    <t>Zřízení šachet kanalizačních z betonových dílců, s obložením dna betonem B 30 z cementu portlandského nebo struskoportlandského, podkladní prstenec z prostého betonu B 10 pod poklop do výšky 10 cm, dodávka a osazení poklopu litinového kruhového včetně rámu.</t>
  </si>
  <si>
    <t>831 35-0013.RA0</t>
  </si>
  <si>
    <t>Kanalizace z trub PVC hrdlových D 200 mm</t>
  </si>
  <si>
    <t>Hloubení rýh zapažených, šířky do 200 cm, hloubky 2 m, v hornině 3 (včetně příplatku za lepivost), pažení a rozepření rýh příložné (pro jakoukoliv mezerovitost) včetně přepažování rozepření a odstranění, s uložením materiálu do 3 m od okraje výkopu, svislé přemístění výkopku, s naložením přebytku po zásypu (0,08 - 2,22 m3/m rýhy) na dopravní prostředek, s odvozem do 6 km a uložením na skládku, lože pod potrubí z písku a štěrkopísku do 63 mm, dodávka a montáž potrubí z trub PVC hrdlových, obsyp potrubí pískem, pro jakoukoliv míru zhutnění, zásyp rýhy sypaninou z jakékoliv horniny, s uložením výkopku ve vrstvách, se zhutněním.</t>
  </si>
  <si>
    <t>5+5+4,45+6,5+13,05+10,3+26,6+10,75+14,6+13,5</t>
  </si>
  <si>
    <t>831 35-0111.RA0</t>
  </si>
  <si>
    <t>Kanalizační přípojka z trub PVC, D 125 mm</t>
  </si>
  <si>
    <t>892571111R00</t>
  </si>
  <si>
    <t>Zkouška těsnosti kanalizace DN do 200, vodou</t>
  </si>
  <si>
    <t>899623181R00</t>
  </si>
  <si>
    <t>Obetonování potrubí nebo zdiva stok betonem C30/37</t>
  </si>
  <si>
    <t>výústní objektty:0,5*0,5*7</t>
  </si>
  <si>
    <t>919735114R00</t>
  </si>
  <si>
    <t>Řezání stávajícího živičného krytu tl. 15 - 20 cm</t>
  </si>
  <si>
    <t>silnice:90</t>
  </si>
  <si>
    <t>vjezd na parking:33</t>
  </si>
  <si>
    <t>917862114RU2</t>
  </si>
  <si>
    <t>Osazení stojatého obrubníku betonového, s boční opěrou, do lože z betonu C 25/30, včetně obrubníku přímého 1000 x 150 x 250 mm</t>
  </si>
  <si>
    <t>917862114RV4</t>
  </si>
  <si>
    <t>Osazení stojatého obrubníku betonového, s boční opěrou, do lože z betonu C 25/30, včetně obrubníku nájezdového náběhového 1000 x 150 x 150-250 mm</t>
  </si>
  <si>
    <t>917862114RV3</t>
  </si>
  <si>
    <t>Osazení stojatého obrubníku betonového, s boční opěrou, do lože z betonu C 25/30, včetně obrubníku nájezdového 1000 x 150 x 150 mm</t>
  </si>
  <si>
    <t>916661111RT5</t>
  </si>
  <si>
    <t>Osazení chod. obrubníků do lože z C 20/25 s opěrou, včetně obrubníku 80x250x1000 mm</t>
  </si>
  <si>
    <t>914001127R00</t>
  </si>
  <si>
    <t>Osazení svislé dopr.značky na sloup veřej. osvětl.</t>
  </si>
  <si>
    <t>40445241R</t>
  </si>
  <si>
    <t>Značka dopravní informativní provozní IP 2 - IP 7, rozměr 500 x 500 mm</t>
  </si>
  <si>
    <t>915721111RT1</t>
  </si>
  <si>
    <t>Vodorovné značení střík.barvou stopčar,zeber atd., barva bílá</t>
  </si>
  <si>
    <t>přechod:4*6,5</t>
  </si>
  <si>
    <t>915729111R00</t>
  </si>
  <si>
    <t>Příplatek za reflexní úpravu stopčar, zeber atd.</t>
  </si>
  <si>
    <t>915711112RT1</t>
  </si>
  <si>
    <t>Vodorovné značení dělicích čar š.12 cm silnovrstvé, barva bílá</t>
  </si>
  <si>
    <t>915719111R00</t>
  </si>
  <si>
    <t>Příplatek za reflexní úpravu dělicích čar 12 cm</t>
  </si>
  <si>
    <t>9111A1</t>
  </si>
  <si>
    <t>Zábradlí silniční s vodorovnými madly, dodávka a montáž</t>
  </si>
  <si>
    <t>- dodání zábradlí včetně předepsané povrchové úpravy</t>
  </si>
  <si>
    <t>- osazení sloupků zaberaněním nebo osazením do betonových bloků (včetně betonových bloků a nutných zemních prací)</t>
  </si>
  <si>
    <t>9112B2.RA0</t>
  </si>
  <si>
    <t>Zábradlí mostní se svislou výplní, dodávka a montáž</t>
  </si>
  <si>
    <t>- kompletní dodávku všech dílů zábradlí včetně předepsané povrchové úpravy</t>
  </si>
  <si>
    <t>- montáž a osazení zábradlí včetně kotvení dle zadávací dokumentace, t.j. kotevní desky, případné nivelační hmoty pod kotevní desky, kotvy a spojovací materiál, vrty a zálivku</t>
  </si>
  <si>
    <t>lávka:2*7,6</t>
  </si>
  <si>
    <t>opěrné zdi:53,8</t>
  </si>
  <si>
    <t>998223011R00</t>
  </si>
  <si>
    <t>Přesun hmot, pozemní komunikace, kryt dlážděný</t>
  </si>
  <si>
    <t>POL7_0</t>
  </si>
  <si>
    <t>210 50-0020.RAA</t>
  </si>
  <si>
    <t>Venkovní osvětlení, stožár uliční, stožár ocelový výška 8 m</t>
  </si>
  <si>
    <t>Položka obsahuje:</t>
  </si>
  <si>
    <t>– zemní práce</t>
  </si>
  <si>
    <t>– betonový základ,</t>
  </si>
  <si>
    <t>– základovou konstrukci a veškeré příslušenství</t>
  </si>
  <si>
    <t>– připojovací svorkovnici  a kabelové vedení ke svítidlům</t>
  </si>
  <si>
    <t>– uzavírací nátěr,</t>
  </si>
  <si>
    <t>– výložník</t>
  </si>
  <si>
    <t>Technický popis viz. projektová dokumentace</t>
  </si>
  <si>
    <t>979 08-4216.R00</t>
  </si>
  <si>
    <t>Vodorovná doprava vybour. hmot po suchu do 5 km</t>
  </si>
  <si>
    <t>POL8_0</t>
  </si>
  <si>
    <t>979 08-4219.R00</t>
  </si>
  <si>
    <t>Příplatek k dopravě vybour.hmot za dalších 10 km</t>
  </si>
  <si>
    <t>979 99-9995.R00</t>
  </si>
  <si>
    <t>Poplatek za recyklaci asfaltu, kusovost do 1600 cm2, (skup.170302)</t>
  </si>
  <si>
    <t>004 11-1010.R</t>
  </si>
  <si>
    <t>Průzkumné práce , inženýrskogeologický průzkum</t>
  </si>
  <si>
    <t>Soubor</t>
  </si>
  <si>
    <t>POL99_0</t>
  </si>
  <si>
    <t>005 21-1030.R</t>
  </si>
  <si>
    <t xml:space="preserve">Dočasná dopravní opatření </t>
  </si>
  <si>
    <t>005 21-1010.R</t>
  </si>
  <si>
    <t>Předání a převzetí staveniště, stavební dozor</t>
  </si>
  <si>
    <t>005 24-1020.R</t>
  </si>
  <si>
    <t xml:space="preserve">Geodetické zaměření skutečného provedení  </t>
  </si>
  <si>
    <t>005 11-1021.R</t>
  </si>
  <si>
    <t>Vytyčení inženýrských sítí</t>
  </si>
  <si>
    <t>005 11-1020.R</t>
  </si>
  <si>
    <t>Vytyčení stavby</t>
  </si>
  <si>
    <t>zřízení podkladního betonu tl. 100 mm, položení lože ze suchého betonu tl. 30 mm a montáž trub</t>
  </si>
  <si>
    <t>– svítidlo venkovní LED, min. IP 44, do 150 W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</si>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</sst>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9"/>
      <color rgb="FF00000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4" fillId="0" borderId="0" xfId="0" applyFont="1" applyAlignment="1">
      <alignment wrapText="1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3" xfId="0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8" fillId="0" borderId="33" xfId="0" applyFont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164" fontId="18" fillId="0" borderId="33" xfId="0" applyNumberFormat="1" applyFont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4" fontId="18" fillId="0" borderId="33" xfId="0" applyNumberFormat="1" applyFont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9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17" fillId="0" borderId="33" xfId="0" quotePrefix="1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8" fillId="0" borderId="33" xfId="0" applyFont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0" fontId="0" fillId="0" borderId="0" xfId="0" applyAlignment="1">
      <alignment wrapTex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" fontId="7" fillId="5" borderId="39" xfId="0" applyNumberFormat="1" applyFont="1" applyFill="1" applyBorder="1"/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26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 shrinkToFit="1"/>
    </xf>
    <xf numFmtId="164" fontId="18" fillId="0" borderId="0" xfId="0" applyNumberFormat="1" applyFont="1" applyAlignment="1">
      <alignment vertical="top" wrapText="1" shrinkToFit="1"/>
    </xf>
    <xf numFmtId="4" fontId="18" fillId="0" borderId="0" xfId="0" applyNumberFormat="1" applyFont="1" applyAlignment="1">
      <alignment vertical="top" wrapText="1" shrinkToFit="1"/>
    </xf>
    <xf numFmtId="4" fontId="18" fillId="0" borderId="34" xfId="0" applyNumberFormat="1" applyFont="1" applyBorder="1" applyAlignment="1">
      <alignment vertical="top" wrapText="1" shrinkToFi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5B74B05E-52B5-4448-8CB2-C8A4E8E4310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0A06-9480-4C32-9174-62F0A3D46FB8}">
  <dimension ref="A1:G2"/>
  <sheetViews>
    <sheetView tabSelected="1" workbookViewId="0">
      <selection activeCell="G17" sqref="G17"/>
    </sheetView>
  </sheetViews>
  <sheetFormatPr baseColWidth="10" defaultColWidth="8.83203125" defaultRowHeight="13"/>
  <sheetData>
    <row r="1" spans="1:7">
      <c r="A1" s="27" t="s">
        <v>38</v>
      </c>
    </row>
    <row r="2" spans="1:7" ht="57.75" customHeight="1">
      <c r="A2" s="187" t="s">
        <v>39</v>
      </c>
      <c r="B2" s="187"/>
      <c r="C2" s="187"/>
      <c r="D2" s="187"/>
      <c r="E2" s="187"/>
      <c r="F2" s="187"/>
      <c r="G2" s="18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D8236-5FC9-4D41-8378-456B41B75CDD}">
  <sheetPr codeName="List5112">
    <tabColor rgb="FF66FF66"/>
  </sheetPr>
  <dimension ref="A1:AZ81"/>
  <sheetViews>
    <sheetView showGridLines="0" topLeftCell="B1" zoomScaleNormal="100" zoomScaleSheetLayoutView="75" workbookViewId="0">
      <selection activeCell="N16" sqref="N16"/>
    </sheetView>
  </sheetViews>
  <sheetFormatPr baseColWidth="10" defaultColWidth="9" defaultRowHeight="13"/>
  <cols>
    <col min="1" max="1" width="8.5" hidden="1" customWidth="1"/>
    <col min="2" max="2" width="9.1640625" customWidth="1"/>
    <col min="3" max="3" width="7.5" customWidth="1"/>
    <col min="4" max="4" width="13.5" customWidth="1"/>
    <col min="5" max="5" width="12.1640625" customWidth="1"/>
    <col min="6" max="6" width="11.5" customWidth="1"/>
    <col min="7" max="9" width="12.6640625" customWidth="1"/>
    <col min="10" max="10" width="6.6640625" customWidth="1"/>
    <col min="11" max="11" width="4.33203125" customWidth="1"/>
    <col min="12" max="15" width="10.6640625" customWidth="1"/>
    <col min="52" max="52" width="93.1640625" customWidth="1"/>
  </cols>
  <sheetData>
    <row r="1" spans="1:15" ht="33.75" customHeight="1">
      <c r="A1" s="62" t="s">
        <v>36</v>
      </c>
      <c r="B1" s="196" t="s">
        <v>42</v>
      </c>
      <c r="C1" s="197"/>
      <c r="D1" s="197"/>
      <c r="E1" s="197"/>
      <c r="F1" s="197"/>
      <c r="G1" s="197"/>
      <c r="H1" s="197"/>
      <c r="I1" s="197"/>
      <c r="J1" s="198"/>
    </row>
    <row r="2" spans="1:15" ht="23.25" customHeight="1">
      <c r="A2" s="3"/>
      <c r="B2" s="70" t="s">
        <v>40</v>
      </c>
      <c r="C2" s="71"/>
      <c r="D2" s="191" t="s">
        <v>47</v>
      </c>
      <c r="E2" s="192"/>
      <c r="F2" s="192"/>
      <c r="G2" s="192"/>
      <c r="H2" s="192"/>
      <c r="I2" s="192"/>
      <c r="J2" s="193"/>
      <c r="O2" s="1"/>
    </row>
    <row r="3" spans="1:15" ht="23.25" customHeight="1">
      <c r="A3" s="3"/>
      <c r="B3" s="72" t="s">
        <v>45</v>
      </c>
      <c r="C3" s="73"/>
      <c r="D3" s="212" t="s">
        <v>43</v>
      </c>
      <c r="E3" s="213"/>
      <c r="F3" s="213"/>
      <c r="G3" s="213"/>
      <c r="H3" s="213"/>
      <c r="I3" s="213"/>
      <c r="J3" s="214"/>
    </row>
    <row r="4" spans="1:15" ht="23.25" hidden="1" customHeight="1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>
      <c r="A5" s="3"/>
      <c r="B5" s="39" t="s">
        <v>21</v>
      </c>
      <c r="D5" s="79" t="s">
        <v>48</v>
      </c>
      <c r="E5" s="22"/>
      <c r="F5" s="22"/>
      <c r="G5" s="22"/>
      <c r="H5" s="24" t="s">
        <v>33</v>
      </c>
      <c r="I5" s="79" t="s">
        <v>52</v>
      </c>
      <c r="J5" s="9"/>
    </row>
    <row r="6" spans="1:15" ht="15.75" customHeight="1">
      <c r="A6" s="3"/>
      <c r="B6" s="34"/>
      <c r="C6" s="22"/>
      <c r="D6" s="79" t="s">
        <v>49</v>
      </c>
      <c r="E6" s="22"/>
      <c r="F6" s="22"/>
      <c r="G6" s="22"/>
      <c r="H6" s="24" t="s">
        <v>34</v>
      </c>
      <c r="I6" s="79" t="s">
        <v>53</v>
      </c>
      <c r="J6" s="9"/>
    </row>
    <row r="7" spans="1:15" ht="15.75" customHeight="1">
      <c r="A7" s="3"/>
      <c r="B7" s="35"/>
      <c r="C7" s="80" t="s">
        <v>51</v>
      </c>
      <c r="D7" s="69" t="s">
        <v>50</v>
      </c>
      <c r="E7" s="29"/>
      <c r="F7" s="29"/>
      <c r="G7" s="29"/>
      <c r="H7" s="30"/>
      <c r="I7" s="29"/>
      <c r="J7" s="42"/>
    </row>
    <row r="8" spans="1:15" ht="24" hidden="1" customHeight="1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>
      <c r="A9" s="3"/>
      <c r="B9" s="3"/>
      <c r="D9" s="28"/>
      <c r="H9" s="24" t="s">
        <v>34</v>
      </c>
      <c r="I9" s="28"/>
      <c r="J9" s="9"/>
    </row>
    <row r="10" spans="1:15" ht="15.75" hidden="1" customHeight="1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>
      <c r="A11" s="3"/>
      <c r="B11" s="39" t="s">
        <v>18</v>
      </c>
      <c r="D11" s="207"/>
      <c r="E11" s="207"/>
      <c r="F11" s="207"/>
      <c r="G11" s="207"/>
      <c r="H11" s="24" t="s">
        <v>33</v>
      </c>
      <c r="I11" s="81"/>
      <c r="J11" s="9"/>
    </row>
    <row r="12" spans="1:15" ht="15.75" customHeight="1">
      <c r="A12" s="3"/>
      <c r="B12" s="34"/>
      <c r="C12" s="22"/>
      <c r="D12" s="223"/>
      <c r="E12" s="223"/>
      <c r="F12" s="223"/>
      <c r="G12" s="223"/>
      <c r="H12" s="24" t="s">
        <v>34</v>
      </c>
      <c r="I12" s="81"/>
      <c r="J12" s="9"/>
    </row>
    <row r="13" spans="1:15" ht="15.75" customHeight="1">
      <c r="A13" s="3"/>
      <c r="B13" s="35"/>
      <c r="C13" s="82"/>
      <c r="D13" s="224"/>
      <c r="E13" s="224"/>
      <c r="F13" s="224"/>
      <c r="G13" s="224"/>
      <c r="H13" s="25"/>
      <c r="I13" s="29"/>
      <c r="J13" s="42"/>
    </row>
    <row r="14" spans="1:15" ht="24" hidden="1" customHeight="1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>
      <c r="A15" s="3"/>
      <c r="B15" s="43" t="s">
        <v>31</v>
      </c>
      <c r="C15" s="61"/>
      <c r="D15" s="15"/>
      <c r="E15" s="195"/>
      <c r="F15" s="195"/>
      <c r="G15" s="221"/>
      <c r="H15" s="221"/>
      <c r="I15" s="221" t="s">
        <v>28</v>
      </c>
      <c r="J15" s="222"/>
    </row>
    <row r="16" spans="1:15" ht="23.25" customHeight="1">
      <c r="A16" s="129" t="s">
        <v>23</v>
      </c>
      <c r="B16" s="130" t="s">
        <v>23</v>
      </c>
      <c r="C16" s="47"/>
      <c r="D16" s="48"/>
      <c r="E16" s="188"/>
      <c r="F16" s="189"/>
      <c r="G16" s="188"/>
      <c r="H16" s="189"/>
      <c r="I16" s="188">
        <f>SUMIF(F66:F77,A16,I66:I77)+SUMIF(F66:F77,"PSU",I66:I77)</f>
        <v>0</v>
      </c>
      <c r="J16" s="194"/>
    </row>
    <row r="17" spans="1:10" ht="23.25" customHeight="1">
      <c r="A17" s="129" t="s">
        <v>24</v>
      </c>
      <c r="B17" s="130" t="s">
        <v>24</v>
      </c>
      <c r="C17" s="47"/>
      <c r="D17" s="48"/>
      <c r="E17" s="188"/>
      <c r="F17" s="189"/>
      <c r="G17" s="188"/>
      <c r="H17" s="189"/>
      <c r="I17" s="188">
        <f>SUMIF(F66:F77,A17,I66:I77)</f>
        <v>0</v>
      </c>
      <c r="J17" s="194"/>
    </row>
    <row r="18" spans="1:10" ht="23.25" customHeight="1">
      <c r="A18" s="129" t="s">
        <v>25</v>
      </c>
      <c r="B18" s="130" t="s">
        <v>25</v>
      </c>
      <c r="C18" s="47"/>
      <c r="D18" s="48"/>
      <c r="E18" s="188"/>
      <c r="F18" s="189"/>
      <c r="G18" s="188"/>
      <c r="H18" s="189"/>
      <c r="I18" s="188">
        <f>SUMIF(F66:F77,A18,I66:I77)</f>
        <v>0</v>
      </c>
      <c r="J18" s="194"/>
    </row>
    <row r="19" spans="1:10" ht="23.25" customHeight="1">
      <c r="A19" s="129" t="s">
        <v>88</v>
      </c>
      <c r="B19" s="130" t="s">
        <v>26</v>
      </c>
      <c r="C19" s="47"/>
      <c r="D19" s="48"/>
      <c r="E19" s="188"/>
      <c r="F19" s="189"/>
      <c r="G19" s="188"/>
      <c r="H19" s="189"/>
      <c r="I19" s="188">
        <f>SUMIF(F66:F77,A19,I66:I77)</f>
        <v>0</v>
      </c>
      <c r="J19" s="194"/>
    </row>
    <row r="20" spans="1:10" ht="23.25" customHeight="1">
      <c r="A20" s="129" t="s">
        <v>87</v>
      </c>
      <c r="B20" s="130" t="s">
        <v>27</v>
      </c>
      <c r="C20" s="47"/>
      <c r="D20" s="48"/>
      <c r="E20" s="188"/>
      <c r="F20" s="189"/>
      <c r="G20" s="188"/>
      <c r="H20" s="189"/>
      <c r="I20" s="188">
        <f>SUMIF(F66:F77,A20,I66:I77)</f>
        <v>0</v>
      </c>
      <c r="J20" s="194"/>
    </row>
    <row r="21" spans="1:10" ht="23.25" customHeight="1">
      <c r="A21" s="3"/>
      <c r="B21" s="63" t="s">
        <v>28</v>
      </c>
      <c r="C21" s="64"/>
      <c r="D21" s="65"/>
      <c r="E21" s="205"/>
      <c r="F21" s="206"/>
      <c r="G21" s="205"/>
      <c r="H21" s="206"/>
      <c r="I21" s="205">
        <f>SUM(I16:J20)</f>
        <v>0</v>
      </c>
      <c r="J21" s="210"/>
    </row>
    <row r="22" spans="1:10" ht="33" customHeight="1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>
      <c r="A23" s="3"/>
      <c r="B23" s="46" t="s">
        <v>11</v>
      </c>
      <c r="C23" s="47"/>
      <c r="D23" s="48"/>
      <c r="E23" s="49">
        <v>12</v>
      </c>
      <c r="F23" s="50" t="s">
        <v>0</v>
      </c>
      <c r="G23" s="203">
        <f>ZakladDPHSniVypocet</f>
        <v>0</v>
      </c>
      <c r="H23" s="204"/>
      <c r="I23" s="204"/>
      <c r="J23" s="51" t="str">
        <f t="shared" ref="J23:J28" si="0">Mena</f>
        <v>CZK</v>
      </c>
    </row>
    <row r="24" spans="1:10" ht="23.25" customHeight="1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208">
        <f>ZakladDPHSni*SazbaDPH1/100</f>
        <v>0</v>
      </c>
      <c r="H24" s="209"/>
      <c r="I24" s="209"/>
      <c r="J24" s="51" t="str">
        <f t="shared" si="0"/>
        <v>CZK</v>
      </c>
    </row>
    <row r="25" spans="1:10" ht="23.25" customHeight="1">
      <c r="A25" s="3"/>
      <c r="B25" s="46" t="s">
        <v>13</v>
      </c>
      <c r="C25" s="47"/>
      <c r="D25" s="48"/>
      <c r="E25" s="49">
        <v>21</v>
      </c>
      <c r="F25" s="50" t="s">
        <v>0</v>
      </c>
      <c r="G25" s="203">
        <f>ZakladDPHZaklVypocet</f>
        <v>0</v>
      </c>
      <c r="H25" s="204"/>
      <c r="I25" s="204"/>
      <c r="J25" s="51" t="str">
        <f t="shared" si="0"/>
        <v>CZK</v>
      </c>
    </row>
    <row r="26" spans="1:10" ht="23.25" customHeight="1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199">
        <f>ZakladDPHZakl*SazbaDPH2/100</f>
        <v>0</v>
      </c>
      <c r="H26" s="200"/>
      <c r="I26" s="200"/>
      <c r="J26" s="45" t="str">
        <f t="shared" si="0"/>
        <v>CZK</v>
      </c>
    </row>
    <row r="27" spans="1:10" ht="23.25" customHeight="1" thickBot="1">
      <c r="A27" s="3"/>
      <c r="B27" s="39" t="s">
        <v>4</v>
      </c>
      <c r="C27" s="17"/>
      <c r="D27" s="20"/>
      <c r="E27" s="17"/>
      <c r="F27" s="18"/>
      <c r="G27" s="201">
        <f>0</f>
        <v>0</v>
      </c>
      <c r="H27" s="201"/>
      <c r="I27" s="201"/>
      <c r="J27" s="52" t="str">
        <f t="shared" si="0"/>
        <v>CZK</v>
      </c>
    </row>
    <row r="28" spans="1:10" ht="27.75" hidden="1" customHeight="1" thickBot="1">
      <c r="A28" s="3"/>
      <c r="B28" s="101" t="s">
        <v>22</v>
      </c>
      <c r="C28" s="102"/>
      <c r="D28" s="102"/>
      <c r="E28" s="103"/>
      <c r="F28" s="104"/>
      <c r="G28" s="220">
        <f>ZakladDPHSniVypocet+ZakladDPHZaklVypocet</f>
        <v>0</v>
      </c>
      <c r="H28" s="220"/>
      <c r="I28" s="220"/>
      <c r="J28" s="105" t="str">
        <f t="shared" si="0"/>
        <v>CZK</v>
      </c>
    </row>
    <row r="29" spans="1:10" ht="27.75" customHeight="1" thickBot="1">
      <c r="A29" s="3"/>
      <c r="B29" s="101" t="s">
        <v>35</v>
      </c>
      <c r="C29" s="106"/>
      <c r="D29" s="106"/>
      <c r="E29" s="106"/>
      <c r="F29" s="106"/>
      <c r="G29" s="202">
        <f>ZakladDPHSni+DPHSni+ZakladDPHZakl+DPHZakl+Zaokrouhleni</f>
        <v>0</v>
      </c>
      <c r="H29" s="202"/>
      <c r="I29" s="202"/>
      <c r="J29" s="107" t="s">
        <v>56</v>
      </c>
    </row>
    <row r="30" spans="1:10" ht="12.75" customHeight="1">
      <c r="A30" s="3"/>
      <c r="B30" s="3"/>
      <c r="J30" s="10"/>
    </row>
    <row r="31" spans="1:10" ht="30" customHeight="1">
      <c r="A31" s="3"/>
      <c r="B31" s="3"/>
      <c r="J31" s="10"/>
    </row>
    <row r="32" spans="1:10" ht="18.75" customHeight="1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45796</v>
      </c>
      <c r="I32" s="32"/>
      <c r="J32" s="10"/>
    </row>
    <row r="33" spans="1:52" ht="47.25" customHeight="1">
      <c r="A33" s="3"/>
      <c r="B33" s="3"/>
      <c r="J33" s="10"/>
    </row>
    <row r="34" spans="1:52" s="27" customFormat="1" ht="18.75" customHeight="1">
      <c r="A34" s="26"/>
      <c r="B34" s="26"/>
      <c r="D34" s="190"/>
      <c r="E34" s="190"/>
      <c r="G34" s="190" t="s">
        <v>46</v>
      </c>
      <c r="H34" s="190"/>
      <c r="I34" s="190"/>
      <c r="J34" s="31"/>
    </row>
    <row r="35" spans="1:52" ht="12.75" customHeight="1">
      <c r="A35" s="3"/>
      <c r="B35" s="3"/>
      <c r="D35" s="225" t="s">
        <v>2</v>
      </c>
      <c r="E35" s="225"/>
      <c r="H35" s="11" t="s">
        <v>3</v>
      </c>
      <c r="J35" s="10"/>
    </row>
    <row r="36" spans="1:52" ht="13.5" customHeight="1" thickBot="1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52" ht="27" hidden="1" customHeight="1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52" ht="25.5" hidden="1" customHeight="1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5" t="s">
        <v>1</v>
      </c>
      <c r="J38" s="90" t="s">
        <v>0</v>
      </c>
    </row>
    <row r="39" spans="1:52" ht="25.5" hidden="1" customHeight="1">
      <c r="A39" s="85">
        <v>1</v>
      </c>
      <c r="B39" s="91" t="s">
        <v>54</v>
      </c>
      <c r="C39" s="215" t="s">
        <v>47</v>
      </c>
      <c r="D39" s="216"/>
      <c r="E39" s="216"/>
      <c r="F39" s="96">
        <f>'Rozpočet Pol'!AC217</f>
        <v>0</v>
      </c>
      <c r="G39" s="97">
        <f>'Rozpočet Pol'!AD217</f>
        <v>0</v>
      </c>
      <c r="H39" s="98">
        <f>(F39*SazbaDPH1/100)+(G39*SazbaDPH2/100)</f>
        <v>0</v>
      </c>
      <c r="I39" s="98">
        <f>F39+G39+H39</f>
        <v>0</v>
      </c>
      <c r="J39" s="92" t="str">
        <f>IF(_xlfn.SINGLE(CenaCelkemVypocet)=0,"",I39/_xlfn.SINGLE(CenaCelkemVypocet)*100)</f>
        <v/>
      </c>
    </row>
    <row r="40" spans="1:52" ht="25.5" hidden="1" customHeight="1">
      <c r="A40" s="85"/>
      <c r="B40" s="217" t="s">
        <v>55</v>
      </c>
      <c r="C40" s="218"/>
      <c r="D40" s="218"/>
      <c r="E40" s="219"/>
      <c r="F40" s="99">
        <f>SUMIF(A39:A39,"=1",F39:F39)</f>
        <v>0</v>
      </c>
      <c r="G40" s="100">
        <f>SUMIF(A39:A39,"=1",G39:G39)</f>
        <v>0</v>
      </c>
      <c r="H40" s="100">
        <f>SUMIF(A39:A39,"=1",H39:H39)</f>
        <v>0</v>
      </c>
      <c r="I40" s="100">
        <f>SUMIF(A39:A39,"=1",I39:I39)</f>
        <v>0</v>
      </c>
      <c r="J40" s="86">
        <f>SUMIF(A39:A39,"=1",J39:J39)</f>
        <v>0</v>
      </c>
    </row>
    <row r="42" spans="1:52">
      <c r="B42" t="s">
        <v>57</v>
      </c>
    </row>
    <row r="43" spans="1:52" ht="42">
      <c r="B43" s="211" t="s">
        <v>58</v>
      </c>
      <c r="C43" s="211"/>
      <c r="D43" s="211"/>
      <c r="E43" s="211"/>
      <c r="F43" s="211"/>
      <c r="G43" s="211"/>
      <c r="H43" s="211"/>
      <c r="I43" s="211"/>
      <c r="J43" s="211"/>
      <c r="AZ43" s="108" t="str">
        <f t="shared" ref="AZ43:AZ49" si="1">B43</f>
        <v>Předmětem stavby je vybudování nového chodníku, který bude začínat u mostu přes Berounku, kde naváže na stávající chodník, a zakončen bude u objektu s kontejnery na tříděný odpad před pozemkem čerpací stanice. Trasa chodníku je rozdělena na dva úseky.</v>
      </c>
    </row>
    <row r="44" spans="1:52" ht="42">
      <c r="B44" s="211" t="s">
        <v>59</v>
      </c>
      <c r="C44" s="211"/>
      <c r="D44" s="211"/>
      <c r="E44" s="211"/>
      <c r="F44" s="211"/>
      <c r="G44" s="211"/>
      <c r="H44" s="211"/>
      <c r="I44" s="211"/>
      <c r="J44" s="211"/>
      <c r="AZ44" s="108" t="str">
        <f t="shared" si="1"/>
        <v>Úsek „Most-Potok“, od mostu přes řeku Berounku k nové lávce přes Budňanský potok, délka 245,57 m. Úsek „Parking- Pumpa“, od prostoru veřejného parkoviště k objektu ČS PHM., v délce 118,00 m. Celková délka chodníků je 363,57 m.</v>
      </c>
    </row>
    <row r="45" spans="1:52" ht="56">
      <c r="B45" s="211" t="s">
        <v>60</v>
      </c>
      <c r="C45" s="211"/>
      <c r="D45" s="211"/>
      <c r="E45" s="211"/>
      <c r="F45" s="211"/>
      <c r="G45" s="211"/>
      <c r="H45" s="211"/>
      <c r="I45" s="211"/>
      <c r="J45" s="211"/>
      <c r="AZ45" s="108" t="str">
        <f t="shared" si="1"/>
        <v>Chodník je navržen v šířce min. 2,5 m (mimo úseku mezi mostem a trafostanicí, kde je šířka 2 m). Povrch chodníku je navržen z betonové skladebné dlažby formátu 20 x 10 cm, v přírodním bílošedém provedení. Obrubníky chodníku podél komunikace jsou z betonových prefabrikátů o šířce 15 cm. Obrubníky podél vegetace jsou šířky 8-10 cm.</v>
      </c>
    </row>
    <row r="46" spans="1:52" ht="42">
      <c r="B46" s="211" t="s">
        <v>61</v>
      </c>
      <c r="C46" s="211"/>
      <c r="D46" s="211"/>
      <c r="E46" s="211"/>
      <c r="F46" s="211"/>
      <c r="G46" s="211"/>
      <c r="H46" s="211"/>
      <c r="I46" s="211"/>
      <c r="J46" s="211"/>
      <c r="AZ46" s="108" t="str">
        <f t="shared" si="1"/>
        <v>Součástí stavby je nová lávka (most) pro pěší přes Budňaský potok se zábradlím, délka lávky 7,95 m mezi vnějšími líci opěr, průchozí šířka 2,3 m. Mostovka lávky přes potok je navržena z dubových fošen tloušťky 60 mm, konstrukce lávky bude ocelová, zábradlí bude kovové, žárově zinkované s dřevěným masivním madlem.</v>
      </c>
    </row>
    <row r="47" spans="1:52" ht="84">
      <c r="B47" s="211" t="s">
        <v>62</v>
      </c>
      <c r="C47" s="211"/>
      <c r="D47" s="211"/>
      <c r="E47" s="211"/>
      <c r="F47" s="211"/>
      <c r="G47" s="211"/>
      <c r="H47" s="211"/>
      <c r="I47" s="211"/>
      <c r="J47" s="211"/>
      <c r="AZ47" s="108" t="str">
        <f t="shared" si="1"/>
        <v>Chodník bude primárně odvodněn příčným sklonem 2,0 % směrem k obrubě u krajnice vozovky a podélnými sklony k novým uličním vpustím. Uliční vpusti budou osazeny podél zvýšených obrub ve vzdálenostech po cca 40 m. Jsou navrženy standardní typizované uliční vpusti z betonových prefabrikátů s litinovými mřížemi a kalovými koši. Srážkové vody z vpustí budou gravitačně odváděny kanalizačním potrubím z PVC trub uloženými pod konstrukcí chodníku do přilehlých vegetačních ploch břehových náspů, kde budou volně vytékat na terén. V úseku nad centrálním parkovištěm bude potrubí dešťové kanalizace napojeno do stávajících šachet dešťové kanalizace.</v>
      </c>
    </row>
    <row r="48" spans="1:52" ht="42">
      <c r="B48" s="211" t="s">
        <v>63</v>
      </c>
      <c r="C48" s="211"/>
      <c r="D48" s="211"/>
      <c r="E48" s="211"/>
      <c r="F48" s="211"/>
      <c r="G48" s="211"/>
      <c r="H48" s="211"/>
      <c r="I48" s="211"/>
      <c r="J48" s="211"/>
      <c r="AZ48" s="108" t="str">
        <f t="shared" si="1"/>
        <v>Stávající kamenná opěrná stěna výšky kolem 3,5 m, která navazuje na opěru původního mostu přes Berounku, bude v úseku obchvatu chodníku kolem trafostanice zvýšena betonovými prefabrikáty o 1,50 m. Čelní strana opěrné zdi bude obložena lomovým kamenem.</v>
      </c>
    </row>
    <row r="49" spans="2:52" ht="28">
      <c r="B49" s="211" t="s">
        <v>64</v>
      </c>
      <c r="C49" s="211"/>
      <c r="D49" s="211"/>
      <c r="E49" s="211"/>
      <c r="F49" s="211"/>
      <c r="G49" s="211"/>
      <c r="H49" s="211"/>
      <c r="I49" s="211"/>
      <c r="J49" s="211"/>
      <c r="AZ49" s="108" t="str">
        <f t="shared" si="1"/>
        <v>Projekt obsahuje i návrh nového dopravního značení. Přechody pro chodce budou osvětleny svítidly s odlišným zabarvením světla. Svítidla budou umístěna na nových stožárech s výložníkem.</v>
      </c>
    </row>
    <row r="51" spans="2:52">
      <c r="B51" s="211"/>
      <c r="C51" s="211"/>
      <c r="D51" s="211"/>
      <c r="E51" s="211"/>
      <c r="F51" s="211"/>
      <c r="G51" s="211"/>
      <c r="H51" s="211"/>
      <c r="I51" s="211"/>
      <c r="J51" s="211"/>
      <c r="AZ51" s="108">
        <f>B51</f>
        <v>0</v>
      </c>
    </row>
    <row r="52" spans="2:52">
      <c r="B52" s="211"/>
      <c r="C52" s="211"/>
      <c r="D52" s="211"/>
      <c r="E52" s="211"/>
      <c r="F52" s="211"/>
      <c r="G52" s="211"/>
      <c r="H52" s="211"/>
      <c r="I52" s="211"/>
      <c r="J52" s="211"/>
      <c r="AZ52" s="108">
        <f>B52</f>
        <v>0</v>
      </c>
    </row>
    <row r="54" spans="2:52">
      <c r="B54" s="211"/>
      <c r="C54" s="211"/>
      <c r="D54" s="211"/>
      <c r="E54" s="211"/>
      <c r="F54" s="211"/>
      <c r="G54" s="211"/>
      <c r="H54" s="211"/>
      <c r="I54" s="211"/>
      <c r="J54" s="211"/>
      <c r="AZ54" s="108">
        <f>B54</f>
        <v>0</v>
      </c>
    </row>
    <row r="55" spans="2:52">
      <c r="B55" s="211"/>
      <c r="C55" s="211"/>
      <c r="D55" s="211"/>
      <c r="E55" s="211"/>
      <c r="F55" s="211"/>
      <c r="G55" s="211"/>
      <c r="H55" s="211"/>
      <c r="I55" s="211"/>
      <c r="J55" s="211"/>
      <c r="AZ55" s="108">
        <f>B55</f>
        <v>0</v>
      </c>
    </row>
    <row r="56" spans="2:52">
      <c r="B56" s="211"/>
      <c r="C56" s="211"/>
      <c r="D56" s="211"/>
      <c r="E56" s="211"/>
      <c r="F56" s="211"/>
      <c r="G56" s="211"/>
      <c r="H56" s="211"/>
      <c r="I56" s="211"/>
      <c r="J56" s="211"/>
      <c r="AZ56" s="108">
        <f>B56</f>
        <v>0</v>
      </c>
    </row>
    <row r="57" spans="2:52">
      <c r="B57" s="211"/>
      <c r="C57" s="211"/>
      <c r="D57" s="211"/>
      <c r="E57" s="211"/>
      <c r="F57" s="211"/>
      <c r="G57" s="211"/>
      <c r="H57" s="211"/>
      <c r="I57" s="211"/>
      <c r="J57" s="211"/>
      <c r="AZ57" s="108">
        <f>B57</f>
        <v>0</v>
      </c>
    </row>
    <row r="59" spans="2:52">
      <c r="B59" s="211"/>
      <c r="C59" s="211"/>
      <c r="D59" s="211"/>
      <c r="E59" s="211"/>
      <c r="F59" s="211"/>
      <c r="G59" s="211"/>
      <c r="H59" s="211"/>
      <c r="I59" s="211"/>
      <c r="J59" s="211"/>
      <c r="AZ59" s="108">
        <f>B59</f>
        <v>0</v>
      </c>
    </row>
    <row r="60" spans="2:52">
      <c r="B60" s="211"/>
      <c r="C60" s="211"/>
      <c r="D60" s="211"/>
      <c r="E60" s="211"/>
      <c r="F60" s="211"/>
      <c r="G60" s="211"/>
      <c r="H60" s="211"/>
      <c r="I60" s="211"/>
      <c r="J60" s="211"/>
      <c r="AZ60" s="108">
        <f>B60</f>
        <v>0</v>
      </c>
    </row>
    <row r="63" spans="2:52" ht="16">
      <c r="B63" s="109" t="s">
        <v>65</v>
      </c>
    </row>
    <row r="65" spans="1:10" ht="25.5" customHeight="1">
      <c r="A65" s="110"/>
      <c r="B65" s="114" t="s">
        <v>16</v>
      </c>
      <c r="C65" s="114" t="s">
        <v>5</v>
      </c>
      <c r="D65" s="115"/>
      <c r="E65" s="115"/>
      <c r="F65" s="118" t="s">
        <v>66</v>
      </c>
      <c r="G65" s="118"/>
      <c r="H65" s="118"/>
      <c r="I65" s="229" t="s">
        <v>28</v>
      </c>
      <c r="J65" s="229"/>
    </row>
    <row r="66" spans="1:10" ht="25.5" customHeight="1">
      <c r="A66" s="111"/>
      <c r="B66" s="119" t="s">
        <v>67</v>
      </c>
      <c r="C66" s="231" t="s">
        <v>68</v>
      </c>
      <c r="D66" s="232"/>
      <c r="E66" s="232"/>
      <c r="F66" s="121" t="s">
        <v>23</v>
      </c>
      <c r="G66" s="122"/>
      <c r="H66" s="122"/>
      <c r="I66" s="230">
        <f>'Rozpočet Pol'!G8</f>
        <v>0</v>
      </c>
      <c r="J66" s="230"/>
    </row>
    <row r="67" spans="1:10" ht="25.5" customHeight="1">
      <c r="A67" s="111"/>
      <c r="B67" s="113" t="s">
        <v>69</v>
      </c>
      <c r="C67" s="227" t="s">
        <v>70</v>
      </c>
      <c r="D67" s="228"/>
      <c r="E67" s="228"/>
      <c r="F67" s="123" t="s">
        <v>23</v>
      </c>
      <c r="G67" s="124"/>
      <c r="H67" s="124"/>
      <c r="I67" s="226">
        <f>'Rozpočet Pol'!G53</f>
        <v>0</v>
      </c>
      <c r="J67" s="226"/>
    </row>
    <row r="68" spans="1:10" ht="25.5" customHeight="1">
      <c r="A68" s="111"/>
      <c r="B68" s="113" t="s">
        <v>71</v>
      </c>
      <c r="C68" s="227" t="s">
        <v>72</v>
      </c>
      <c r="D68" s="228"/>
      <c r="E68" s="228"/>
      <c r="F68" s="123" t="s">
        <v>23</v>
      </c>
      <c r="G68" s="124"/>
      <c r="H68" s="124"/>
      <c r="I68" s="226">
        <f>'Rozpočet Pol'!G66</f>
        <v>0</v>
      </c>
      <c r="J68" s="226"/>
    </row>
    <row r="69" spans="1:10" ht="25.5" customHeight="1">
      <c r="A69" s="111"/>
      <c r="B69" s="113" t="s">
        <v>73</v>
      </c>
      <c r="C69" s="227" t="s">
        <v>74</v>
      </c>
      <c r="D69" s="228"/>
      <c r="E69" s="228"/>
      <c r="F69" s="123" t="s">
        <v>23</v>
      </c>
      <c r="G69" s="124"/>
      <c r="H69" s="124"/>
      <c r="I69" s="226">
        <f>'Rozpočet Pol'!G84</f>
        <v>0</v>
      </c>
      <c r="J69" s="226"/>
    </row>
    <row r="70" spans="1:10" ht="25.5" customHeight="1">
      <c r="A70" s="111"/>
      <c r="B70" s="113" t="s">
        <v>75</v>
      </c>
      <c r="C70" s="227" t="s">
        <v>76</v>
      </c>
      <c r="D70" s="228"/>
      <c r="E70" s="228"/>
      <c r="F70" s="123" t="s">
        <v>23</v>
      </c>
      <c r="G70" s="124"/>
      <c r="H70" s="124"/>
      <c r="I70" s="226">
        <f>'Rozpočet Pol'!G112</f>
        <v>0</v>
      </c>
      <c r="J70" s="226"/>
    </row>
    <row r="71" spans="1:10" ht="25.5" customHeight="1">
      <c r="A71" s="111"/>
      <c r="B71" s="113" t="s">
        <v>77</v>
      </c>
      <c r="C71" s="227" t="s">
        <v>78</v>
      </c>
      <c r="D71" s="228"/>
      <c r="E71" s="228"/>
      <c r="F71" s="123" t="s">
        <v>23</v>
      </c>
      <c r="G71" s="124"/>
      <c r="H71" s="124"/>
      <c r="I71" s="226">
        <f>'Rozpočet Pol'!G154</f>
        <v>0</v>
      </c>
      <c r="J71" s="226"/>
    </row>
    <row r="72" spans="1:10" ht="25.5" customHeight="1">
      <c r="A72" s="111"/>
      <c r="B72" s="113" t="s">
        <v>79</v>
      </c>
      <c r="C72" s="227" t="s">
        <v>80</v>
      </c>
      <c r="D72" s="228"/>
      <c r="E72" s="228"/>
      <c r="F72" s="123" t="s">
        <v>23</v>
      </c>
      <c r="G72" s="124"/>
      <c r="H72" s="124"/>
      <c r="I72" s="226">
        <f>'Rozpočet Pol'!G164</f>
        <v>0</v>
      </c>
      <c r="J72" s="226"/>
    </row>
    <row r="73" spans="1:10" ht="25.5" customHeight="1">
      <c r="A73" s="111"/>
      <c r="B73" s="113" t="s">
        <v>81</v>
      </c>
      <c r="C73" s="227" t="s">
        <v>82</v>
      </c>
      <c r="D73" s="228"/>
      <c r="E73" s="228"/>
      <c r="F73" s="123" t="s">
        <v>23</v>
      </c>
      <c r="G73" s="124"/>
      <c r="H73" s="124"/>
      <c r="I73" s="226">
        <f>'Rozpočet Pol'!G190</f>
        <v>0</v>
      </c>
      <c r="J73" s="226"/>
    </row>
    <row r="74" spans="1:10" ht="25.5" customHeight="1">
      <c r="A74" s="111"/>
      <c r="B74" s="113" t="s">
        <v>83</v>
      </c>
      <c r="C74" s="227" t="s">
        <v>84</v>
      </c>
      <c r="D74" s="228"/>
      <c r="E74" s="228"/>
      <c r="F74" s="123" t="s">
        <v>25</v>
      </c>
      <c r="G74" s="124"/>
      <c r="H74" s="124"/>
      <c r="I74" s="226">
        <f>'Rozpočet Pol'!G192</f>
        <v>0</v>
      </c>
      <c r="J74" s="226"/>
    </row>
    <row r="75" spans="1:10" ht="25.5" customHeight="1">
      <c r="A75" s="111"/>
      <c r="B75" s="113" t="s">
        <v>85</v>
      </c>
      <c r="C75" s="227" t="s">
        <v>86</v>
      </c>
      <c r="D75" s="228"/>
      <c r="E75" s="228"/>
      <c r="F75" s="123" t="s">
        <v>23</v>
      </c>
      <c r="G75" s="124"/>
      <c r="H75" s="124"/>
      <c r="I75" s="226">
        <f>'Rozpočet Pol'!G204</f>
        <v>0</v>
      </c>
      <c r="J75" s="226"/>
    </row>
    <row r="76" spans="1:10" ht="25.5" customHeight="1">
      <c r="A76" s="111"/>
      <c r="B76" s="113" t="s">
        <v>87</v>
      </c>
      <c r="C76" s="227" t="s">
        <v>27</v>
      </c>
      <c r="D76" s="228"/>
      <c r="E76" s="228"/>
      <c r="F76" s="123" t="s">
        <v>87</v>
      </c>
      <c r="G76" s="124"/>
      <c r="H76" s="124"/>
      <c r="I76" s="226">
        <f>'Rozpočet Pol'!G208</f>
        <v>0</v>
      </c>
      <c r="J76" s="226"/>
    </row>
    <row r="77" spans="1:10" ht="25.5" customHeight="1">
      <c r="A77" s="111"/>
      <c r="B77" s="120" t="s">
        <v>88</v>
      </c>
      <c r="C77" s="235" t="s">
        <v>26</v>
      </c>
      <c r="D77" s="236"/>
      <c r="E77" s="236"/>
      <c r="F77" s="125" t="s">
        <v>88</v>
      </c>
      <c r="G77" s="126"/>
      <c r="H77" s="126"/>
      <c r="I77" s="234">
        <f>'Rozpočet Pol'!G213</f>
        <v>0</v>
      </c>
      <c r="J77" s="234"/>
    </row>
    <row r="78" spans="1:10" ht="25.5" customHeight="1">
      <c r="A78" s="112"/>
      <c r="B78" s="116" t="s">
        <v>1</v>
      </c>
      <c r="C78" s="116"/>
      <c r="D78" s="117"/>
      <c r="E78" s="117"/>
      <c r="F78" s="127"/>
      <c r="G78" s="128"/>
      <c r="H78" s="128"/>
      <c r="I78" s="233">
        <f>SUM(I66:I77)</f>
        <v>0</v>
      </c>
      <c r="J78" s="233"/>
    </row>
    <row r="79" spans="1:10">
      <c r="F79" s="84"/>
      <c r="G79" s="84"/>
      <c r="H79" s="84"/>
      <c r="I79" s="84"/>
      <c r="J79" s="84"/>
    </row>
    <row r="80" spans="1:10">
      <c r="F80" s="84"/>
      <c r="G80" s="84"/>
      <c r="H80" s="84"/>
      <c r="I80" s="84"/>
      <c r="J80" s="84"/>
    </row>
    <row r="81" spans="6:10">
      <c r="F81" s="84"/>
      <c r="G81" s="84"/>
      <c r="H81" s="84"/>
      <c r="I81" s="84"/>
      <c r="J81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0">
    <mergeCell ref="I78:J78"/>
    <mergeCell ref="I75:J75"/>
    <mergeCell ref="C75:E75"/>
    <mergeCell ref="I76:J76"/>
    <mergeCell ref="C76:E76"/>
    <mergeCell ref="I77:J77"/>
    <mergeCell ref="C77:E77"/>
    <mergeCell ref="I72:J72"/>
    <mergeCell ref="C72:E72"/>
    <mergeCell ref="I73:J73"/>
    <mergeCell ref="C73:E73"/>
    <mergeCell ref="I74:J74"/>
    <mergeCell ref="C74:E74"/>
    <mergeCell ref="I69:J69"/>
    <mergeCell ref="C69:E69"/>
    <mergeCell ref="I70:J70"/>
    <mergeCell ref="C70:E70"/>
    <mergeCell ref="I71:J71"/>
    <mergeCell ref="C71:E71"/>
    <mergeCell ref="I68:J68"/>
    <mergeCell ref="C68:E68"/>
    <mergeCell ref="B54:J54"/>
    <mergeCell ref="B55:J55"/>
    <mergeCell ref="B56:J56"/>
    <mergeCell ref="B57:J57"/>
    <mergeCell ref="B59:J59"/>
    <mergeCell ref="B60:J60"/>
    <mergeCell ref="I65:J65"/>
    <mergeCell ref="I66:J66"/>
    <mergeCell ref="C66:E66"/>
    <mergeCell ref="I67:J67"/>
    <mergeCell ref="C67:E67"/>
    <mergeCell ref="B46:J46"/>
    <mergeCell ref="B47:J47"/>
    <mergeCell ref="B48:J48"/>
    <mergeCell ref="B49:J49"/>
    <mergeCell ref="B51:J51"/>
    <mergeCell ref="B52:J52"/>
    <mergeCell ref="D3:J3"/>
    <mergeCell ref="C39:E39"/>
    <mergeCell ref="B40:E40"/>
    <mergeCell ref="B43:J43"/>
    <mergeCell ref="B44:J44"/>
    <mergeCell ref="B45:J45"/>
    <mergeCell ref="G28:I28"/>
    <mergeCell ref="G15:H15"/>
    <mergeCell ref="I15:J15"/>
    <mergeCell ref="E16:F16"/>
    <mergeCell ref="D12:G12"/>
    <mergeCell ref="D13:G13"/>
    <mergeCell ref="D34:E34"/>
    <mergeCell ref="D35:E35"/>
    <mergeCell ref="G19:H19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60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09F91-36BC-46F6-91F8-A604A913BDD6}">
  <sheetPr codeName="List4">
    <tabColor rgb="FFFF9966"/>
  </sheetPr>
  <dimension ref="A1:G5"/>
  <sheetViews>
    <sheetView workbookViewId="0">
      <selection activeCell="A5" sqref="A5:IV5"/>
    </sheetView>
  </sheetViews>
  <sheetFormatPr baseColWidth="10" defaultColWidth="9.1640625" defaultRowHeight="13"/>
  <cols>
    <col min="1" max="1" width="4.33203125" style="4" customWidth="1"/>
    <col min="2" max="2" width="14.5" style="4" customWidth="1"/>
    <col min="3" max="3" width="38.33203125" style="8" customWidth="1"/>
    <col min="4" max="4" width="4.5" style="4" customWidth="1"/>
    <col min="5" max="5" width="10.5" style="4" customWidth="1"/>
    <col min="6" max="6" width="9.83203125" style="4" customWidth="1"/>
    <col min="7" max="7" width="12.6640625" style="4" customWidth="1"/>
    <col min="8" max="16384" width="9.1640625" style="4"/>
  </cols>
  <sheetData>
    <row r="1" spans="1:7" ht="16">
      <c r="A1" s="237" t="s">
        <v>6</v>
      </c>
      <c r="B1" s="237"/>
      <c r="C1" s="238"/>
      <c r="D1" s="237"/>
      <c r="E1" s="237"/>
      <c r="F1" s="237"/>
      <c r="G1" s="237"/>
    </row>
    <row r="2" spans="1:7" ht="25" customHeight="1">
      <c r="A2" s="68" t="s">
        <v>41</v>
      </c>
      <c r="B2" s="67"/>
      <c r="C2" s="239"/>
      <c r="D2" s="239"/>
      <c r="E2" s="239"/>
      <c r="F2" s="239"/>
      <c r="G2" s="240"/>
    </row>
    <row r="3" spans="1:7" ht="25" hidden="1" customHeight="1">
      <c r="A3" s="68" t="s">
        <v>7</v>
      </c>
      <c r="B3" s="67"/>
      <c r="C3" s="239"/>
      <c r="D3" s="239"/>
      <c r="E3" s="239"/>
      <c r="F3" s="239"/>
      <c r="G3" s="240"/>
    </row>
    <row r="4" spans="1:7" ht="25" hidden="1" customHeight="1">
      <c r="A4" s="68" t="s">
        <v>8</v>
      </c>
      <c r="B4" s="67"/>
      <c r="C4" s="239"/>
      <c r="D4" s="239"/>
      <c r="E4" s="239"/>
      <c r="F4" s="239"/>
      <c r="G4" s="240"/>
    </row>
    <row r="5" spans="1:7" hidden="1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A92A9-934F-474A-9BE7-0DBD06554684}">
  <sheetPr>
    <outlinePr summaryBelow="0"/>
  </sheetPr>
  <dimension ref="A1:BH227"/>
  <sheetViews>
    <sheetView workbookViewId="0">
      <selection activeCell="G78" sqref="G78"/>
    </sheetView>
  </sheetViews>
  <sheetFormatPr baseColWidth="10" defaultColWidth="8.83203125" defaultRowHeight="13" outlineLevelRow="1"/>
  <cols>
    <col min="1" max="1" width="4.33203125" customWidth="1"/>
    <col min="2" max="2" width="14.5" style="83" customWidth="1"/>
    <col min="3" max="3" width="38.33203125" style="83" customWidth="1"/>
    <col min="4" max="4" width="4.5" customWidth="1"/>
    <col min="5" max="5" width="10.5" customWidth="1"/>
    <col min="6" max="6" width="9.83203125" customWidth="1"/>
    <col min="7" max="7" width="12.6640625" customWidth="1"/>
    <col min="8" max="13" width="0" hidden="1" customWidth="1"/>
    <col min="18" max="21" width="0" hidden="1" customWidth="1"/>
    <col min="29" max="39" width="0" hidden="1" customWidth="1"/>
    <col min="53" max="53" width="73.5" customWidth="1"/>
  </cols>
  <sheetData>
    <row r="1" spans="1:60" ht="15.75" customHeight="1">
      <c r="A1" s="246" t="s">
        <v>6</v>
      </c>
      <c r="B1" s="246"/>
      <c r="C1" s="246"/>
      <c r="D1" s="246"/>
      <c r="E1" s="246"/>
      <c r="F1" s="246"/>
      <c r="G1" s="246"/>
      <c r="AE1" t="s">
        <v>90</v>
      </c>
    </row>
    <row r="2" spans="1:60" ht="25" customHeight="1">
      <c r="A2" s="133" t="s">
        <v>89</v>
      </c>
      <c r="B2" s="131"/>
      <c r="C2" s="247" t="s">
        <v>47</v>
      </c>
      <c r="D2" s="248"/>
      <c r="E2" s="248"/>
      <c r="F2" s="248"/>
      <c r="G2" s="249"/>
      <c r="AE2" t="s">
        <v>91</v>
      </c>
    </row>
    <row r="3" spans="1:60" ht="25" customHeight="1">
      <c r="A3" s="134" t="s">
        <v>7</v>
      </c>
      <c r="B3" s="132"/>
      <c r="C3" s="250" t="s">
        <v>43</v>
      </c>
      <c r="D3" s="251"/>
      <c r="E3" s="251"/>
      <c r="F3" s="251"/>
      <c r="G3" s="252"/>
      <c r="AE3" t="s">
        <v>92</v>
      </c>
    </row>
    <row r="4" spans="1:60" ht="25" hidden="1" customHeight="1">
      <c r="A4" s="134" t="s">
        <v>8</v>
      </c>
      <c r="B4" s="132"/>
      <c r="C4" s="250"/>
      <c r="D4" s="251"/>
      <c r="E4" s="251"/>
      <c r="F4" s="251"/>
      <c r="G4" s="252"/>
      <c r="AE4" t="s">
        <v>93</v>
      </c>
    </row>
    <row r="5" spans="1:60" hidden="1">
      <c r="A5" s="135" t="s">
        <v>94</v>
      </c>
      <c r="B5" s="136"/>
      <c r="C5" s="136"/>
      <c r="D5" s="137"/>
      <c r="E5" s="137"/>
      <c r="F5" s="137"/>
      <c r="G5" s="138"/>
      <c r="AE5" t="s">
        <v>95</v>
      </c>
    </row>
    <row r="7" spans="1:60" ht="42">
      <c r="A7" s="144" t="s">
        <v>96</v>
      </c>
      <c r="B7" s="145" t="s">
        <v>97</v>
      </c>
      <c r="C7" s="145" t="s">
        <v>98</v>
      </c>
      <c r="D7" s="144" t="s">
        <v>99</v>
      </c>
      <c r="E7" s="144" t="s">
        <v>100</v>
      </c>
      <c r="F7" s="139" t="s">
        <v>101</v>
      </c>
      <c r="G7" s="162" t="s">
        <v>28</v>
      </c>
      <c r="H7" s="163" t="s">
        <v>29</v>
      </c>
      <c r="I7" s="163" t="s">
        <v>102</v>
      </c>
      <c r="J7" s="163" t="s">
        <v>30</v>
      </c>
      <c r="K7" s="163" t="s">
        <v>103</v>
      </c>
      <c r="L7" s="163" t="s">
        <v>104</v>
      </c>
      <c r="M7" s="163" t="s">
        <v>105</v>
      </c>
      <c r="N7" s="163" t="s">
        <v>106</v>
      </c>
      <c r="O7" s="163" t="s">
        <v>107</v>
      </c>
      <c r="P7" s="163" t="s">
        <v>108</v>
      </c>
      <c r="Q7" s="163" t="s">
        <v>109</v>
      </c>
      <c r="R7" s="163" t="s">
        <v>110</v>
      </c>
      <c r="S7" s="163" t="s">
        <v>111</v>
      </c>
      <c r="T7" s="163" t="s">
        <v>112</v>
      </c>
      <c r="U7" s="147" t="s">
        <v>113</v>
      </c>
    </row>
    <row r="8" spans="1:60">
      <c r="A8" s="164" t="s">
        <v>114</v>
      </c>
      <c r="B8" s="165" t="s">
        <v>67</v>
      </c>
      <c r="C8" s="166" t="s">
        <v>68</v>
      </c>
      <c r="D8" s="146"/>
      <c r="E8" s="167"/>
      <c r="F8" s="168"/>
      <c r="G8" s="168">
        <f>SUMIF(AE9:AE52,"&lt;&gt;NOR",G9:G52)</f>
        <v>0</v>
      </c>
      <c r="H8" s="168"/>
      <c r="I8" s="168">
        <f>SUM(I9:I52)</f>
        <v>0</v>
      </c>
      <c r="J8" s="168"/>
      <c r="K8" s="168">
        <f>SUM(K9:K52)</f>
        <v>0</v>
      </c>
      <c r="L8" s="168"/>
      <c r="M8" s="168">
        <f>SUM(M9:M52)</f>
        <v>0</v>
      </c>
      <c r="N8" s="146"/>
      <c r="O8" s="146">
        <f>SUM(O9:O52)</f>
        <v>3.4499999999999999E-3</v>
      </c>
      <c r="P8" s="146"/>
      <c r="Q8" s="146">
        <f>SUM(Q9:Q52)</f>
        <v>176.72001999999998</v>
      </c>
      <c r="R8" s="146"/>
      <c r="S8" s="146"/>
      <c r="T8" s="164"/>
      <c r="U8" s="146">
        <f>SUM(U9:U52)</f>
        <v>180.19</v>
      </c>
      <c r="AE8" t="s">
        <v>115</v>
      </c>
    </row>
    <row r="9" spans="1:60" outlineLevel="1">
      <c r="A9" s="141">
        <v>1</v>
      </c>
      <c r="B9" s="141" t="s">
        <v>116</v>
      </c>
      <c r="C9" s="179" t="s">
        <v>117</v>
      </c>
      <c r="D9" s="148" t="s">
        <v>118</v>
      </c>
      <c r="E9" s="154">
        <v>293</v>
      </c>
      <c r="F9" s="158">
        <f>H9+J9</f>
        <v>0</v>
      </c>
      <c r="G9" s="159">
        <f>ROUND(E9*F9,2)</f>
        <v>0</v>
      </c>
      <c r="H9" s="159"/>
      <c r="I9" s="159">
        <f>ROUND(E9*H9,2)</f>
        <v>0</v>
      </c>
      <c r="J9" s="159"/>
      <c r="K9" s="159">
        <f>ROUND(E9*J9,2)</f>
        <v>0</v>
      </c>
      <c r="L9" s="159">
        <v>21</v>
      </c>
      <c r="M9" s="159">
        <f>G9*(1+L9/100)</f>
        <v>0</v>
      </c>
      <c r="N9" s="148">
        <v>0</v>
      </c>
      <c r="O9" s="148">
        <f>ROUND(E9*N9,5)</f>
        <v>0</v>
      </c>
      <c r="P9" s="148">
        <v>0.22</v>
      </c>
      <c r="Q9" s="148">
        <f>ROUND(E9*P9,5)</f>
        <v>64.459999999999994</v>
      </c>
      <c r="R9" s="148"/>
      <c r="S9" s="148"/>
      <c r="T9" s="149">
        <v>7.0000000000000007E-2</v>
      </c>
      <c r="U9" s="148">
        <f>ROUND(E9*T9,2)</f>
        <v>20.51</v>
      </c>
      <c r="V9" s="140"/>
      <c r="W9" s="140"/>
      <c r="X9" s="140"/>
      <c r="Y9" s="140"/>
      <c r="Z9" s="140"/>
      <c r="AA9" s="140"/>
      <c r="AB9" s="140"/>
      <c r="AC9" s="140"/>
      <c r="AD9" s="140"/>
      <c r="AE9" s="140" t="s">
        <v>119</v>
      </c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</row>
    <row r="10" spans="1:60" outlineLevel="1">
      <c r="A10" s="141"/>
      <c r="B10" s="141"/>
      <c r="C10" s="180" t="s">
        <v>120</v>
      </c>
      <c r="D10" s="150"/>
      <c r="E10" s="155">
        <v>98.5</v>
      </c>
      <c r="F10" s="159"/>
      <c r="G10" s="159"/>
      <c r="H10" s="159"/>
      <c r="I10" s="159"/>
      <c r="J10" s="159"/>
      <c r="K10" s="159"/>
      <c r="L10" s="159"/>
      <c r="M10" s="159"/>
      <c r="N10" s="148"/>
      <c r="O10" s="148"/>
      <c r="P10" s="148"/>
      <c r="Q10" s="148"/>
      <c r="R10" s="148"/>
      <c r="S10" s="148"/>
      <c r="T10" s="149"/>
      <c r="U10" s="148"/>
      <c r="V10" s="140"/>
      <c r="W10" s="140"/>
      <c r="X10" s="140"/>
      <c r="Y10" s="140"/>
      <c r="Z10" s="140"/>
      <c r="AA10" s="140"/>
      <c r="AB10" s="140"/>
      <c r="AC10" s="140"/>
      <c r="AD10" s="140"/>
      <c r="AE10" s="140" t="s">
        <v>121</v>
      </c>
      <c r="AF10" s="140">
        <v>0</v>
      </c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</row>
    <row r="11" spans="1:60" outlineLevel="1">
      <c r="A11" s="141"/>
      <c r="B11" s="141"/>
      <c r="C11" s="180" t="s">
        <v>122</v>
      </c>
      <c r="D11" s="150"/>
      <c r="E11" s="155">
        <v>137.5</v>
      </c>
      <c r="F11" s="159"/>
      <c r="G11" s="159"/>
      <c r="H11" s="159"/>
      <c r="I11" s="159"/>
      <c r="J11" s="159"/>
      <c r="K11" s="159"/>
      <c r="L11" s="159"/>
      <c r="M11" s="159"/>
      <c r="N11" s="148"/>
      <c r="O11" s="148"/>
      <c r="P11" s="148"/>
      <c r="Q11" s="148"/>
      <c r="R11" s="148"/>
      <c r="S11" s="148"/>
      <c r="T11" s="149"/>
      <c r="U11" s="148"/>
      <c r="V11" s="140"/>
      <c r="W11" s="140"/>
      <c r="X11" s="140"/>
      <c r="Y11" s="140"/>
      <c r="Z11" s="140"/>
      <c r="AA11" s="140"/>
      <c r="AB11" s="140"/>
      <c r="AC11" s="140"/>
      <c r="AD11" s="140"/>
      <c r="AE11" s="140" t="s">
        <v>121</v>
      </c>
      <c r="AF11" s="140">
        <v>0</v>
      </c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</row>
    <row r="12" spans="1:60" outlineLevel="1">
      <c r="A12" s="141"/>
      <c r="B12" s="141"/>
      <c r="C12" s="180" t="s">
        <v>123</v>
      </c>
      <c r="D12" s="150"/>
      <c r="E12" s="155">
        <v>50</v>
      </c>
      <c r="F12" s="159"/>
      <c r="G12" s="159"/>
      <c r="H12" s="159"/>
      <c r="I12" s="159"/>
      <c r="J12" s="159"/>
      <c r="K12" s="159"/>
      <c r="L12" s="159"/>
      <c r="M12" s="159"/>
      <c r="N12" s="148"/>
      <c r="O12" s="148"/>
      <c r="P12" s="148"/>
      <c r="Q12" s="148"/>
      <c r="R12" s="148"/>
      <c r="S12" s="148"/>
      <c r="T12" s="149"/>
      <c r="U12" s="148"/>
      <c r="V12" s="140"/>
      <c r="W12" s="140"/>
      <c r="X12" s="140"/>
      <c r="Y12" s="140"/>
      <c r="Z12" s="140"/>
      <c r="AA12" s="140"/>
      <c r="AB12" s="140"/>
      <c r="AC12" s="140"/>
      <c r="AD12" s="140"/>
      <c r="AE12" s="140" t="s">
        <v>121</v>
      </c>
      <c r="AF12" s="140">
        <v>0</v>
      </c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</row>
    <row r="13" spans="1:60" outlineLevel="1">
      <c r="A13" s="141"/>
      <c r="B13" s="141"/>
      <c r="C13" s="180" t="s">
        <v>124</v>
      </c>
      <c r="D13" s="150"/>
      <c r="E13" s="155">
        <v>7</v>
      </c>
      <c r="F13" s="159"/>
      <c r="G13" s="159"/>
      <c r="H13" s="159"/>
      <c r="I13" s="159"/>
      <c r="J13" s="159"/>
      <c r="K13" s="159"/>
      <c r="L13" s="159"/>
      <c r="M13" s="159"/>
      <c r="N13" s="148"/>
      <c r="O13" s="148"/>
      <c r="P13" s="148"/>
      <c r="Q13" s="148"/>
      <c r="R13" s="148"/>
      <c r="S13" s="148"/>
      <c r="T13" s="149"/>
      <c r="U13" s="148"/>
      <c r="V13" s="140"/>
      <c r="W13" s="140"/>
      <c r="X13" s="140"/>
      <c r="Y13" s="140"/>
      <c r="Z13" s="140"/>
      <c r="AA13" s="140"/>
      <c r="AB13" s="140"/>
      <c r="AC13" s="140"/>
      <c r="AD13" s="140"/>
      <c r="AE13" s="140" t="s">
        <v>121</v>
      </c>
      <c r="AF13" s="140">
        <v>0</v>
      </c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</row>
    <row r="14" spans="1:60" outlineLevel="1">
      <c r="A14" s="141">
        <v>2</v>
      </c>
      <c r="B14" s="141" t="s">
        <v>125</v>
      </c>
      <c r="C14" s="179" t="s">
        <v>126</v>
      </c>
      <c r="D14" s="148" t="s">
        <v>118</v>
      </c>
      <c r="E14" s="154">
        <v>293</v>
      </c>
      <c r="F14" s="158">
        <f>H14+J14</f>
        <v>0</v>
      </c>
      <c r="G14" s="159">
        <f>ROUND(E14*F14,2)</f>
        <v>0</v>
      </c>
      <c r="H14" s="159"/>
      <c r="I14" s="159">
        <f>ROUND(E14*H14,2)</f>
        <v>0</v>
      </c>
      <c r="J14" s="159"/>
      <c r="K14" s="159">
        <f>ROUND(E14*J14,2)</f>
        <v>0</v>
      </c>
      <c r="L14" s="159">
        <v>21</v>
      </c>
      <c r="M14" s="159">
        <f>G14*(1+L14/100)</f>
        <v>0</v>
      </c>
      <c r="N14" s="148">
        <v>0</v>
      </c>
      <c r="O14" s="148">
        <f>ROUND(E14*N14,5)</f>
        <v>0</v>
      </c>
      <c r="P14" s="148">
        <v>0.38313999999999998</v>
      </c>
      <c r="Q14" s="148">
        <f>ROUND(E14*P14,5)</f>
        <v>112.26002</v>
      </c>
      <c r="R14" s="148"/>
      <c r="S14" s="148"/>
      <c r="T14" s="149">
        <v>1.7000000000000001E-2</v>
      </c>
      <c r="U14" s="148">
        <f>ROUND(E14*T14,2)</f>
        <v>4.9800000000000004</v>
      </c>
      <c r="V14" s="140"/>
      <c r="W14" s="140"/>
      <c r="X14" s="140"/>
      <c r="Y14" s="140"/>
      <c r="Z14" s="140"/>
      <c r="AA14" s="140"/>
      <c r="AB14" s="140"/>
      <c r="AC14" s="140"/>
      <c r="AD14" s="140"/>
      <c r="AE14" s="140" t="s">
        <v>119</v>
      </c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</row>
    <row r="15" spans="1:60" outlineLevel="1">
      <c r="A15" s="141">
        <v>3</v>
      </c>
      <c r="B15" s="141" t="s">
        <v>127</v>
      </c>
      <c r="C15" s="179" t="s">
        <v>128</v>
      </c>
      <c r="D15" s="148" t="s">
        <v>129</v>
      </c>
      <c r="E15" s="154">
        <v>172</v>
      </c>
      <c r="F15" s="158">
        <f>H15+J15</f>
        <v>0</v>
      </c>
      <c r="G15" s="159">
        <f>ROUND(E15*F15,2)</f>
        <v>0</v>
      </c>
      <c r="H15" s="159"/>
      <c r="I15" s="159">
        <f>ROUND(E15*H15,2)</f>
        <v>0</v>
      </c>
      <c r="J15" s="159"/>
      <c r="K15" s="159">
        <f>ROUND(E15*J15,2)</f>
        <v>0</v>
      </c>
      <c r="L15" s="159">
        <v>21</v>
      </c>
      <c r="M15" s="159">
        <f>G15*(1+L15/100)</f>
        <v>0</v>
      </c>
      <c r="N15" s="148">
        <v>0</v>
      </c>
      <c r="O15" s="148">
        <f>ROUND(E15*N15,5)</f>
        <v>0</v>
      </c>
      <c r="P15" s="148">
        <v>0</v>
      </c>
      <c r="Q15" s="148">
        <f>ROUND(E15*P15,5)</f>
        <v>0</v>
      </c>
      <c r="R15" s="148"/>
      <c r="S15" s="148"/>
      <c r="T15" s="149">
        <v>0.23599999999999999</v>
      </c>
      <c r="U15" s="148">
        <f>ROUND(E15*T15,2)</f>
        <v>40.590000000000003</v>
      </c>
      <c r="V15" s="140"/>
      <c r="W15" s="140"/>
      <c r="X15" s="140"/>
      <c r="Y15" s="140"/>
      <c r="Z15" s="140"/>
      <c r="AA15" s="140"/>
      <c r="AB15" s="140"/>
      <c r="AC15" s="140"/>
      <c r="AD15" s="140"/>
      <c r="AE15" s="140" t="s">
        <v>119</v>
      </c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</row>
    <row r="16" spans="1:60" ht="24" outlineLevel="1">
      <c r="A16" s="141"/>
      <c r="B16" s="141"/>
      <c r="C16" s="241" t="s">
        <v>130</v>
      </c>
      <c r="D16" s="242"/>
      <c r="E16" s="243"/>
      <c r="F16" s="244"/>
      <c r="G16" s="245"/>
      <c r="H16" s="159"/>
      <c r="I16" s="159"/>
      <c r="J16" s="159"/>
      <c r="K16" s="159"/>
      <c r="L16" s="159"/>
      <c r="M16" s="159"/>
      <c r="N16" s="148"/>
      <c r="O16" s="148"/>
      <c r="P16" s="148"/>
      <c r="Q16" s="148"/>
      <c r="R16" s="148"/>
      <c r="S16" s="148"/>
      <c r="T16" s="149"/>
      <c r="U16" s="148"/>
      <c r="V16" s="140"/>
      <c r="W16" s="140"/>
      <c r="X16" s="140"/>
      <c r="Y16" s="140"/>
      <c r="Z16" s="140"/>
      <c r="AA16" s="140"/>
      <c r="AB16" s="140"/>
      <c r="AC16" s="140"/>
      <c r="AD16" s="140"/>
      <c r="AE16" s="140" t="s">
        <v>131</v>
      </c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3" t="str">
        <f>C16</f>
        <v>Odkopávky a prokopávky nezapažené pro silnice s přemístěním výkopku v příčných profilech na vzdálenost do 15 m nebo s naložením na dopravní prostředek.</v>
      </c>
      <c r="BB16" s="140"/>
      <c r="BC16" s="140"/>
      <c r="BD16" s="140"/>
      <c r="BE16" s="140"/>
      <c r="BF16" s="140"/>
      <c r="BG16" s="140"/>
      <c r="BH16" s="140"/>
    </row>
    <row r="17" spans="1:60" outlineLevel="1">
      <c r="A17" s="141">
        <v>4</v>
      </c>
      <c r="B17" s="141" t="s">
        <v>132</v>
      </c>
      <c r="C17" s="179" t="s">
        <v>133</v>
      </c>
      <c r="D17" s="148" t="s">
        <v>129</v>
      </c>
      <c r="E17" s="154">
        <v>25</v>
      </c>
      <c r="F17" s="158">
        <f>H17+J17</f>
        <v>0</v>
      </c>
      <c r="G17" s="159">
        <f>ROUND(E17*F17,2)</f>
        <v>0</v>
      </c>
      <c r="H17" s="159"/>
      <c r="I17" s="159">
        <f>ROUND(E17*H17,2)</f>
        <v>0</v>
      </c>
      <c r="J17" s="159"/>
      <c r="K17" s="159">
        <f>ROUND(E17*J17,2)</f>
        <v>0</v>
      </c>
      <c r="L17" s="159">
        <v>21</v>
      </c>
      <c r="M17" s="159">
        <f>G17*(1+L17/100)</f>
        <v>0</v>
      </c>
      <c r="N17" s="148">
        <v>0</v>
      </c>
      <c r="O17" s="148">
        <f>ROUND(E17*N17,5)</f>
        <v>0</v>
      </c>
      <c r="P17" s="148">
        <v>0</v>
      </c>
      <c r="Q17" s="148">
        <f>ROUND(E17*P17,5)</f>
        <v>0</v>
      </c>
      <c r="R17" s="148"/>
      <c r="S17" s="148"/>
      <c r="T17" s="149">
        <v>1.022</v>
      </c>
      <c r="U17" s="148">
        <f>ROUND(E17*T17,2)</f>
        <v>25.55</v>
      </c>
      <c r="V17" s="140"/>
      <c r="W17" s="140"/>
      <c r="X17" s="140"/>
      <c r="Y17" s="140"/>
      <c r="Z17" s="140"/>
      <c r="AA17" s="140"/>
      <c r="AB17" s="140"/>
      <c r="AC17" s="140"/>
      <c r="AD17" s="140"/>
      <c r="AE17" s="140" t="s">
        <v>119</v>
      </c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</row>
    <row r="18" spans="1:60" ht="36" outlineLevel="1">
      <c r="A18" s="141"/>
      <c r="B18" s="141"/>
      <c r="C18" s="241" t="s">
        <v>134</v>
      </c>
      <c r="D18" s="242"/>
      <c r="E18" s="243"/>
      <c r="F18" s="244"/>
      <c r="G18" s="245"/>
      <c r="H18" s="159"/>
      <c r="I18" s="159"/>
      <c r="J18" s="159"/>
      <c r="K18" s="159"/>
      <c r="L18" s="159"/>
      <c r="M18" s="159"/>
      <c r="N18" s="148"/>
      <c r="O18" s="148"/>
      <c r="P18" s="148"/>
      <c r="Q18" s="148"/>
      <c r="R18" s="148"/>
      <c r="S18" s="148"/>
      <c r="T18" s="149"/>
      <c r="U18" s="148"/>
      <c r="V18" s="140"/>
      <c r="W18" s="140"/>
      <c r="X18" s="140"/>
      <c r="Y18" s="140"/>
      <c r="Z18" s="140"/>
      <c r="AA18" s="140"/>
      <c r="AB18" s="140"/>
      <c r="AC18" s="140"/>
      <c r="AD18" s="140"/>
      <c r="AE18" s="140" t="s">
        <v>131</v>
      </c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3" t="str">
        <f>C18</f>
        <v>Hloubení zapažených jam a zářezů v hornině 1 a 2, 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18" s="140"/>
      <c r="BC18" s="140"/>
      <c r="BD18" s="140"/>
      <c r="BE18" s="140"/>
      <c r="BF18" s="140"/>
      <c r="BG18" s="140"/>
      <c r="BH18" s="140"/>
    </row>
    <row r="19" spans="1:60" outlineLevel="1">
      <c r="A19" s="141"/>
      <c r="B19" s="141"/>
      <c r="C19" s="180" t="s">
        <v>135</v>
      </c>
      <c r="D19" s="150"/>
      <c r="E19" s="155">
        <v>17</v>
      </c>
      <c r="F19" s="159"/>
      <c r="G19" s="159"/>
      <c r="H19" s="159"/>
      <c r="I19" s="159"/>
      <c r="J19" s="159"/>
      <c r="K19" s="159"/>
      <c r="L19" s="159"/>
      <c r="M19" s="159"/>
      <c r="N19" s="148"/>
      <c r="O19" s="148"/>
      <c r="P19" s="148"/>
      <c r="Q19" s="148"/>
      <c r="R19" s="148"/>
      <c r="S19" s="148"/>
      <c r="T19" s="149"/>
      <c r="U19" s="148"/>
      <c r="V19" s="140"/>
      <c r="W19" s="140"/>
      <c r="X19" s="140"/>
      <c r="Y19" s="140"/>
      <c r="Z19" s="140"/>
      <c r="AA19" s="140"/>
      <c r="AB19" s="140"/>
      <c r="AC19" s="140"/>
      <c r="AD19" s="140"/>
      <c r="AE19" s="140" t="s">
        <v>121</v>
      </c>
      <c r="AF19" s="140">
        <v>0</v>
      </c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</row>
    <row r="20" spans="1:60" outlineLevel="1">
      <c r="A20" s="141"/>
      <c r="B20" s="141"/>
      <c r="C20" s="180" t="s">
        <v>136</v>
      </c>
      <c r="D20" s="150"/>
      <c r="E20" s="155">
        <v>8</v>
      </c>
      <c r="F20" s="159"/>
      <c r="G20" s="159"/>
      <c r="H20" s="159"/>
      <c r="I20" s="159"/>
      <c r="J20" s="159"/>
      <c r="K20" s="159"/>
      <c r="L20" s="159"/>
      <c r="M20" s="159"/>
      <c r="N20" s="148"/>
      <c r="O20" s="148"/>
      <c r="P20" s="148"/>
      <c r="Q20" s="148"/>
      <c r="R20" s="148"/>
      <c r="S20" s="148"/>
      <c r="T20" s="149"/>
      <c r="U20" s="148"/>
      <c r="V20" s="140"/>
      <c r="W20" s="140"/>
      <c r="X20" s="140"/>
      <c r="Y20" s="140"/>
      <c r="Z20" s="140"/>
      <c r="AA20" s="140"/>
      <c r="AB20" s="140"/>
      <c r="AC20" s="140"/>
      <c r="AD20" s="140"/>
      <c r="AE20" s="140" t="s">
        <v>121</v>
      </c>
      <c r="AF20" s="140">
        <v>0</v>
      </c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</row>
    <row r="21" spans="1:60" outlineLevel="1">
      <c r="A21" s="141">
        <v>5</v>
      </c>
      <c r="B21" s="141" t="s">
        <v>137</v>
      </c>
      <c r="C21" s="179" t="s">
        <v>138</v>
      </c>
      <c r="D21" s="148" t="s">
        <v>129</v>
      </c>
      <c r="E21" s="154">
        <v>6</v>
      </c>
      <c r="F21" s="158">
        <f>H21+J21</f>
        <v>0</v>
      </c>
      <c r="G21" s="159">
        <f>ROUND(E21*F21,2)</f>
        <v>0</v>
      </c>
      <c r="H21" s="159"/>
      <c r="I21" s="159">
        <f>ROUND(E21*H21,2)</f>
        <v>0</v>
      </c>
      <c r="J21" s="159"/>
      <c r="K21" s="159">
        <f>ROUND(E21*J21,2)</f>
        <v>0</v>
      </c>
      <c r="L21" s="159">
        <v>21</v>
      </c>
      <c r="M21" s="159">
        <f>G21*(1+L21/100)</f>
        <v>0</v>
      </c>
      <c r="N21" s="148">
        <v>0</v>
      </c>
      <c r="O21" s="148">
        <f>ROUND(E21*N21,5)</f>
        <v>0</v>
      </c>
      <c r="P21" s="148">
        <v>0</v>
      </c>
      <c r="Q21" s="148">
        <f>ROUND(E21*P21,5)</f>
        <v>0</v>
      </c>
      <c r="R21" s="148"/>
      <c r="S21" s="148"/>
      <c r="T21" s="149">
        <v>3.5329999999999999</v>
      </c>
      <c r="U21" s="148">
        <f>ROUND(E21*T21,2)</f>
        <v>21.2</v>
      </c>
      <c r="V21" s="140"/>
      <c r="W21" s="140"/>
      <c r="X21" s="140"/>
      <c r="Y21" s="140"/>
      <c r="Z21" s="140"/>
      <c r="AA21" s="140"/>
      <c r="AB21" s="140"/>
      <c r="AC21" s="140"/>
      <c r="AD21" s="140"/>
      <c r="AE21" s="140" t="s">
        <v>119</v>
      </c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</row>
    <row r="22" spans="1:60" outlineLevel="1">
      <c r="A22" s="141"/>
      <c r="B22" s="141"/>
      <c r="C22" s="180" t="s">
        <v>139</v>
      </c>
      <c r="D22" s="150"/>
      <c r="E22" s="155">
        <v>6</v>
      </c>
      <c r="F22" s="159"/>
      <c r="G22" s="159"/>
      <c r="H22" s="159"/>
      <c r="I22" s="159"/>
      <c r="J22" s="159"/>
      <c r="K22" s="159"/>
      <c r="L22" s="159"/>
      <c r="M22" s="159"/>
      <c r="N22" s="148"/>
      <c r="O22" s="148"/>
      <c r="P22" s="148"/>
      <c r="Q22" s="148"/>
      <c r="R22" s="148"/>
      <c r="S22" s="148"/>
      <c r="T22" s="149"/>
      <c r="U22" s="148"/>
      <c r="V22" s="140"/>
      <c r="W22" s="140"/>
      <c r="X22" s="140"/>
      <c r="Y22" s="140"/>
      <c r="Z22" s="140"/>
      <c r="AA22" s="140"/>
      <c r="AB22" s="140"/>
      <c r="AC22" s="140"/>
      <c r="AD22" s="140"/>
      <c r="AE22" s="140" t="s">
        <v>121</v>
      </c>
      <c r="AF22" s="140">
        <v>0</v>
      </c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</row>
    <row r="23" spans="1:60" ht="24" outlineLevel="1">
      <c r="A23" s="141">
        <v>6</v>
      </c>
      <c r="B23" s="141" t="s">
        <v>140</v>
      </c>
      <c r="C23" s="179" t="s">
        <v>141</v>
      </c>
      <c r="D23" s="148" t="s">
        <v>129</v>
      </c>
      <c r="E23" s="154">
        <v>329</v>
      </c>
      <c r="F23" s="158">
        <f>H23+J23</f>
        <v>0</v>
      </c>
      <c r="G23" s="159">
        <f>ROUND(E23*F23,2)</f>
        <v>0</v>
      </c>
      <c r="H23" s="159"/>
      <c r="I23" s="159">
        <f>ROUND(E23*H23,2)</f>
        <v>0</v>
      </c>
      <c r="J23" s="159"/>
      <c r="K23" s="159">
        <f>ROUND(E23*J23,2)</f>
        <v>0</v>
      </c>
      <c r="L23" s="159">
        <v>21</v>
      </c>
      <c r="M23" s="159">
        <f>G23*(1+L23/100)</f>
        <v>0</v>
      </c>
      <c r="N23" s="148">
        <v>0</v>
      </c>
      <c r="O23" s="148">
        <f>ROUND(E23*N23,5)</f>
        <v>0</v>
      </c>
      <c r="P23" s="148">
        <v>0</v>
      </c>
      <c r="Q23" s="148">
        <f>ROUND(E23*P23,5)</f>
        <v>0</v>
      </c>
      <c r="R23" s="148"/>
      <c r="S23" s="148"/>
      <c r="T23" s="149">
        <v>5.1999999999999998E-3</v>
      </c>
      <c r="U23" s="148">
        <f>ROUND(E23*T23,2)</f>
        <v>1.71</v>
      </c>
      <c r="V23" s="140"/>
      <c r="W23" s="140"/>
      <c r="X23" s="140"/>
      <c r="Y23" s="140"/>
      <c r="Z23" s="140"/>
      <c r="AA23" s="140"/>
      <c r="AB23" s="140"/>
      <c r="AC23" s="140"/>
      <c r="AD23" s="140"/>
      <c r="AE23" s="140" t="s">
        <v>119</v>
      </c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</row>
    <row r="24" spans="1:60" ht="24" outlineLevel="1">
      <c r="A24" s="141"/>
      <c r="B24" s="141"/>
      <c r="C24" s="241" t="s">
        <v>142</v>
      </c>
      <c r="D24" s="242"/>
      <c r="E24" s="243"/>
      <c r="F24" s="244"/>
      <c r="G24" s="245"/>
      <c r="H24" s="159"/>
      <c r="I24" s="159"/>
      <c r="J24" s="159"/>
      <c r="K24" s="159"/>
      <c r="L24" s="159"/>
      <c r="M24" s="159"/>
      <c r="N24" s="148"/>
      <c r="O24" s="148"/>
      <c r="P24" s="148"/>
      <c r="Q24" s="148"/>
      <c r="R24" s="148"/>
      <c r="S24" s="148"/>
      <c r="T24" s="149"/>
      <c r="U24" s="148"/>
      <c r="V24" s="140"/>
      <c r="W24" s="140"/>
      <c r="X24" s="140"/>
      <c r="Y24" s="140"/>
      <c r="Z24" s="140"/>
      <c r="AA24" s="140"/>
      <c r="AB24" s="140"/>
      <c r="AC24" s="140"/>
      <c r="AD24" s="140"/>
      <c r="AE24" s="140" t="s">
        <v>131</v>
      </c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3" t="str">
        <f>C24</f>
        <v>Vodorovné přemístění výkopku po suchu, bez ohledu na druh dopravního prostředku, bez naložení výkopku, avšak se složením bez rozhrnutí.</v>
      </c>
      <c r="BB24" s="140"/>
      <c r="BC24" s="140"/>
      <c r="BD24" s="140"/>
      <c r="BE24" s="140"/>
      <c r="BF24" s="140"/>
      <c r="BG24" s="140"/>
      <c r="BH24" s="140"/>
    </row>
    <row r="25" spans="1:60" outlineLevel="1">
      <c r="A25" s="141"/>
      <c r="B25" s="141"/>
      <c r="C25" s="180" t="s">
        <v>143</v>
      </c>
      <c r="D25" s="150"/>
      <c r="E25" s="155">
        <v>172</v>
      </c>
      <c r="F25" s="159"/>
      <c r="G25" s="159"/>
      <c r="H25" s="159"/>
      <c r="I25" s="159"/>
      <c r="J25" s="159"/>
      <c r="K25" s="159"/>
      <c r="L25" s="159"/>
      <c r="M25" s="159"/>
      <c r="N25" s="148"/>
      <c r="O25" s="148"/>
      <c r="P25" s="148"/>
      <c r="Q25" s="148"/>
      <c r="R25" s="148"/>
      <c r="S25" s="148"/>
      <c r="T25" s="149"/>
      <c r="U25" s="148"/>
      <c r="V25" s="140"/>
      <c r="W25" s="140"/>
      <c r="X25" s="140"/>
      <c r="Y25" s="140"/>
      <c r="Z25" s="140"/>
      <c r="AA25" s="140"/>
      <c r="AB25" s="140"/>
      <c r="AC25" s="140"/>
      <c r="AD25" s="140"/>
      <c r="AE25" s="140" t="s">
        <v>121</v>
      </c>
      <c r="AF25" s="140">
        <v>0</v>
      </c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</row>
    <row r="26" spans="1:60" outlineLevel="1">
      <c r="A26" s="141"/>
      <c r="B26" s="141"/>
      <c r="C26" s="180" t="s">
        <v>144</v>
      </c>
      <c r="D26" s="150"/>
      <c r="E26" s="155">
        <v>157</v>
      </c>
      <c r="F26" s="159"/>
      <c r="G26" s="159"/>
      <c r="H26" s="159"/>
      <c r="I26" s="159"/>
      <c r="J26" s="159"/>
      <c r="K26" s="159"/>
      <c r="L26" s="159"/>
      <c r="M26" s="159"/>
      <c r="N26" s="148"/>
      <c r="O26" s="148"/>
      <c r="P26" s="148"/>
      <c r="Q26" s="148"/>
      <c r="R26" s="148"/>
      <c r="S26" s="148"/>
      <c r="T26" s="149"/>
      <c r="U26" s="148"/>
      <c r="V26" s="140"/>
      <c r="W26" s="140"/>
      <c r="X26" s="140"/>
      <c r="Y26" s="140"/>
      <c r="Z26" s="140"/>
      <c r="AA26" s="140"/>
      <c r="AB26" s="140"/>
      <c r="AC26" s="140"/>
      <c r="AD26" s="140"/>
      <c r="AE26" s="140" t="s">
        <v>121</v>
      </c>
      <c r="AF26" s="140">
        <v>0</v>
      </c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</row>
    <row r="27" spans="1:60" outlineLevel="1">
      <c r="A27" s="141">
        <v>7</v>
      </c>
      <c r="B27" s="141" t="s">
        <v>145</v>
      </c>
      <c r="C27" s="179" t="s">
        <v>146</v>
      </c>
      <c r="D27" s="148" t="s">
        <v>129</v>
      </c>
      <c r="E27" s="154">
        <v>156.88</v>
      </c>
      <c r="F27" s="158">
        <f>H27+J27</f>
        <v>0</v>
      </c>
      <c r="G27" s="159">
        <f>ROUND(E27*F27,2)</f>
        <v>0</v>
      </c>
      <c r="H27" s="159"/>
      <c r="I27" s="159">
        <f>ROUND(E27*H27,2)</f>
        <v>0</v>
      </c>
      <c r="J27" s="159"/>
      <c r="K27" s="159">
        <f>ROUND(E27*J27,2)</f>
        <v>0</v>
      </c>
      <c r="L27" s="159">
        <v>21</v>
      </c>
      <c r="M27" s="159">
        <f>G27*(1+L27/100)</f>
        <v>0</v>
      </c>
      <c r="N27" s="148">
        <v>0</v>
      </c>
      <c r="O27" s="148">
        <f>ROUND(E27*N27,5)</f>
        <v>0</v>
      </c>
      <c r="P27" s="148">
        <v>0</v>
      </c>
      <c r="Q27" s="148">
        <f>ROUND(E27*P27,5)</f>
        <v>0</v>
      </c>
      <c r="R27" s="148"/>
      <c r="S27" s="148"/>
      <c r="T27" s="149">
        <v>5.2999999999999999E-2</v>
      </c>
      <c r="U27" s="148">
        <f>ROUND(E27*T27,2)</f>
        <v>8.31</v>
      </c>
      <c r="V27" s="140"/>
      <c r="W27" s="140"/>
      <c r="X27" s="140"/>
      <c r="Y27" s="140"/>
      <c r="Z27" s="140"/>
      <c r="AA27" s="140"/>
      <c r="AB27" s="140"/>
      <c r="AC27" s="140"/>
      <c r="AD27" s="140"/>
      <c r="AE27" s="140" t="s">
        <v>119</v>
      </c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</row>
    <row r="28" spans="1:60" outlineLevel="1">
      <c r="A28" s="141">
        <v>8</v>
      </c>
      <c r="B28" s="141" t="s">
        <v>147</v>
      </c>
      <c r="C28" s="179" t="s">
        <v>148</v>
      </c>
      <c r="D28" s="148" t="s">
        <v>129</v>
      </c>
      <c r="E28" s="154">
        <v>156.88</v>
      </c>
      <c r="F28" s="158">
        <f>H28+J28</f>
        <v>0</v>
      </c>
      <c r="G28" s="159">
        <f>ROUND(E28*F28,2)</f>
        <v>0</v>
      </c>
      <c r="H28" s="159"/>
      <c r="I28" s="159">
        <f>ROUND(E28*H28,2)</f>
        <v>0</v>
      </c>
      <c r="J28" s="159"/>
      <c r="K28" s="159">
        <f>ROUND(E28*J28,2)</f>
        <v>0</v>
      </c>
      <c r="L28" s="159">
        <v>21</v>
      </c>
      <c r="M28" s="159">
        <f>G28*(1+L28/100)</f>
        <v>0</v>
      </c>
      <c r="N28" s="148">
        <v>0</v>
      </c>
      <c r="O28" s="148">
        <f>ROUND(E28*N28,5)</f>
        <v>0</v>
      </c>
      <c r="P28" s="148">
        <v>0</v>
      </c>
      <c r="Q28" s="148">
        <f>ROUND(E28*P28,5)</f>
        <v>0</v>
      </c>
      <c r="R28" s="148"/>
      <c r="S28" s="148"/>
      <c r="T28" s="149">
        <v>8.5999999999999993E-2</v>
      </c>
      <c r="U28" s="148">
        <f>ROUND(E28*T28,2)</f>
        <v>13.49</v>
      </c>
      <c r="V28" s="140"/>
      <c r="W28" s="140"/>
      <c r="X28" s="140"/>
      <c r="Y28" s="140"/>
      <c r="Z28" s="140"/>
      <c r="AA28" s="140"/>
      <c r="AB28" s="140"/>
      <c r="AC28" s="140"/>
      <c r="AD28" s="140"/>
      <c r="AE28" s="140" t="s">
        <v>119</v>
      </c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</row>
    <row r="29" spans="1:60" outlineLevel="1">
      <c r="A29" s="141"/>
      <c r="B29" s="141"/>
      <c r="C29" s="241" t="s">
        <v>149</v>
      </c>
      <c r="D29" s="242"/>
      <c r="E29" s="243"/>
      <c r="F29" s="244"/>
      <c r="G29" s="245"/>
      <c r="H29" s="159"/>
      <c r="I29" s="159"/>
      <c r="J29" s="159"/>
      <c r="K29" s="159"/>
      <c r="L29" s="159"/>
      <c r="M29" s="159"/>
      <c r="N29" s="148"/>
      <c r="O29" s="148"/>
      <c r="P29" s="148"/>
      <c r="Q29" s="148"/>
      <c r="R29" s="148"/>
      <c r="S29" s="148"/>
      <c r="T29" s="149"/>
      <c r="U29" s="148"/>
      <c r="V29" s="140"/>
      <c r="W29" s="140"/>
      <c r="X29" s="140"/>
      <c r="Y29" s="140"/>
      <c r="Z29" s="140"/>
      <c r="AA29" s="140"/>
      <c r="AB29" s="140"/>
      <c r="AC29" s="140"/>
      <c r="AD29" s="140"/>
      <c r="AE29" s="140" t="s">
        <v>131</v>
      </c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3" t="str">
        <f>C29</f>
        <v>Uložení sypaniny do násypů s rozprostřením sypaniny ve vrstvách a s hrubým urovnáním a zhutněním.</v>
      </c>
      <c r="BB29" s="140"/>
      <c r="BC29" s="140"/>
      <c r="BD29" s="140"/>
      <c r="BE29" s="140"/>
      <c r="BF29" s="140"/>
      <c r="BG29" s="140"/>
      <c r="BH29" s="140"/>
    </row>
    <row r="30" spans="1:60" outlineLevel="1">
      <c r="A30" s="141"/>
      <c r="B30" s="141"/>
      <c r="C30" s="180" t="s">
        <v>150</v>
      </c>
      <c r="D30" s="150"/>
      <c r="E30" s="155"/>
      <c r="F30" s="159"/>
      <c r="G30" s="159"/>
      <c r="H30" s="159"/>
      <c r="I30" s="159"/>
      <c r="J30" s="159"/>
      <c r="K30" s="159"/>
      <c r="L30" s="159"/>
      <c r="M30" s="159"/>
      <c r="N30" s="148"/>
      <c r="O30" s="148"/>
      <c r="P30" s="148"/>
      <c r="Q30" s="148"/>
      <c r="R30" s="148"/>
      <c r="S30" s="148"/>
      <c r="T30" s="149"/>
      <c r="U30" s="148"/>
      <c r="V30" s="140"/>
      <c r="W30" s="140"/>
      <c r="X30" s="140"/>
      <c r="Y30" s="140"/>
      <c r="Z30" s="140"/>
      <c r="AA30" s="140"/>
      <c r="AB30" s="140"/>
      <c r="AC30" s="140"/>
      <c r="AD30" s="140"/>
      <c r="AE30" s="140" t="s">
        <v>121</v>
      </c>
      <c r="AF30" s="140">
        <v>0</v>
      </c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</row>
    <row r="31" spans="1:60" outlineLevel="1">
      <c r="A31" s="141"/>
      <c r="B31" s="141"/>
      <c r="C31" s="180" t="s">
        <v>151</v>
      </c>
      <c r="D31" s="150"/>
      <c r="E31" s="155">
        <v>3.9</v>
      </c>
      <c r="F31" s="159"/>
      <c r="G31" s="159"/>
      <c r="H31" s="159"/>
      <c r="I31" s="159"/>
      <c r="J31" s="159"/>
      <c r="K31" s="159"/>
      <c r="L31" s="159"/>
      <c r="M31" s="159"/>
      <c r="N31" s="148"/>
      <c r="O31" s="148"/>
      <c r="P31" s="148"/>
      <c r="Q31" s="148"/>
      <c r="R31" s="148"/>
      <c r="S31" s="148"/>
      <c r="T31" s="149"/>
      <c r="U31" s="148"/>
      <c r="V31" s="140"/>
      <c r="W31" s="140"/>
      <c r="X31" s="140"/>
      <c r="Y31" s="140"/>
      <c r="Z31" s="140"/>
      <c r="AA31" s="140"/>
      <c r="AB31" s="140"/>
      <c r="AC31" s="140"/>
      <c r="AD31" s="140"/>
      <c r="AE31" s="140" t="s">
        <v>121</v>
      </c>
      <c r="AF31" s="140">
        <v>0</v>
      </c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</row>
    <row r="32" spans="1:60" outlineLevel="1">
      <c r="A32" s="141"/>
      <c r="B32" s="141"/>
      <c r="C32" s="180" t="s">
        <v>152</v>
      </c>
      <c r="D32" s="150"/>
      <c r="E32" s="155">
        <v>45</v>
      </c>
      <c r="F32" s="159"/>
      <c r="G32" s="159"/>
      <c r="H32" s="159"/>
      <c r="I32" s="159"/>
      <c r="J32" s="159"/>
      <c r="K32" s="159"/>
      <c r="L32" s="159"/>
      <c r="M32" s="159"/>
      <c r="N32" s="148"/>
      <c r="O32" s="148"/>
      <c r="P32" s="148"/>
      <c r="Q32" s="148"/>
      <c r="R32" s="148"/>
      <c r="S32" s="148"/>
      <c r="T32" s="149"/>
      <c r="U32" s="148"/>
      <c r="V32" s="140"/>
      <c r="W32" s="140"/>
      <c r="X32" s="140"/>
      <c r="Y32" s="140"/>
      <c r="Z32" s="140"/>
      <c r="AA32" s="140"/>
      <c r="AB32" s="140"/>
      <c r="AC32" s="140"/>
      <c r="AD32" s="140"/>
      <c r="AE32" s="140" t="s">
        <v>121</v>
      </c>
      <c r="AF32" s="140">
        <v>0</v>
      </c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</row>
    <row r="33" spans="1:60" outlineLevel="1">
      <c r="A33" s="141"/>
      <c r="B33" s="141"/>
      <c r="C33" s="180" t="s">
        <v>153</v>
      </c>
      <c r="D33" s="150"/>
      <c r="E33" s="155">
        <v>1.8</v>
      </c>
      <c r="F33" s="159"/>
      <c r="G33" s="159"/>
      <c r="H33" s="159"/>
      <c r="I33" s="159"/>
      <c r="J33" s="159"/>
      <c r="K33" s="159"/>
      <c r="L33" s="159"/>
      <c r="M33" s="159"/>
      <c r="N33" s="148"/>
      <c r="O33" s="148"/>
      <c r="P33" s="148"/>
      <c r="Q33" s="148"/>
      <c r="R33" s="148"/>
      <c r="S33" s="148"/>
      <c r="T33" s="149"/>
      <c r="U33" s="148"/>
      <c r="V33" s="140"/>
      <c r="W33" s="140"/>
      <c r="X33" s="140"/>
      <c r="Y33" s="140"/>
      <c r="Z33" s="140"/>
      <c r="AA33" s="140"/>
      <c r="AB33" s="140"/>
      <c r="AC33" s="140"/>
      <c r="AD33" s="140"/>
      <c r="AE33" s="140" t="s">
        <v>121</v>
      </c>
      <c r="AF33" s="140">
        <v>0</v>
      </c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</row>
    <row r="34" spans="1:60" outlineLevel="1">
      <c r="A34" s="141"/>
      <c r="B34" s="141"/>
      <c r="C34" s="180" t="s">
        <v>154</v>
      </c>
      <c r="D34" s="150"/>
      <c r="E34" s="155">
        <v>15.68</v>
      </c>
      <c r="F34" s="159"/>
      <c r="G34" s="159"/>
      <c r="H34" s="159"/>
      <c r="I34" s="159"/>
      <c r="J34" s="159"/>
      <c r="K34" s="159"/>
      <c r="L34" s="159"/>
      <c r="M34" s="159"/>
      <c r="N34" s="148"/>
      <c r="O34" s="148"/>
      <c r="P34" s="148"/>
      <c r="Q34" s="148"/>
      <c r="R34" s="148"/>
      <c r="S34" s="148"/>
      <c r="T34" s="149"/>
      <c r="U34" s="148"/>
      <c r="V34" s="140"/>
      <c r="W34" s="140"/>
      <c r="X34" s="140"/>
      <c r="Y34" s="140"/>
      <c r="Z34" s="140"/>
      <c r="AA34" s="140"/>
      <c r="AB34" s="140"/>
      <c r="AC34" s="140"/>
      <c r="AD34" s="140"/>
      <c r="AE34" s="140" t="s">
        <v>121</v>
      </c>
      <c r="AF34" s="140">
        <v>0</v>
      </c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</row>
    <row r="35" spans="1:60" outlineLevel="1">
      <c r="A35" s="141"/>
      <c r="B35" s="141"/>
      <c r="C35" s="180" t="s">
        <v>155</v>
      </c>
      <c r="D35" s="150"/>
      <c r="E35" s="155"/>
      <c r="F35" s="159"/>
      <c r="G35" s="159"/>
      <c r="H35" s="159"/>
      <c r="I35" s="159"/>
      <c r="J35" s="159"/>
      <c r="K35" s="159"/>
      <c r="L35" s="159"/>
      <c r="M35" s="159"/>
      <c r="N35" s="148"/>
      <c r="O35" s="148"/>
      <c r="P35" s="148"/>
      <c r="Q35" s="148"/>
      <c r="R35" s="148"/>
      <c r="S35" s="148"/>
      <c r="T35" s="149"/>
      <c r="U35" s="148"/>
      <c r="V35" s="140"/>
      <c r="W35" s="140"/>
      <c r="X35" s="140"/>
      <c r="Y35" s="140"/>
      <c r="Z35" s="140"/>
      <c r="AA35" s="140"/>
      <c r="AB35" s="140"/>
      <c r="AC35" s="140"/>
      <c r="AD35" s="140"/>
      <c r="AE35" s="140" t="s">
        <v>121</v>
      </c>
      <c r="AF35" s="140">
        <v>0</v>
      </c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</row>
    <row r="36" spans="1:60" outlineLevel="1">
      <c r="A36" s="141"/>
      <c r="B36" s="141"/>
      <c r="C36" s="180" t="s">
        <v>156</v>
      </c>
      <c r="D36" s="150"/>
      <c r="E36" s="155">
        <v>18</v>
      </c>
      <c r="F36" s="159"/>
      <c r="G36" s="159"/>
      <c r="H36" s="159"/>
      <c r="I36" s="159"/>
      <c r="J36" s="159"/>
      <c r="K36" s="159"/>
      <c r="L36" s="159"/>
      <c r="M36" s="159"/>
      <c r="N36" s="148"/>
      <c r="O36" s="148"/>
      <c r="P36" s="148"/>
      <c r="Q36" s="148"/>
      <c r="R36" s="148"/>
      <c r="S36" s="148"/>
      <c r="T36" s="149"/>
      <c r="U36" s="148"/>
      <c r="V36" s="140"/>
      <c r="W36" s="140"/>
      <c r="X36" s="140"/>
      <c r="Y36" s="140"/>
      <c r="Z36" s="140"/>
      <c r="AA36" s="140"/>
      <c r="AB36" s="140"/>
      <c r="AC36" s="140"/>
      <c r="AD36" s="140"/>
      <c r="AE36" s="140" t="s">
        <v>121</v>
      </c>
      <c r="AF36" s="140">
        <v>0</v>
      </c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</row>
    <row r="37" spans="1:60" outlineLevel="1">
      <c r="A37" s="141"/>
      <c r="B37" s="141"/>
      <c r="C37" s="180" t="s">
        <v>157</v>
      </c>
      <c r="D37" s="150"/>
      <c r="E37" s="155">
        <v>45.9</v>
      </c>
      <c r="F37" s="159"/>
      <c r="G37" s="159"/>
      <c r="H37" s="159"/>
      <c r="I37" s="159"/>
      <c r="J37" s="159"/>
      <c r="K37" s="159"/>
      <c r="L37" s="159"/>
      <c r="M37" s="159"/>
      <c r="N37" s="148"/>
      <c r="O37" s="148"/>
      <c r="P37" s="148"/>
      <c r="Q37" s="148"/>
      <c r="R37" s="148"/>
      <c r="S37" s="148"/>
      <c r="T37" s="149"/>
      <c r="U37" s="148"/>
      <c r="V37" s="140"/>
      <c r="W37" s="140"/>
      <c r="X37" s="140"/>
      <c r="Y37" s="140"/>
      <c r="Z37" s="140"/>
      <c r="AA37" s="140"/>
      <c r="AB37" s="140"/>
      <c r="AC37" s="140"/>
      <c r="AD37" s="140"/>
      <c r="AE37" s="140" t="s">
        <v>121</v>
      </c>
      <c r="AF37" s="140">
        <v>0</v>
      </c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</row>
    <row r="38" spans="1:60" outlineLevel="1">
      <c r="A38" s="141"/>
      <c r="B38" s="141"/>
      <c r="C38" s="180" t="s">
        <v>158</v>
      </c>
      <c r="D38" s="150"/>
      <c r="E38" s="155">
        <v>20</v>
      </c>
      <c r="F38" s="159"/>
      <c r="G38" s="159"/>
      <c r="H38" s="159"/>
      <c r="I38" s="159"/>
      <c r="J38" s="159"/>
      <c r="K38" s="159"/>
      <c r="L38" s="159"/>
      <c r="M38" s="159"/>
      <c r="N38" s="148"/>
      <c r="O38" s="148"/>
      <c r="P38" s="148"/>
      <c r="Q38" s="148"/>
      <c r="R38" s="148"/>
      <c r="S38" s="148"/>
      <c r="T38" s="149"/>
      <c r="U38" s="148"/>
      <c r="V38" s="140"/>
      <c r="W38" s="140"/>
      <c r="X38" s="140"/>
      <c r="Y38" s="140"/>
      <c r="Z38" s="140"/>
      <c r="AA38" s="140"/>
      <c r="AB38" s="140"/>
      <c r="AC38" s="140"/>
      <c r="AD38" s="140"/>
      <c r="AE38" s="140" t="s">
        <v>121</v>
      </c>
      <c r="AF38" s="140">
        <v>0</v>
      </c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</row>
    <row r="39" spans="1:60" outlineLevel="1">
      <c r="A39" s="141"/>
      <c r="B39" s="141"/>
      <c r="C39" s="180" t="s">
        <v>159</v>
      </c>
      <c r="D39" s="150"/>
      <c r="E39" s="155">
        <v>6.6</v>
      </c>
      <c r="F39" s="159"/>
      <c r="G39" s="159"/>
      <c r="H39" s="159"/>
      <c r="I39" s="159"/>
      <c r="J39" s="159"/>
      <c r="K39" s="159"/>
      <c r="L39" s="159"/>
      <c r="M39" s="159"/>
      <c r="N39" s="148"/>
      <c r="O39" s="148"/>
      <c r="P39" s="148"/>
      <c r="Q39" s="148"/>
      <c r="R39" s="148"/>
      <c r="S39" s="148"/>
      <c r="T39" s="149"/>
      <c r="U39" s="148"/>
      <c r="V39" s="140"/>
      <c r="W39" s="140"/>
      <c r="X39" s="140"/>
      <c r="Y39" s="140"/>
      <c r="Z39" s="140"/>
      <c r="AA39" s="140"/>
      <c r="AB39" s="140"/>
      <c r="AC39" s="140"/>
      <c r="AD39" s="140"/>
      <c r="AE39" s="140" t="s">
        <v>121</v>
      </c>
      <c r="AF39" s="140">
        <v>0</v>
      </c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</row>
    <row r="40" spans="1:60" outlineLevel="1">
      <c r="A40" s="141">
        <v>9</v>
      </c>
      <c r="B40" s="141" t="s">
        <v>160</v>
      </c>
      <c r="C40" s="179" t="s">
        <v>161</v>
      </c>
      <c r="D40" s="148" t="s">
        <v>118</v>
      </c>
      <c r="E40" s="154">
        <v>456.5</v>
      </c>
      <c r="F40" s="158">
        <f>H40+J40</f>
        <v>0</v>
      </c>
      <c r="G40" s="159">
        <f>ROUND(E40*F40,2)</f>
        <v>0</v>
      </c>
      <c r="H40" s="159"/>
      <c r="I40" s="159">
        <f>ROUND(E40*H40,2)</f>
        <v>0</v>
      </c>
      <c r="J40" s="159"/>
      <c r="K40" s="159">
        <f>ROUND(E40*J40,2)</f>
        <v>0</v>
      </c>
      <c r="L40" s="159">
        <v>21</v>
      </c>
      <c r="M40" s="159">
        <f>G40*(1+L40/100)</f>
        <v>0</v>
      </c>
      <c r="N40" s="148">
        <v>0</v>
      </c>
      <c r="O40" s="148">
        <f>ROUND(E40*N40,5)</f>
        <v>0</v>
      </c>
      <c r="P40" s="148">
        <v>0</v>
      </c>
      <c r="Q40" s="148">
        <f>ROUND(E40*P40,5)</f>
        <v>0</v>
      </c>
      <c r="R40" s="148"/>
      <c r="S40" s="148"/>
      <c r="T40" s="149">
        <v>1.2E-2</v>
      </c>
      <c r="U40" s="148">
        <f>ROUND(E40*T40,2)</f>
        <v>5.48</v>
      </c>
      <c r="V40" s="140"/>
      <c r="W40" s="140"/>
      <c r="X40" s="140"/>
      <c r="Y40" s="140"/>
      <c r="Z40" s="140"/>
      <c r="AA40" s="140"/>
      <c r="AB40" s="140"/>
      <c r="AC40" s="140"/>
      <c r="AD40" s="140"/>
      <c r="AE40" s="140" t="s">
        <v>119</v>
      </c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</row>
    <row r="41" spans="1:60" outlineLevel="1">
      <c r="A41" s="141"/>
      <c r="B41" s="141"/>
      <c r="C41" s="241" t="s">
        <v>162</v>
      </c>
      <c r="D41" s="242"/>
      <c r="E41" s="243"/>
      <c r="F41" s="244"/>
      <c r="G41" s="245"/>
      <c r="H41" s="159"/>
      <c r="I41" s="159"/>
      <c r="J41" s="159"/>
      <c r="K41" s="159"/>
      <c r="L41" s="159"/>
      <c r="M41" s="159"/>
      <c r="N41" s="148"/>
      <c r="O41" s="148"/>
      <c r="P41" s="148"/>
      <c r="Q41" s="148"/>
      <c r="R41" s="148"/>
      <c r="S41" s="148"/>
      <c r="T41" s="149"/>
      <c r="U41" s="148"/>
      <c r="V41" s="140"/>
      <c r="W41" s="140"/>
      <c r="X41" s="140"/>
      <c r="Y41" s="140"/>
      <c r="Z41" s="140"/>
      <c r="AA41" s="140"/>
      <c r="AB41" s="140"/>
      <c r="AC41" s="140"/>
      <c r="AD41" s="140"/>
      <c r="AE41" s="140" t="s">
        <v>131</v>
      </c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3" t="str">
        <f>C41</f>
        <v>Hutnění boků násypů z hornin soudržných a sypkých pro jakýkoliv sklon a pro jakoukoliv délku a míru zhutnění svahu.</v>
      </c>
      <c r="BB41" s="140"/>
      <c r="BC41" s="140"/>
      <c r="BD41" s="140"/>
      <c r="BE41" s="140"/>
      <c r="BF41" s="140"/>
      <c r="BG41" s="140"/>
      <c r="BH41" s="140"/>
    </row>
    <row r="42" spans="1:60" outlineLevel="1">
      <c r="A42" s="141"/>
      <c r="B42" s="141"/>
      <c r="C42" s="180" t="s">
        <v>163</v>
      </c>
      <c r="D42" s="150"/>
      <c r="E42" s="155"/>
      <c r="F42" s="159"/>
      <c r="G42" s="159"/>
      <c r="H42" s="159"/>
      <c r="I42" s="159"/>
      <c r="J42" s="159"/>
      <c r="K42" s="159"/>
      <c r="L42" s="159"/>
      <c r="M42" s="159"/>
      <c r="N42" s="148"/>
      <c r="O42" s="148"/>
      <c r="P42" s="148"/>
      <c r="Q42" s="148"/>
      <c r="R42" s="148"/>
      <c r="S42" s="148"/>
      <c r="T42" s="149"/>
      <c r="U42" s="148"/>
      <c r="V42" s="140"/>
      <c r="W42" s="140"/>
      <c r="X42" s="140"/>
      <c r="Y42" s="140"/>
      <c r="Z42" s="140"/>
      <c r="AA42" s="140"/>
      <c r="AB42" s="140"/>
      <c r="AC42" s="140"/>
      <c r="AD42" s="140"/>
      <c r="AE42" s="140" t="s">
        <v>121</v>
      </c>
      <c r="AF42" s="140">
        <v>0</v>
      </c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</row>
    <row r="43" spans="1:60" outlineLevel="1">
      <c r="A43" s="141"/>
      <c r="B43" s="141"/>
      <c r="C43" s="180" t="s">
        <v>164</v>
      </c>
      <c r="D43" s="150"/>
      <c r="E43" s="155">
        <v>19.5</v>
      </c>
      <c r="F43" s="159"/>
      <c r="G43" s="159"/>
      <c r="H43" s="159"/>
      <c r="I43" s="159"/>
      <c r="J43" s="159"/>
      <c r="K43" s="159"/>
      <c r="L43" s="159"/>
      <c r="M43" s="159"/>
      <c r="N43" s="148"/>
      <c r="O43" s="148"/>
      <c r="P43" s="148"/>
      <c r="Q43" s="148"/>
      <c r="R43" s="148"/>
      <c r="S43" s="148"/>
      <c r="T43" s="149"/>
      <c r="U43" s="148"/>
      <c r="V43" s="140"/>
      <c r="W43" s="140"/>
      <c r="X43" s="140"/>
      <c r="Y43" s="140"/>
      <c r="Z43" s="140"/>
      <c r="AA43" s="140"/>
      <c r="AB43" s="140"/>
      <c r="AC43" s="140"/>
      <c r="AD43" s="140"/>
      <c r="AE43" s="140" t="s">
        <v>121</v>
      </c>
      <c r="AF43" s="140">
        <v>0</v>
      </c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</row>
    <row r="44" spans="1:60" outlineLevel="1">
      <c r="A44" s="141"/>
      <c r="B44" s="141"/>
      <c r="C44" s="180" t="s">
        <v>165</v>
      </c>
      <c r="D44" s="150"/>
      <c r="E44" s="155">
        <v>43</v>
      </c>
      <c r="F44" s="159"/>
      <c r="G44" s="159"/>
      <c r="H44" s="159"/>
      <c r="I44" s="159"/>
      <c r="J44" s="159"/>
      <c r="K44" s="159"/>
      <c r="L44" s="159"/>
      <c r="M44" s="159"/>
      <c r="N44" s="148"/>
      <c r="O44" s="148"/>
      <c r="P44" s="148"/>
      <c r="Q44" s="148"/>
      <c r="R44" s="148"/>
      <c r="S44" s="148"/>
      <c r="T44" s="149"/>
      <c r="U44" s="148"/>
      <c r="V44" s="140"/>
      <c r="W44" s="140"/>
      <c r="X44" s="140"/>
      <c r="Y44" s="140"/>
      <c r="Z44" s="140"/>
      <c r="AA44" s="140"/>
      <c r="AB44" s="140"/>
      <c r="AC44" s="140"/>
      <c r="AD44" s="140"/>
      <c r="AE44" s="140" t="s">
        <v>121</v>
      </c>
      <c r="AF44" s="140">
        <v>0</v>
      </c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</row>
    <row r="45" spans="1:60" outlineLevel="1">
      <c r="A45" s="141"/>
      <c r="B45" s="141"/>
      <c r="C45" s="180" t="s">
        <v>166</v>
      </c>
      <c r="D45" s="150"/>
      <c r="E45" s="155">
        <v>147</v>
      </c>
      <c r="F45" s="159"/>
      <c r="G45" s="159"/>
      <c r="H45" s="159"/>
      <c r="I45" s="159"/>
      <c r="J45" s="159"/>
      <c r="K45" s="159"/>
      <c r="L45" s="159"/>
      <c r="M45" s="159"/>
      <c r="N45" s="148"/>
      <c r="O45" s="148"/>
      <c r="P45" s="148"/>
      <c r="Q45" s="148"/>
      <c r="R45" s="148"/>
      <c r="S45" s="148"/>
      <c r="T45" s="149"/>
      <c r="U45" s="148"/>
      <c r="V45" s="140"/>
      <c r="W45" s="140"/>
      <c r="X45" s="140"/>
      <c r="Y45" s="140"/>
      <c r="Z45" s="140"/>
      <c r="AA45" s="140"/>
      <c r="AB45" s="140"/>
      <c r="AC45" s="140"/>
      <c r="AD45" s="140"/>
      <c r="AE45" s="140" t="s">
        <v>121</v>
      </c>
      <c r="AF45" s="140">
        <v>0</v>
      </c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</row>
    <row r="46" spans="1:60" outlineLevel="1">
      <c r="A46" s="141"/>
      <c r="B46" s="141"/>
      <c r="C46" s="180" t="s">
        <v>155</v>
      </c>
      <c r="D46" s="150"/>
      <c r="E46" s="155"/>
      <c r="F46" s="159"/>
      <c r="G46" s="159"/>
      <c r="H46" s="159"/>
      <c r="I46" s="159"/>
      <c r="J46" s="159"/>
      <c r="K46" s="159"/>
      <c r="L46" s="159"/>
      <c r="M46" s="159"/>
      <c r="N46" s="148"/>
      <c r="O46" s="148"/>
      <c r="P46" s="148"/>
      <c r="Q46" s="148"/>
      <c r="R46" s="148"/>
      <c r="S46" s="148"/>
      <c r="T46" s="149"/>
      <c r="U46" s="148"/>
      <c r="V46" s="140"/>
      <c r="W46" s="140"/>
      <c r="X46" s="140"/>
      <c r="Y46" s="140"/>
      <c r="Z46" s="140"/>
      <c r="AA46" s="140"/>
      <c r="AB46" s="140"/>
      <c r="AC46" s="140"/>
      <c r="AD46" s="140"/>
      <c r="AE46" s="140" t="s">
        <v>121</v>
      </c>
      <c r="AF46" s="140">
        <v>0</v>
      </c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</row>
    <row r="47" spans="1:60" outlineLevel="1">
      <c r="A47" s="141"/>
      <c r="B47" s="141"/>
      <c r="C47" s="180" t="s">
        <v>167</v>
      </c>
      <c r="D47" s="150"/>
      <c r="E47" s="155">
        <v>30</v>
      </c>
      <c r="F47" s="159"/>
      <c r="G47" s="159"/>
      <c r="H47" s="159"/>
      <c r="I47" s="159"/>
      <c r="J47" s="159"/>
      <c r="K47" s="159"/>
      <c r="L47" s="159"/>
      <c r="M47" s="159"/>
      <c r="N47" s="148"/>
      <c r="O47" s="148"/>
      <c r="P47" s="148"/>
      <c r="Q47" s="148"/>
      <c r="R47" s="148"/>
      <c r="S47" s="148"/>
      <c r="T47" s="149"/>
      <c r="U47" s="148"/>
      <c r="V47" s="140"/>
      <c r="W47" s="140"/>
      <c r="X47" s="140"/>
      <c r="Y47" s="140"/>
      <c r="Z47" s="140"/>
      <c r="AA47" s="140"/>
      <c r="AB47" s="140"/>
      <c r="AC47" s="140"/>
      <c r="AD47" s="140"/>
      <c r="AE47" s="140" t="s">
        <v>121</v>
      </c>
      <c r="AF47" s="140">
        <v>0</v>
      </c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</row>
    <row r="48" spans="1:60" outlineLevel="1">
      <c r="A48" s="141"/>
      <c r="B48" s="141"/>
      <c r="C48" s="180" t="s">
        <v>168</v>
      </c>
      <c r="D48" s="150"/>
      <c r="E48" s="155">
        <v>121.5</v>
      </c>
      <c r="F48" s="159"/>
      <c r="G48" s="159"/>
      <c r="H48" s="159"/>
      <c r="I48" s="159"/>
      <c r="J48" s="159"/>
      <c r="K48" s="159"/>
      <c r="L48" s="159"/>
      <c r="M48" s="159"/>
      <c r="N48" s="148"/>
      <c r="O48" s="148"/>
      <c r="P48" s="148"/>
      <c r="Q48" s="148"/>
      <c r="R48" s="148"/>
      <c r="S48" s="148"/>
      <c r="T48" s="149"/>
      <c r="U48" s="148"/>
      <c r="V48" s="140"/>
      <c r="W48" s="140"/>
      <c r="X48" s="140"/>
      <c r="Y48" s="140"/>
      <c r="Z48" s="140"/>
      <c r="AA48" s="140"/>
      <c r="AB48" s="140"/>
      <c r="AC48" s="140"/>
      <c r="AD48" s="140"/>
      <c r="AE48" s="140" t="s">
        <v>121</v>
      </c>
      <c r="AF48" s="140">
        <v>0</v>
      </c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</row>
    <row r="49" spans="1:60" outlineLevel="1">
      <c r="A49" s="141"/>
      <c r="B49" s="141"/>
      <c r="C49" s="180" t="s">
        <v>169</v>
      </c>
      <c r="D49" s="150"/>
      <c r="E49" s="155">
        <v>62.5</v>
      </c>
      <c r="F49" s="159"/>
      <c r="G49" s="159"/>
      <c r="H49" s="159"/>
      <c r="I49" s="159"/>
      <c r="J49" s="159"/>
      <c r="K49" s="159"/>
      <c r="L49" s="159"/>
      <c r="M49" s="159"/>
      <c r="N49" s="148"/>
      <c r="O49" s="148"/>
      <c r="P49" s="148"/>
      <c r="Q49" s="148"/>
      <c r="R49" s="148"/>
      <c r="S49" s="148"/>
      <c r="T49" s="149"/>
      <c r="U49" s="148"/>
      <c r="V49" s="140"/>
      <c r="W49" s="140"/>
      <c r="X49" s="140"/>
      <c r="Y49" s="140"/>
      <c r="Z49" s="140"/>
      <c r="AA49" s="140"/>
      <c r="AB49" s="140"/>
      <c r="AC49" s="140"/>
      <c r="AD49" s="140"/>
      <c r="AE49" s="140" t="s">
        <v>121</v>
      </c>
      <c r="AF49" s="140">
        <v>0</v>
      </c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</row>
    <row r="50" spans="1:60" outlineLevel="1">
      <c r="A50" s="141"/>
      <c r="B50" s="141"/>
      <c r="C50" s="180" t="s">
        <v>170</v>
      </c>
      <c r="D50" s="150"/>
      <c r="E50" s="155">
        <v>33</v>
      </c>
      <c r="F50" s="159"/>
      <c r="G50" s="159"/>
      <c r="H50" s="159"/>
      <c r="I50" s="159"/>
      <c r="J50" s="159"/>
      <c r="K50" s="159"/>
      <c r="L50" s="159"/>
      <c r="M50" s="159"/>
      <c r="N50" s="148"/>
      <c r="O50" s="148"/>
      <c r="P50" s="148"/>
      <c r="Q50" s="148"/>
      <c r="R50" s="148"/>
      <c r="S50" s="148"/>
      <c r="T50" s="149"/>
      <c r="U50" s="148"/>
      <c r="V50" s="140"/>
      <c r="W50" s="140"/>
      <c r="X50" s="140"/>
      <c r="Y50" s="140"/>
      <c r="Z50" s="140"/>
      <c r="AA50" s="140"/>
      <c r="AB50" s="140"/>
      <c r="AC50" s="140"/>
      <c r="AD50" s="140"/>
      <c r="AE50" s="140" t="s">
        <v>121</v>
      </c>
      <c r="AF50" s="140">
        <v>0</v>
      </c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</row>
    <row r="51" spans="1:60" ht="24" outlineLevel="1">
      <c r="A51" s="141">
        <v>10</v>
      </c>
      <c r="B51" s="141" t="s">
        <v>171</v>
      </c>
      <c r="C51" s="179" t="s">
        <v>172</v>
      </c>
      <c r="D51" s="148" t="s">
        <v>118</v>
      </c>
      <c r="E51" s="154">
        <v>115</v>
      </c>
      <c r="F51" s="158">
        <f>H51+J51</f>
        <v>0</v>
      </c>
      <c r="G51" s="159">
        <f>ROUND(E51*F51,2)</f>
        <v>0</v>
      </c>
      <c r="H51" s="159"/>
      <c r="I51" s="159">
        <f>ROUND(E51*H51,2)</f>
        <v>0</v>
      </c>
      <c r="J51" s="159"/>
      <c r="K51" s="159">
        <f>ROUND(E51*J51,2)</f>
        <v>0</v>
      </c>
      <c r="L51" s="159">
        <v>21</v>
      </c>
      <c r="M51" s="159">
        <f>G51*(1+L51/100)</f>
        <v>0</v>
      </c>
      <c r="N51" s="148">
        <v>3.0000000000000001E-5</v>
      </c>
      <c r="O51" s="148">
        <f>ROUND(E51*N51,5)</f>
        <v>3.4499999999999999E-3</v>
      </c>
      <c r="P51" s="148">
        <v>0</v>
      </c>
      <c r="Q51" s="148">
        <f>ROUND(E51*P51,5)</f>
        <v>0</v>
      </c>
      <c r="R51" s="148"/>
      <c r="S51" s="148"/>
      <c r="T51" s="149">
        <v>0.33367000000000002</v>
      </c>
      <c r="U51" s="148">
        <f>ROUND(E51*T51,2)</f>
        <v>38.369999999999997</v>
      </c>
      <c r="V51" s="140"/>
      <c r="W51" s="140"/>
      <c r="X51" s="140"/>
      <c r="Y51" s="140"/>
      <c r="Z51" s="140"/>
      <c r="AA51" s="140"/>
      <c r="AB51" s="140"/>
      <c r="AC51" s="140"/>
      <c r="AD51" s="140"/>
      <c r="AE51" s="140" t="s">
        <v>173</v>
      </c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</row>
    <row r="52" spans="1:60" ht="24" outlineLevel="1">
      <c r="A52" s="141"/>
      <c r="B52" s="141"/>
      <c r="C52" s="241" t="s">
        <v>174</v>
      </c>
      <c r="D52" s="242"/>
      <c r="E52" s="243"/>
      <c r="F52" s="244"/>
      <c r="G52" s="245"/>
      <c r="H52" s="159"/>
      <c r="I52" s="159"/>
      <c r="J52" s="159"/>
      <c r="K52" s="159"/>
      <c r="L52" s="159"/>
      <c r="M52" s="159"/>
      <c r="N52" s="148"/>
      <c r="O52" s="148"/>
      <c r="P52" s="148"/>
      <c r="Q52" s="148"/>
      <c r="R52" s="148"/>
      <c r="S52" s="148"/>
      <c r="T52" s="149"/>
      <c r="U52" s="148"/>
      <c r="V52" s="140"/>
      <c r="W52" s="140"/>
      <c r="X52" s="140"/>
      <c r="Y52" s="140"/>
      <c r="Z52" s="140"/>
      <c r="AA52" s="140"/>
      <c r="AB52" s="140"/>
      <c r="AC52" s="140"/>
      <c r="AD52" s="140"/>
      <c r="AE52" s="140" t="s">
        <v>131</v>
      </c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3" t="str">
        <f>C52</f>
        <v>Rozprostření a urovnání ornice, s naložením na skládce, vodorovným přemístěním ornice na místo rozprostření, založení trávníku osetím a dodávka travního semene.</v>
      </c>
      <c r="BB52" s="140"/>
      <c r="BC52" s="140"/>
      <c r="BD52" s="140"/>
      <c r="BE52" s="140"/>
      <c r="BF52" s="140"/>
      <c r="BG52" s="140"/>
      <c r="BH52" s="140"/>
    </row>
    <row r="53" spans="1:60" ht="14">
      <c r="A53" s="142" t="s">
        <v>114</v>
      </c>
      <c r="B53" s="142" t="s">
        <v>69</v>
      </c>
      <c r="C53" s="181" t="s">
        <v>70</v>
      </c>
      <c r="D53" s="151"/>
      <c r="E53" s="156"/>
      <c r="F53" s="160"/>
      <c r="G53" s="160">
        <f>SUMIF(AE54:AE65,"&lt;&gt;NOR",G54:G65)</f>
        <v>0</v>
      </c>
      <c r="H53" s="160"/>
      <c r="I53" s="160">
        <f>SUM(I54:I65)</f>
        <v>0</v>
      </c>
      <c r="J53" s="160"/>
      <c r="K53" s="160">
        <f>SUM(K54:K65)</f>
        <v>0</v>
      </c>
      <c r="L53" s="160"/>
      <c r="M53" s="160">
        <f>SUM(M54:M65)</f>
        <v>0</v>
      </c>
      <c r="N53" s="151"/>
      <c r="O53" s="151">
        <f>SUM(O54:O65)</f>
        <v>21.701789999999999</v>
      </c>
      <c r="P53" s="151"/>
      <c r="Q53" s="151">
        <f>SUM(Q54:Q65)</f>
        <v>0</v>
      </c>
      <c r="R53" s="151"/>
      <c r="S53" s="151"/>
      <c r="T53" s="152"/>
      <c r="U53" s="151">
        <f>SUM(U54:U65)</f>
        <v>252.48000000000002</v>
      </c>
      <c r="AE53" t="s">
        <v>115</v>
      </c>
    </row>
    <row r="54" spans="1:60" outlineLevel="1">
      <c r="A54" s="141">
        <v>11</v>
      </c>
      <c r="B54" s="141" t="s">
        <v>175</v>
      </c>
      <c r="C54" s="179" t="s">
        <v>176</v>
      </c>
      <c r="D54" s="148" t="s">
        <v>129</v>
      </c>
      <c r="E54" s="154">
        <v>6.38</v>
      </c>
      <c r="F54" s="158">
        <f>H54+J54</f>
        <v>0</v>
      </c>
      <c r="G54" s="159">
        <f>ROUND(E54*F54,2)</f>
        <v>0</v>
      </c>
      <c r="H54" s="159"/>
      <c r="I54" s="159">
        <f>ROUND(E54*H54,2)</f>
        <v>0</v>
      </c>
      <c r="J54" s="159"/>
      <c r="K54" s="159">
        <f>ROUND(E54*J54,2)</f>
        <v>0</v>
      </c>
      <c r="L54" s="159">
        <v>21</v>
      </c>
      <c r="M54" s="159">
        <f>G54*(1+L54/100)</f>
        <v>0</v>
      </c>
      <c r="N54" s="148">
        <v>2.5251399999999999</v>
      </c>
      <c r="O54" s="148">
        <f>ROUND(E54*N54,5)</f>
        <v>16.110389999999999</v>
      </c>
      <c r="P54" s="148">
        <v>0</v>
      </c>
      <c r="Q54" s="148">
        <f>ROUND(E54*P54,5)</f>
        <v>0</v>
      </c>
      <c r="R54" s="148"/>
      <c r="S54" s="148"/>
      <c r="T54" s="149">
        <v>1.17</v>
      </c>
      <c r="U54" s="148">
        <f>ROUND(E54*T54,2)</f>
        <v>7.46</v>
      </c>
      <c r="V54" s="140"/>
      <c r="W54" s="140"/>
      <c r="X54" s="140"/>
      <c r="Y54" s="140"/>
      <c r="Z54" s="140"/>
      <c r="AA54" s="140"/>
      <c r="AB54" s="140"/>
      <c r="AC54" s="140"/>
      <c r="AD54" s="140"/>
      <c r="AE54" s="140" t="s">
        <v>119</v>
      </c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</row>
    <row r="55" spans="1:60" outlineLevel="1">
      <c r="A55" s="141"/>
      <c r="B55" s="141"/>
      <c r="C55" s="180" t="s">
        <v>177</v>
      </c>
      <c r="D55" s="150"/>
      <c r="E55" s="155">
        <v>3.78</v>
      </c>
      <c r="F55" s="159"/>
      <c r="G55" s="159"/>
      <c r="H55" s="159"/>
      <c r="I55" s="159"/>
      <c r="J55" s="159"/>
      <c r="K55" s="159"/>
      <c r="L55" s="159"/>
      <c r="M55" s="159"/>
      <c r="N55" s="148"/>
      <c r="O55" s="148"/>
      <c r="P55" s="148"/>
      <c r="Q55" s="148"/>
      <c r="R55" s="148"/>
      <c r="S55" s="148"/>
      <c r="T55" s="149"/>
      <c r="U55" s="148"/>
      <c r="V55" s="140"/>
      <c r="W55" s="140"/>
      <c r="X55" s="140"/>
      <c r="Y55" s="140"/>
      <c r="Z55" s="140"/>
      <c r="AA55" s="140"/>
      <c r="AB55" s="140"/>
      <c r="AC55" s="140"/>
      <c r="AD55" s="140"/>
      <c r="AE55" s="140" t="s">
        <v>121</v>
      </c>
      <c r="AF55" s="140">
        <v>0</v>
      </c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</row>
    <row r="56" spans="1:60" outlineLevel="1">
      <c r="A56" s="141"/>
      <c r="B56" s="141"/>
      <c r="C56" s="180" t="s">
        <v>178</v>
      </c>
      <c r="D56" s="150"/>
      <c r="E56" s="155">
        <v>2.6</v>
      </c>
      <c r="F56" s="159"/>
      <c r="G56" s="159"/>
      <c r="H56" s="159"/>
      <c r="I56" s="159"/>
      <c r="J56" s="159"/>
      <c r="K56" s="159"/>
      <c r="L56" s="159"/>
      <c r="M56" s="159"/>
      <c r="N56" s="148"/>
      <c r="O56" s="148"/>
      <c r="P56" s="148"/>
      <c r="Q56" s="148"/>
      <c r="R56" s="148"/>
      <c r="S56" s="148"/>
      <c r="T56" s="149"/>
      <c r="U56" s="148"/>
      <c r="V56" s="140"/>
      <c r="W56" s="140"/>
      <c r="X56" s="140"/>
      <c r="Y56" s="140"/>
      <c r="Z56" s="140"/>
      <c r="AA56" s="140"/>
      <c r="AB56" s="140"/>
      <c r="AC56" s="140"/>
      <c r="AD56" s="140"/>
      <c r="AE56" s="140" t="s">
        <v>121</v>
      </c>
      <c r="AF56" s="140">
        <v>0</v>
      </c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</row>
    <row r="57" spans="1:60" outlineLevel="1">
      <c r="A57" s="141">
        <v>12</v>
      </c>
      <c r="B57" s="141" t="s">
        <v>179</v>
      </c>
      <c r="C57" s="179" t="s">
        <v>180</v>
      </c>
      <c r="D57" s="148" t="s">
        <v>181</v>
      </c>
      <c r="E57" s="154">
        <v>60</v>
      </c>
      <c r="F57" s="158">
        <f>H57+J57</f>
        <v>0</v>
      </c>
      <c r="G57" s="159">
        <f>ROUND(E57*F57,2)</f>
        <v>0</v>
      </c>
      <c r="H57" s="159"/>
      <c r="I57" s="159">
        <f>ROUND(E57*H57,2)</f>
        <v>0</v>
      </c>
      <c r="J57" s="159"/>
      <c r="K57" s="159">
        <f>ROUND(E57*J57,2)</f>
        <v>0</v>
      </c>
      <c r="L57" s="159">
        <v>21</v>
      </c>
      <c r="M57" s="159">
        <f>G57*(1+L57/100)</f>
        <v>0</v>
      </c>
      <c r="N57" s="148">
        <v>9.3189999999999995E-2</v>
      </c>
      <c r="O57" s="148">
        <f>ROUND(E57*N57,5)</f>
        <v>5.5914000000000001</v>
      </c>
      <c r="P57" s="148">
        <v>0</v>
      </c>
      <c r="Q57" s="148">
        <f>ROUND(E57*P57,5)</f>
        <v>0</v>
      </c>
      <c r="R57" s="148"/>
      <c r="S57" s="148"/>
      <c r="T57" s="149">
        <v>4.0837399999999997</v>
      </c>
      <c r="U57" s="148">
        <f>ROUND(E57*T57,2)</f>
        <v>245.02</v>
      </c>
      <c r="V57" s="140"/>
      <c r="W57" s="140"/>
      <c r="X57" s="140"/>
      <c r="Y57" s="140"/>
      <c r="Z57" s="140"/>
      <c r="AA57" s="140"/>
      <c r="AB57" s="140"/>
      <c r="AC57" s="140"/>
      <c r="AD57" s="140"/>
      <c r="AE57" s="140" t="s">
        <v>173</v>
      </c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</row>
    <row r="58" spans="1:60" ht="24" outlineLevel="1">
      <c r="A58" s="141"/>
      <c r="B58" s="141"/>
      <c r="C58" s="241" t="s">
        <v>182</v>
      </c>
      <c r="D58" s="242"/>
      <c r="E58" s="243"/>
      <c r="F58" s="244"/>
      <c r="G58" s="245"/>
      <c r="H58" s="159"/>
      <c r="I58" s="159"/>
      <c r="J58" s="159"/>
      <c r="K58" s="159"/>
      <c r="L58" s="159"/>
      <c r="M58" s="159"/>
      <c r="N58" s="148"/>
      <c r="O58" s="148"/>
      <c r="P58" s="148"/>
      <c r="Q58" s="148"/>
      <c r="R58" s="148"/>
      <c r="S58" s="148"/>
      <c r="T58" s="149"/>
      <c r="U58" s="148"/>
      <c r="V58" s="140"/>
      <c r="W58" s="140"/>
      <c r="X58" s="140"/>
      <c r="Y58" s="140"/>
      <c r="Z58" s="140"/>
      <c r="AA58" s="140"/>
      <c r="AB58" s="140"/>
      <c r="AC58" s="140"/>
      <c r="AD58" s="140"/>
      <c r="AE58" s="140" t="s">
        <v>131</v>
      </c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3" t="str">
        <f>C58</f>
        <v>Trubková mikropilota z oceli 11 523, hlava mikropiloty navařená nebo našroubovaná a zajištěná svarem, injektování s dvojitým obturátorem tlakem 0,60 MPa, zřízení a odstranění pomocné konstrukce ze dřeva. Včetně vrtu.</v>
      </c>
      <c r="BB58" s="140"/>
      <c r="BC58" s="140"/>
      <c r="BD58" s="140"/>
      <c r="BE58" s="140"/>
      <c r="BF58" s="140"/>
      <c r="BG58" s="140"/>
      <c r="BH58" s="140"/>
    </row>
    <row r="59" spans="1:60" outlineLevel="1">
      <c r="A59" s="141"/>
      <c r="B59" s="141"/>
      <c r="C59" s="182" t="s">
        <v>183</v>
      </c>
      <c r="D59" s="153"/>
      <c r="E59" s="157"/>
      <c r="F59" s="161"/>
      <c r="G59" s="161"/>
      <c r="H59" s="159"/>
      <c r="I59" s="159"/>
      <c r="J59" s="159"/>
      <c r="K59" s="159"/>
      <c r="L59" s="159"/>
      <c r="M59" s="159"/>
      <c r="N59" s="148"/>
      <c r="O59" s="148"/>
      <c r="P59" s="148"/>
      <c r="Q59" s="148"/>
      <c r="R59" s="148"/>
      <c r="S59" s="148"/>
      <c r="T59" s="149"/>
      <c r="U59" s="148"/>
      <c r="V59" s="140"/>
      <c r="W59" s="140"/>
      <c r="X59" s="140"/>
      <c r="Y59" s="140"/>
      <c r="Z59" s="140"/>
      <c r="AA59" s="140"/>
      <c r="AB59" s="140"/>
      <c r="AC59" s="140"/>
      <c r="AD59" s="140"/>
      <c r="AE59" s="140" t="s">
        <v>131</v>
      </c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</row>
    <row r="60" spans="1:60" outlineLevel="1">
      <c r="A60" s="141"/>
      <c r="B60" s="141"/>
      <c r="C60" s="241" t="s">
        <v>184</v>
      </c>
      <c r="D60" s="242"/>
      <c r="E60" s="243"/>
      <c r="F60" s="244"/>
      <c r="G60" s="245"/>
      <c r="H60" s="159"/>
      <c r="I60" s="159"/>
      <c r="J60" s="159"/>
      <c r="K60" s="159"/>
      <c r="L60" s="159"/>
      <c r="M60" s="159"/>
      <c r="N60" s="148"/>
      <c r="O60" s="148"/>
      <c r="P60" s="148"/>
      <c r="Q60" s="148"/>
      <c r="R60" s="148"/>
      <c r="S60" s="148"/>
      <c r="T60" s="149"/>
      <c r="U60" s="148"/>
      <c r="V60" s="140"/>
      <c r="W60" s="140"/>
      <c r="X60" s="140"/>
      <c r="Y60" s="140"/>
      <c r="Z60" s="140"/>
      <c r="AA60" s="140"/>
      <c r="AB60" s="140"/>
      <c r="AC60" s="140"/>
      <c r="AD60" s="140"/>
      <c r="AE60" s="140" t="s">
        <v>131</v>
      </c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3" t="str">
        <f>C60</f>
        <v>Položka obsahuje i náklady na:</v>
      </c>
      <c r="BB60" s="140"/>
      <c r="BC60" s="140"/>
      <c r="BD60" s="140"/>
      <c r="BE60" s="140"/>
      <c r="BF60" s="140"/>
      <c r="BG60" s="140"/>
      <c r="BH60" s="140"/>
    </row>
    <row r="61" spans="1:60" outlineLevel="1">
      <c r="A61" s="141"/>
      <c r="B61" s="141"/>
      <c r="C61" s="241" t="s">
        <v>185</v>
      </c>
      <c r="D61" s="242"/>
      <c r="E61" s="243"/>
      <c r="F61" s="244"/>
      <c r="G61" s="245"/>
      <c r="H61" s="159"/>
      <c r="I61" s="159"/>
      <c r="J61" s="159"/>
      <c r="K61" s="159"/>
      <c r="L61" s="159"/>
      <c r="M61" s="159"/>
      <c r="N61" s="148"/>
      <c r="O61" s="148"/>
      <c r="P61" s="148"/>
      <c r="Q61" s="148"/>
      <c r="R61" s="148"/>
      <c r="S61" s="148"/>
      <c r="T61" s="149"/>
      <c r="U61" s="148"/>
      <c r="V61" s="140"/>
      <c r="W61" s="140"/>
      <c r="X61" s="140"/>
      <c r="Y61" s="140"/>
      <c r="Z61" s="140"/>
      <c r="AA61" s="140"/>
      <c r="AB61" s="140"/>
      <c r="AC61" s="140"/>
      <c r="AD61" s="140"/>
      <c r="AE61" s="140" t="s">
        <v>131</v>
      </c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3" t="str">
        <f>C61</f>
        <v>a) vyčištění vrtu</v>
      </c>
      <c r="BB61" s="140"/>
      <c r="BC61" s="140"/>
      <c r="BD61" s="140"/>
      <c r="BE61" s="140"/>
      <c r="BF61" s="140"/>
      <c r="BG61" s="140"/>
      <c r="BH61" s="140"/>
    </row>
    <row r="62" spans="1:60" outlineLevel="1">
      <c r="A62" s="141"/>
      <c r="B62" s="141"/>
      <c r="C62" s="241" t="s">
        <v>186</v>
      </c>
      <c r="D62" s="242"/>
      <c r="E62" s="243"/>
      <c r="F62" s="244"/>
      <c r="G62" s="245"/>
      <c r="H62" s="159"/>
      <c r="I62" s="159"/>
      <c r="J62" s="159"/>
      <c r="K62" s="159"/>
      <c r="L62" s="159"/>
      <c r="M62" s="159"/>
      <c r="N62" s="148"/>
      <c r="O62" s="148"/>
      <c r="P62" s="148"/>
      <c r="Q62" s="148"/>
      <c r="R62" s="148"/>
      <c r="S62" s="148"/>
      <c r="T62" s="149"/>
      <c r="U62" s="148"/>
      <c r="V62" s="140"/>
      <c r="W62" s="140"/>
      <c r="X62" s="140"/>
      <c r="Y62" s="140"/>
      <c r="Z62" s="140"/>
      <c r="AA62" s="140"/>
      <c r="AB62" s="140"/>
      <c r="AC62" s="140"/>
      <c r="AD62" s="140"/>
      <c r="AE62" s="140" t="s">
        <v>131</v>
      </c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3" t="str">
        <f>C62</f>
        <v>b) dodání a výrobu cementové zálivky</v>
      </c>
      <c r="BB62" s="140"/>
      <c r="BC62" s="140"/>
      <c r="BD62" s="140"/>
      <c r="BE62" s="140"/>
      <c r="BF62" s="140"/>
      <c r="BG62" s="140"/>
      <c r="BH62" s="140"/>
    </row>
    <row r="63" spans="1:60" outlineLevel="1">
      <c r="A63" s="141"/>
      <c r="B63" s="141"/>
      <c r="C63" s="241" t="s">
        <v>187</v>
      </c>
      <c r="D63" s="242"/>
      <c r="E63" s="243"/>
      <c r="F63" s="244"/>
      <c r="G63" s="245"/>
      <c r="H63" s="159"/>
      <c r="I63" s="159"/>
      <c r="J63" s="159"/>
      <c r="K63" s="159"/>
      <c r="L63" s="159"/>
      <c r="M63" s="159"/>
      <c r="N63" s="148"/>
      <c r="O63" s="148"/>
      <c r="P63" s="148"/>
      <c r="Q63" s="148"/>
      <c r="R63" s="148"/>
      <c r="S63" s="148"/>
      <c r="T63" s="149"/>
      <c r="U63" s="148"/>
      <c r="V63" s="140"/>
      <c r="W63" s="140"/>
      <c r="X63" s="140"/>
      <c r="Y63" s="140"/>
      <c r="Z63" s="140"/>
      <c r="AA63" s="140"/>
      <c r="AB63" s="140"/>
      <c r="AC63" s="140"/>
      <c r="AD63" s="140"/>
      <c r="AE63" s="140" t="s">
        <v>131</v>
      </c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3" t="str">
        <f>C63</f>
        <v>c) sestavení mikropiloty</v>
      </c>
      <c r="BB63" s="140"/>
      <c r="BC63" s="140"/>
      <c r="BD63" s="140"/>
      <c r="BE63" s="140"/>
      <c r="BF63" s="140"/>
      <c r="BG63" s="140"/>
      <c r="BH63" s="140"/>
    </row>
    <row r="64" spans="1:60" outlineLevel="1">
      <c r="A64" s="141"/>
      <c r="B64" s="141"/>
      <c r="C64" s="241" t="s">
        <v>188</v>
      </c>
      <c r="D64" s="242"/>
      <c r="E64" s="243"/>
      <c r="F64" s="244"/>
      <c r="G64" s="245"/>
      <c r="H64" s="159"/>
      <c r="I64" s="159"/>
      <c r="J64" s="159"/>
      <c r="K64" s="159"/>
      <c r="L64" s="159"/>
      <c r="M64" s="159"/>
      <c r="N64" s="148"/>
      <c r="O64" s="148"/>
      <c r="P64" s="148"/>
      <c r="Q64" s="148"/>
      <c r="R64" s="148"/>
      <c r="S64" s="148"/>
      <c r="T64" s="149"/>
      <c r="U64" s="148"/>
      <c r="V64" s="140"/>
      <c r="W64" s="140"/>
      <c r="X64" s="140"/>
      <c r="Y64" s="140"/>
      <c r="Z64" s="140"/>
      <c r="AA64" s="140"/>
      <c r="AB64" s="140"/>
      <c r="AC64" s="140"/>
      <c r="AD64" s="140"/>
      <c r="AE64" s="140" t="s">
        <v>131</v>
      </c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3" t="str">
        <f>C64</f>
        <v>d) veškeré úpravy po injektování</v>
      </c>
      <c r="BB64" s="140"/>
      <c r="BC64" s="140"/>
      <c r="BD64" s="140"/>
      <c r="BE64" s="140"/>
      <c r="BF64" s="140"/>
      <c r="BG64" s="140"/>
      <c r="BH64" s="140"/>
    </row>
    <row r="65" spans="1:60" outlineLevel="1">
      <c r="A65" s="141"/>
      <c r="B65" s="141"/>
      <c r="C65" s="180" t="s">
        <v>189</v>
      </c>
      <c r="D65" s="150"/>
      <c r="E65" s="155">
        <v>60</v>
      </c>
      <c r="F65" s="159"/>
      <c r="G65" s="159"/>
      <c r="H65" s="159"/>
      <c r="I65" s="159"/>
      <c r="J65" s="159"/>
      <c r="K65" s="159"/>
      <c r="L65" s="159"/>
      <c r="M65" s="159"/>
      <c r="N65" s="148"/>
      <c r="O65" s="148"/>
      <c r="P65" s="148"/>
      <c r="Q65" s="148"/>
      <c r="R65" s="148"/>
      <c r="S65" s="148"/>
      <c r="T65" s="149"/>
      <c r="U65" s="148"/>
      <c r="V65" s="140"/>
      <c r="W65" s="140"/>
      <c r="X65" s="140"/>
      <c r="Y65" s="140"/>
      <c r="Z65" s="140"/>
      <c r="AA65" s="140"/>
      <c r="AB65" s="140"/>
      <c r="AC65" s="140"/>
      <c r="AD65" s="140"/>
      <c r="AE65" s="140" t="s">
        <v>121</v>
      </c>
      <c r="AF65" s="140">
        <v>0</v>
      </c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</row>
    <row r="66" spans="1:60" ht="14">
      <c r="A66" s="142" t="s">
        <v>114</v>
      </c>
      <c r="B66" s="142" t="s">
        <v>71</v>
      </c>
      <c r="C66" s="181" t="s">
        <v>72</v>
      </c>
      <c r="D66" s="151"/>
      <c r="E66" s="156"/>
      <c r="F66" s="160"/>
      <c r="G66" s="160">
        <f>SUMIF(AE67:AE83,"&lt;&gt;NOR",G67:G83)</f>
        <v>0</v>
      </c>
      <c r="H66" s="160"/>
      <c r="I66" s="160">
        <f>SUM(I67:I83)</f>
        <v>0</v>
      </c>
      <c r="J66" s="160"/>
      <c r="K66" s="160">
        <f>SUM(K67:K83)</f>
        <v>0</v>
      </c>
      <c r="L66" s="160"/>
      <c r="M66" s="160">
        <f>SUM(M67:M83)</f>
        <v>0</v>
      </c>
      <c r="N66" s="151"/>
      <c r="O66" s="151">
        <f>SUM(O67:O83)</f>
        <v>101.93499</v>
      </c>
      <c r="P66" s="151"/>
      <c r="Q66" s="151">
        <f>SUM(Q67:Q83)</f>
        <v>0</v>
      </c>
      <c r="R66" s="151"/>
      <c r="S66" s="151"/>
      <c r="T66" s="152"/>
      <c r="U66" s="151">
        <f>SUM(U67:U83)</f>
        <v>268.62</v>
      </c>
      <c r="AE66" t="s">
        <v>115</v>
      </c>
    </row>
    <row r="67" spans="1:60" outlineLevel="1">
      <c r="A67" s="141">
        <v>13</v>
      </c>
      <c r="B67" s="141" t="s">
        <v>190</v>
      </c>
      <c r="C67" s="179" t="s">
        <v>191</v>
      </c>
      <c r="D67" s="148" t="s">
        <v>181</v>
      </c>
      <c r="E67" s="154">
        <v>13</v>
      </c>
      <c r="F67" s="158">
        <f>H67+J67</f>
        <v>0</v>
      </c>
      <c r="G67" s="159">
        <f>ROUND(E67*F67,2)</f>
        <v>0</v>
      </c>
      <c r="H67" s="159"/>
      <c r="I67" s="159">
        <f>ROUND(E67*H67,2)</f>
        <v>0</v>
      </c>
      <c r="J67" s="159"/>
      <c r="K67" s="159">
        <f>ROUND(E67*J67,2)</f>
        <v>0</v>
      </c>
      <c r="L67" s="159">
        <v>21</v>
      </c>
      <c r="M67" s="159">
        <f>G67*(1+L67/100)</f>
        <v>0</v>
      </c>
      <c r="N67" s="148">
        <v>0.315</v>
      </c>
      <c r="O67" s="148">
        <f>ROUND(E67*N67,5)</f>
        <v>4.0949999999999998</v>
      </c>
      <c r="P67" s="148">
        <v>0</v>
      </c>
      <c r="Q67" s="148">
        <f>ROUND(E67*P67,5)</f>
        <v>0</v>
      </c>
      <c r="R67" s="148"/>
      <c r="S67" s="148"/>
      <c r="T67" s="149">
        <v>3.0811000000000002</v>
      </c>
      <c r="U67" s="148">
        <f>ROUND(E67*T67,2)</f>
        <v>40.049999999999997</v>
      </c>
      <c r="V67" s="140"/>
      <c r="W67" s="140"/>
      <c r="X67" s="140"/>
      <c r="Y67" s="140"/>
      <c r="Z67" s="140"/>
      <c r="AA67" s="140"/>
      <c r="AB67" s="140"/>
      <c r="AC67" s="140"/>
      <c r="AD67" s="140"/>
      <c r="AE67" s="140" t="s">
        <v>119</v>
      </c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</row>
    <row r="68" spans="1:60" outlineLevel="1">
      <c r="A68" s="141">
        <v>14</v>
      </c>
      <c r="B68" s="141" t="s">
        <v>192</v>
      </c>
      <c r="C68" s="179" t="s">
        <v>193</v>
      </c>
      <c r="D68" s="148" t="s">
        <v>194</v>
      </c>
      <c r="E68" s="154">
        <v>109</v>
      </c>
      <c r="F68" s="158">
        <f>H68+J68</f>
        <v>0</v>
      </c>
      <c r="G68" s="159">
        <f>ROUND(E68*F68,2)</f>
        <v>0</v>
      </c>
      <c r="H68" s="159"/>
      <c r="I68" s="159">
        <f>ROUND(E68*H68,2)</f>
        <v>0</v>
      </c>
      <c r="J68" s="159"/>
      <c r="K68" s="159">
        <f>ROUND(E68*J68,2)</f>
        <v>0</v>
      </c>
      <c r="L68" s="159">
        <v>21</v>
      </c>
      <c r="M68" s="159">
        <f>G68*(1+L68/100)</f>
        <v>0</v>
      </c>
      <c r="N68" s="148">
        <v>4.4999999999999998E-2</v>
      </c>
      <c r="O68" s="148">
        <f>ROUND(E68*N68,5)</f>
        <v>4.9050000000000002</v>
      </c>
      <c r="P68" s="148">
        <v>0</v>
      </c>
      <c r="Q68" s="148">
        <f>ROUND(E68*P68,5)</f>
        <v>0</v>
      </c>
      <c r="R68" s="148"/>
      <c r="S68" s="148"/>
      <c r="T68" s="149">
        <v>0</v>
      </c>
      <c r="U68" s="148">
        <f>ROUND(E68*T68,2)</f>
        <v>0</v>
      </c>
      <c r="V68" s="140"/>
      <c r="W68" s="140"/>
      <c r="X68" s="140"/>
      <c r="Y68" s="140"/>
      <c r="Z68" s="140"/>
      <c r="AA68" s="140"/>
      <c r="AB68" s="140"/>
      <c r="AC68" s="140"/>
      <c r="AD68" s="140"/>
      <c r="AE68" s="140" t="s">
        <v>195</v>
      </c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</row>
    <row r="69" spans="1:60" outlineLevel="1">
      <c r="A69" s="141">
        <v>15</v>
      </c>
      <c r="B69" s="141" t="s">
        <v>196</v>
      </c>
      <c r="C69" s="179" t="s">
        <v>197</v>
      </c>
      <c r="D69" s="148" t="s">
        <v>194</v>
      </c>
      <c r="E69" s="154">
        <v>21</v>
      </c>
      <c r="F69" s="158">
        <f>H69+J69</f>
        <v>0</v>
      </c>
      <c r="G69" s="159">
        <f>ROUND(E69*F69,2)</f>
        <v>0</v>
      </c>
      <c r="H69" s="159"/>
      <c r="I69" s="159">
        <f>ROUND(E69*H69,2)</f>
        <v>0</v>
      </c>
      <c r="J69" s="159"/>
      <c r="K69" s="159">
        <f>ROUND(E69*J69,2)</f>
        <v>0</v>
      </c>
      <c r="L69" s="159">
        <v>21</v>
      </c>
      <c r="M69" s="159">
        <f>G69*(1+L69/100)</f>
        <v>0</v>
      </c>
      <c r="N69" s="148">
        <v>0.11206000000000001</v>
      </c>
      <c r="O69" s="148">
        <f>ROUND(E69*N69,5)</f>
        <v>2.3532600000000001</v>
      </c>
      <c r="P69" s="148">
        <v>0</v>
      </c>
      <c r="Q69" s="148">
        <f>ROUND(E69*P69,5)</f>
        <v>0</v>
      </c>
      <c r="R69" s="148"/>
      <c r="S69" s="148"/>
      <c r="T69" s="149">
        <v>5.3780000000000001</v>
      </c>
      <c r="U69" s="148">
        <f>ROUND(E69*T69,2)</f>
        <v>112.94</v>
      </c>
      <c r="V69" s="140"/>
      <c r="W69" s="140"/>
      <c r="X69" s="140"/>
      <c r="Y69" s="140"/>
      <c r="Z69" s="140"/>
      <c r="AA69" s="140"/>
      <c r="AB69" s="140"/>
      <c r="AC69" s="140"/>
      <c r="AD69" s="140"/>
      <c r="AE69" s="140" t="s">
        <v>119</v>
      </c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</row>
    <row r="70" spans="1:60" ht="24" outlineLevel="1">
      <c r="A70" s="141"/>
      <c r="B70" s="141"/>
      <c r="C70" s="241" t="s">
        <v>198</v>
      </c>
      <c r="D70" s="242"/>
      <c r="E70" s="243"/>
      <c r="F70" s="244"/>
      <c r="G70" s="245"/>
      <c r="H70" s="159"/>
      <c r="I70" s="159"/>
      <c r="J70" s="159"/>
      <c r="K70" s="159"/>
      <c r="L70" s="159"/>
      <c r="M70" s="159"/>
      <c r="N70" s="148"/>
      <c r="O70" s="148"/>
      <c r="P70" s="148"/>
      <c r="Q70" s="148"/>
      <c r="R70" s="148"/>
      <c r="S70" s="148"/>
      <c r="T70" s="149"/>
      <c r="U70" s="148"/>
      <c r="V70" s="140"/>
      <c r="W70" s="140"/>
      <c r="X70" s="140"/>
      <c r="Y70" s="140"/>
      <c r="Z70" s="140"/>
      <c r="AA70" s="140"/>
      <c r="AB70" s="140"/>
      <c r="AC70" s="140"/>
      <c r="AD70" s="140"/>
      <c r="AE70" s="140" t="s">
        <v>131</v>
      </c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3" t="str">
        <f>C70</f>
        <v>Montáž prefabrikovaných dílců opěrných zárubní nebo obkladních z betonu železového nebo předpjatého, včetně případné nutné spojovací vrstvy z jakékoliv cementové malty</v>
      </c>
      <c r="BB70" s="140"/>
      <c r="BC70" s="140"/>
      <c r="BD70" s="140"/>
      <c r="BE70" s="140"/>
      <c r="BF70" s="140"/>
      <c r="BG70" s="140"/>
      <c r="BH70" s="140"/>
    </row>
    <row r="71" spans="1:60" outlineLevel="1">
      <c r="A71" s="141">
        <v>16</v>
      </c>
      <c r="B71" s="141" t="s">
        <v>199</v>
      </c>
      <c r="C71" s="179" t="s">
        <v>200</v>
      </c>
      <c r="D71" s="148" t="s">
        <v>194</v>
      </c>
      <c r="E71" s="154">
        <v>21</v>
      </c>
      <c r="F71" s="158">
        <f>H71+J71</f>
        <v>0</v>
      </c>
      <c r="G71" s="159">
        <f>ROUND(E71*F71,2)</f>
        <v>0</v>
      </c>
      <c r="H71" s="159"/>
      <c r="I71" s="159">
        <f>ROUND(E71*H71,2)</f>
        <v>0</v>
      </c>
      <c r="J71" s="159"/>
      <c r="K71" s="159">
        <f>ROUND(E71*J71,2)</f>
        <v>0</v>
      </c>
      <c r="L71" s="159">
        <v>21</v>
      </c>
      <c r="M71" s="159">
        <f>G71*(1+L71/100)</f>
        <v>0</v>
      </c>
      <c r="N71" s="148">
        <v>1.728</v>
      </c>
      <c r="O71" s="148">
        <f>ROUND(E71*N71,5)</f>
        <v>36.287999999999997</v>
      </c>
      <c r="P71" s="148">
        <v>0</v>
      </c>
      <c r="Q71" s="148">
        <f>ROUND(E71*P71,5)</f>
        <v>0</v>
      </c>
      <c r="R71" s="148"/>
      <c r="S71" s="148"/>
      <c r="T71" s="149">
        <v>0</v>
      </c>
      <c r="U71" s="148">
        <f>ROUND(E71*T71,2)</f>
        <v>0</v>
      </c>
      <c r="V71" s="140"/>
      <c r="W71" s="140"/>
      <c r="X71" s="140"/>
      <c r="Y71" s="140"/>
      <c r="Z71" s="140"/>
      <c r="AA71" s="140"/>
      <c r="AB71" s="140"/>
      <c r="AC71" s="140"/>
      <c r="AD71" s="140"/>
      <c r="AE71" s="140" t="s">
        <v>195</v>
      </c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</row>
    <row r="72" spans="1:60" outlineLevel="1">
      <c r="A72" s="141">
        <v>17</v>
      </c>
      <c r="B72" s="141" t="s">
        <v>201</v>
      </c>
      <c r="C72" s="179" t="s">
        <v>202</v>
      </c>
      <c r="D72" s="148" t="s">
        <v>129</v>
      </c>
      <c r="E72" s="154">
        <v>15.75</v>
      </c>
      <c r="F72" s="158">
        <f>H72+J72</f>
        <v>0</v>
      </c>
      <c r="G72" s="159">
        <f>ROUND(E72*F72,2)</f>
        <v>0</v>
      </c>
      <c r="H72" s="159"/>
      <c r="I72" s="159">
        <f>ROUND(E72*H72,2)</f>
        <v>0</v>
      </c>
      <c r="J72" s="159"/>
      <c r="K72" s="159">
        <f>ROUND(E72*J72,2)</f>
        <v>0</v>
      </c>
      <c r="L72" s="159">
        <v>21</v>
      </c>
      <c r="M72" s="159">
        <f>G72*(1+L72/100)</f>
        <v>0</v>
      </c>
      <c r="N72" s="148">
        <v>1.67266</v>
      </c>
      <c r="O72" s="148">
        <f>ROUND(E72*N72,5)</f>
        <v>26.3444</v>
      </c>
      <c r="P72" s="148">
        <v>0</v>
      </c>
      <c r="Q72" s="148">
        <f>ROUND(E72*P72,5)</f>
        <v>0</v>
      </c>
      <c r="R72" s="148"/>
      <c r="S72" s="148"/>
      <c r="T72" s="149">
        <v>4.9420000000000002</v>
      </c>
      <c r="U72" s="148">
        <f>ROUND(E72*T72,2)</f>
        <v>77.84</v>
      </c>
      <c r="V72" s="140"/>
      <c r="W72" s="140"/>
      <c r="X72" s="140"/>
      <c r="Y72" s="140"/>
      <c r="Z72" s="140"/>
      <c r="AA72" s="140"/>
      <c r="AB72" s="140"/>
      <c r="AC72" s="140"/>
      <c r="AD72" s="140"/>
      <c r="AE72" s="140" t="s">
        <v>119</v>
      </c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</row>
    <row r="73" spans="1:60" outlineLevel="1">
      <c r="A73" s="141"/>
      <c r="B73" s="141"/>
      <c r="C73" s="180" t="s">
        <v>203</v>
      </c>
      <c r="D73" s="150"/>
      <c r="E73" s="155">
        <v>15.75</v>
      </c>
      <c r="F73" s="159"/>
      <c r="G73" s="159"/>
      <c r="H73" s="159"/>
      <c r="I73" s="159"/>
      <c r="J73" s="159"/>
      <c r="K73" s="159"/>
      <c r="L73" s="159"/>
      <c r="M73" s="159"/>
      <c r="N73" s="148"/>
      <c r="O73" s="148"/>
      <c r="P73" s="148"/>
      <c r="Q73" s="148"/>
      <c r="R73" s="148"/>
      <c r="S73" s="148"/>
      <c r="T73" s="149"/>
      <c r="U73" s="148"/>
      <c r="V73" s="140"/>
      <c r="W73" s="140"/>
      <c r="X73" s="140"/>
      <c r="Y73" s="140"/>
      <c r="Z73" s="140"/>
      <c r="AA73" s="140"/>
      <c r="AB73" s="140"/>
      <c r="AC73" s="140"/>
      <c r="AD73" s="140"/>
      <c r="AE73" s="140" t="s">
        <v>121</v>
      </c>
      <c r="AF73" s="140">
        <v>0</v>
      </c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</row>
    <row r="74" spans="1:60" ht="24" outlineLevel="1">
      <c r="A74" s="141">
        <v>18</v>
      </c>
      <c r="B74" s="141" t="s">
        <v>204</v>
      </c>
      <c r="C74" s="179" t="s">
        <v>205</v>
      </c>
      <c r="D74" s="148" t="s">
        <v>129</v>
      </c>
      <c r="E74" s="154">
        <v>4.08</v>
      </c>
      <c r="F74" s="158">
        <f>H74+J74</f>
        <v>0</v>
      </c>
      <c r="G74" s="159">
        <f>ROUND(E74*F74,2)</f>
        <v>0</v>
      </c>
      <c r="H74" s="159"/>
      <c r="I74" s="159">
        <f>ROUND(E74*H74,2)</f>
        <v>0</v>
      </c>
      <c r="J74" s="159"/>
      <c r="K74" s="159">
        <f>ROUND(E74*J74,2)</f>
        <v>0</v>
      </c>
      <c r="L74" s="159">
        <v>21</v>
      </c>
      <c r="M74" s="159">
        <f>G74*(1+L74/100)</f>
        <v>0</v>
      </c>
      <c r="N74" s="148">
        <v>2.5249999999999999</v>
      </c>
      <c r="O74" s="148">
        <f>ROUND(E74*N74,5)</f>
        <v>10.302</v>
      </c>
      <c r="P74" s="148">
        <v>0</v>
      </c>
      <c r="Q74" s="148">
        <f>ROUND(E74*P74,5)</f>
        <v>0</v>
      </c>
      <c r="R74" s="148"/>
      <c r="S74" s="148"/>
      <c r="T74" s="149">
        <v>0.26900000000000002</v>
      </c>
      <c r="U74" s="148">
        <f>ROUND(E74*T74,2)</f>
        <v>1.1000000000000001</v>
      </c>
      <c r="V74" s="140"/>
      <c r="W74" s="140"/>
      <c r="X74" s="140"/>
      <c r="Y74" s="140"/>
      <c r="Z74" s="140"/>
      <c r="AA74" s="140"/>
      <c r="AB74" s="140"/>
      <c r="AC74" s="140"/>
      <c r="AD74" s="140"/>
      <c r="AE74" s="140" t="s">
        <v>119</v>
      </c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</row>
    <row r="75" spans="1:60" outlineLevel="1">
      <c r="A75" s="141"/>
      <c r="B75" s="141"/>
      <c r="C75" s="180" t="s">
        <v>206</v>
      </c>
      <c r="D75" s="150"/>
      <c r="E75" s="155">
        <v>4.08</v>
      </c>
      <c r="F75" s="159"/>
      <c r="G75" s="159"/>
      <c r="H75" s="159"/>
      <c r="I75" s="159"/>
      <c r="J75" s="159"/>
      <c r="K75" s="159"/>
      <c r="L75" s="159"/>
      <c r="M75" s="159"/>
      <c r="N75" s="148"/>
      <c r="O75" s="148"/>
      <c r="P75" s="148"/>
      <c r="Q75" s="148"/>
      <c r="R75" s="148"/>
      <c r="S75" s="148"/>
      <c r="T75" s="149"/>
      <c r="U75" s="148"/>
      <c r="V75" s="140"/>
      <c r="W75" s="140"/>
      <c r="X75" s="140"/>
      <c r="Y75" s="140"/>
      <c r="Z75" s="140"/>
      <c r="AA75" s="140"/>
      <c r="AB75" s="140"/>
      <c r="AC75" s="140"/>
      <c r="AD75" s="140"/>
      <c r="AE75" s="140" t="s">
        <v>121</v>
      </c>
      <c r="AF75" s="140">
        <v>0</v>
      </c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</row>
    <row r="76" spans="1:60" outlineLevel="1">
      <c r="A76" s="141">
        <v>19</v>
      </c>
      <c r="B76" s="141" t="s">
        <v>207</v>
      </c>
      <c r="C76" s="179" t="s">
        <v>208</v>
      </c>
      <c r="D76" s="148" t="s">
        <v>129</v>
      </c>
      <c r="E76" s="154">
        <v>6.6280000000000001</v>
      </c>
      <c r="F76" s="158">
        <f>H76+J76</f>
        <v>0</v>
      </c>
      <c r="G76" s="159">
        <f>ROUND(E76*F76,2)</f>
        <v>0</v>
      </c>
      <c r="H76" s="159"/>
      <c r="I76" s="159">
        <f>ROUND(E76*H76,2)</f>
        <v>0</v>
      </c>
      <c r="J76" s="159"/>
      <c r="K76" s="159">
        <f>ROUND(E76*J76,2)</f>
        <v>0</v>
      </c>
      <c r="L76" s="159">
        <v>21</v>
      </c>
      <c r="M76" s="159">
        <f>G76*(1+L76/100)</f>
        <v>0</v>
      </c>
      <c r="N76" s="148">
        <v>2.5249999999999999</v>
      </c>
      <c r="O76" s="148">
        <f>ROUND(E76*N76,5)</f>
        <v>16.735700000000001</v>
      </c>
      <c r="P76" s="148">
        <v>0</v>
      </c>
      <c r="Q76" s="148">
        <f>ROUND(E76*P76,5)</f>
        <v>0</v>
      </c>
      <c r="R76" s="148"/>
      <c r="S76" s="148"/>
      <c r="T76" s="149">
        <v>0.67700000000000005</v>
      </c>
      <c r="U76" s="148">
        <f>ROUND(E76*T76,2)</f>
        <v>4.49</v>
      </c>
      <c r="V76" s="140"/>
      <c r="W76" s="140"/>
      <c r="X76" s="140"/>
      <c r="Y76" s="140"/>
      <c r="Z76" s="140"/>
      <c r="AA76" s="140"/>
      <c r="AB76" s="140"/>
      <c r="AC76" s="140"/>
      <c r="AD76" s="140"/>
      <c r="AE76" s="140" t="s">
        <v>119</v>
      </c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</row>
    <row r="77" spans="1:60" outlineLevel="1">
      <c r="A77" s="141"/>
      <c r="B77" s="141"/>
      <c r="C77" s="180" t="s">
        <v>209</v>
      </c>
      <c r="D77" s="150"/>
      <c r="E77" s="155">
        <v>5.44</v>
      </c>
      <c r="F77" s="159"/>
      <c r="G77" s="159"/>
      <c r="H77" s="159"/>
      <c r="I77" s="159"/>
      <c r="J77" s="159"/>
      <c r="K77" s="159"/>
      <c r="L77" s="159"/>
      <c r="M77" s="159"/>
      <c r="N77" s="148"/>
      <c r="O77" s="148"/>
      <c r="P77" s="148"/>
      <c r="Q77" s="148"/>
      <c r="R77" s="148"/>
      <c r="S77" s="148"/>
      <c r="T77" s="149"/>
      <c r="U77" s="148"/>
      <c r="V77" s="140"/>
      <c r="W77" s="140"/>
      <c r="X77" s="140"/>
      <c r="Y77" s="140"/>
      <c r="Z77" s="140"/>
      <c r="AA77" s="140"/>
      <c r="AB77" s="140"/>
      <c r="AC77" s="140"/>
      <c r="AD77" s="140"/>
      <c r="AE77" s="140" t="s">
        <v>121</v>
      </c>
      <c r="AF77" s="140">
        <v>0</v>
      </c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</row>
    <row r="78" spans="1:60" outlineLevel="1">
      <c r="A78" s="141"/>
      <c r="B78" s="141"/>
      <c r="C78" s="180" t="s">
        <v>210</v>
      </c>
      <c r="D78" s="150"/>
      <c r="E78" s="155">
        <v>1.1879999999999999</v>
      </c>
      <c r="F78" s="159"/>
      <c r="G78" s="159"/>
      <c r="H78" s="159"/>
      <c r="I78" s="159"/>
      <c r="J78" s="159"/>
      <c r="K78" s="159"/>
      <c r="L78" s="159"/>
      <c r="M78" s="159"/>
      <c r="N78" s="148"/>
      <c r="O78" s="148"/>
      <c r="P78" s="148"/>
      <c r="Q78" s="148"/>
      <c r="R78" s="148"/>
      <c r="S78" s="148"/>
      <c r="T78" s="149"/>
      <c r="U78" s="148"/>
      <c r="V78" s="140"/>
      <c r="W78" s="140"/>
      <c r="X78" s="140"/>
      <c r="Y78" s="140"/>
      <c r="Z78" s="140"/>
      <c r="AA78" s="140"/>
      <c r="AB78" s="140"/>
      <c r="AC78" s="140"/>
      <c r="AD78" s="140"/>
      <c r="AE78" s="140" t="s">
        <v>121</v>
      </c>
      <c r="AF78" s="140">
        <v>0</v>
      </c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</row>
    <row r="79" spans="1:60" outlineLevel="1">
      <c r="A79" s="141">
        <v>20</v>
      </c>
      <c r="B79" s="141" t="s">
        <v>211</v>
      </c>
      <c r="C79" s="179" t="s">
        <v>212</v>
      </c>
      <c r="D79" s="148" t="s">
        <v>118</v>
      </c>
      <c r="E79" s="154">
        <v>25.26</v>
      </c>
      <c r="F79" s="158">
        <f>H79+J79</f>
        <v>0</v>
      </c>
      <c r="G79" s="159">
        <f>ROUND(E79*F79,2)</f>
        <v>0</v>
      </c>
      <c r="H79" s="159"/>
      <c r="I79" s="159">
        <f>ROUND(E79*H79,2)</f>
        <v>0</v>
      </c>
      <c r="J79" s="159"/>
      <c r="K79" s="159">
        <f>ROUND(E79*J79,2)</f>
        <v>0</v>
      </c>
      <c r="L79" s="159">
        <v>21</v>
      </c>
      <c r="M79" s="159">
        <f>G79*(1+L79/100)</f>
        <v>0</v>
      </c>
      <c r="N79" s="148">
        <v>3.6040000000000003E-2</v>
      </c>
      <c r="O79" s="148">
        <f>ROUND(E79*N79,5)</f>
        <v>0.91037000000000001</v>
      </c>
      <c r="P79" s="148">
        <v>0</v>
      </c>
      <c r="Q79" s="148">
        <f>ROUND(E79*P79,5)</f>
        <v>0</v>
      </c>
      <c r="R79" s="148"/>
      <c r="S79" s="148"/>
      <c r="T79" s="149">
        <v>0.85599999999999998</v>
      </c>
      <c r="U79" s="148">
        <f>ROUND(E79*T79,2)</f>
        <v>21.62</v>
      </c>
      <c r="V79" s="140"/>
      <c r="W79" s="140"/>
      <c r="X79" s="140"/>
      <c r="Y79" s="140"/>
      <c r="Z79" s="140"/>
      <c r="AA79" s="140"/>
      <c r="AB79" s="140"/>
      <c r="AC79" s="140"/>
      <c r="AD79" s="140"/>
      <c r="AE79" s="140" t="s">
        <v>119</v>
      </c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</row>
    <row r="80" spans="1:60" outlineLevel="1">
      <c r="A80" s="141"/>
      <c r="B80" s="141"/>
      <c r="C80" s="241" t="s">
        <v>213</v>
      </c>
      <c r="D80" s="242"/>
      <c r="E80" s="243"/>
      <c r="F80" s="244"/>
      <c r="G80" s="245"/>
      <c r="H80" s="159"/>
      <c r="I80" s="159"/>
      <c r="J80" s="159"/>
      <c r="K80" s="159"/>
      <c r="L80" s="159"/>
      <c r="M80" s="159"/>
      <c r="N80" s="148"/>
      <c r="O80" s="148"/>
      <c r="P80" s="148"/>
      <c r="Q80" s="148"/>
      <c r="R80" s="148"/>
      <c r="S80" s="148"/>
      <c r="T80" s="149"/>
      <c r="U80" s="148"/>
      <c r="V80" s="140"/>
      <c r="W80" s="140"/>
      <c r="X80" s="140"/>
      <c r="Y80" s="140"/>
      <c r="Z80" s="140"/>
      <c r="AA80" s="140"/>
      <c r="AB80" s="140"/>
      <c r="AC80" s="140"/>
      <c r="AD80" s="140"/>
      <c r="AE80" s="140" t="s">
        <v>131</v>
      </c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3" t="str">
        <f>C80</f>
        <v>Bednění mostních konstrukcí svislých, šikmých, přímých, zakřivených i skloněných výšky do 20 m.</v>
      </c>
      <c r="BB80" s="140"/>
      <c r="BC80" s="140"/>
      <c r="BD80" s="140"/>
      <c r="BE80" s="140"/>
      <c r="BF80" s="140"/>
      <c r="BG80" s="140"/>
      <c r="BH80" s="140"/>
    </row>
    <row r="81" spans="1:60" outlineLevel="1">
      <c r="A81" s="141"/>
      <c r="B81" s="141"/>
      <c r="C81" s="180" t="s">
        <v>214</v>
      </c>
      <c r="D81" s="150"/>
      <c r="E81" s="155">
        <v>16.8</v>
      </c>
      <c r="F81" s="159"/>
      <c r="G81" s="159"/>
      <c r="H81" s="159"/>
      <c r="I81" s="159"/>
      <c r="J81" s="159"/>
      <c r="K81" s="159"/>
      <c r="L81" s="159"/>
      <c r="M81" s="159"/>
      <c r="N81" s="148"/>
      <c r="O81" s="148"/>
      <c r="P81" s="148"/>
      <c r="Q81" s="148"/>
      <c r="R81" s="148"/>
      <c r="S81" s="148"/>
      <c r="T81" s="149"/>
      <c r="U81" s="148"/>
      <c r="V81" s="140"/>
      <c r="W81" s="140"/>
      <c r="X81" s="140"/>
      <c r="Y81" s="140"/>
      <c r="Z81" s="140"/>
      <c r="AA81" s="140"/>
      <c r="AB81" s="140"/>
      <c r="AC81" s="140"/>
      <c r="AD81" s="140"/>
      <c r="AE81" s="140" t="s">
        <v>121</v>
      </c>
      <c r="AF81" s="140">
        <v>0</v>
      </c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</row>
    <row r="82" spans="1:60" outlineLevel="1">
      <c r="A82" s="141"/>
      <c r="B82" s="141"/>
      <c r="C82" s="180" t="s">
        <v>215</v>
      </c>
      <c r="D82" s="150"/>
      <c r="E82" s="155">
        <v>8.4600000000000009</v>
      </c>
      <c r="F82" s="159"/>
      <c r="G82" s="159"/>
      <c r="H82" s="159"/>
      <c r="I82" s="159"/>
      <c r="J82" s="159"/>
      <c r="K82" s="159"/>
      <c r="L82" s="159"/>
      <c r="M82" s="159"/>
      <c r="N82" s="148"/>
      <c r="O82" s="148"/>
      <c r="P82" s="148"/>
      <c r="Q82" s="148"/>
      <c r="R82" s="148"/>
      <c r="S82" s="148"/>
      <c r="T82" s="149"/>
      <c r="U82" s="148"/>
      <c r="V82" s="140"/>
      <c r="W82" s="140"/>
      <c r="X82" s="140"/>
      <c r="Y82" s="140"/>
      <c r="Z82" s="140"/>
      <c r="AA82" s="140"/>
      <c r="AB82" s="140"/>
      <c r="AC82" s="140"/>
      <c r="AD82" s="140"/>
      <c r="AE82" s="140" t="s">
        <v>121</v>
      </c>
      <c r="AF82" s="140">
        <v>0</v>
      </c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</row>
    <row r="83" spans="1:60" outlineLevel="1">
      <c r="A83" s="141">
        <v>21</v>
      </c>
      <c r="B83" s="141" t="s">
        <v>216</v>
      </c>
      <c r="C83" s="179" t="s">
        <v>217</v>
      </c>
      <c r="D83" s="148" t="s">
        <v>118</v>
      </c>
      <c r="E83" s="154">
        <v>25.26</v>
      </c>
      <c r="F83" s="158">
        <f>H83+J83</f>
        <v>0</v>
      </c>
      <c r="G83" s="159">
        <f>ROUND(E83*F83,2)</f>
        <v>0</v>
      </c>
      <c r="H83" s="159"/>
      <c r="I83" s="159">
        <f>ROUND(E83*H83,2)</f>
        <v>0</v>
      </c>
      <c r="J83" s="159"/>
      <c r="K83" s="159">
        <f>ROUND(E83*J83,2)</f>
        <v>0</v>
      </c>
      <c r="L83" s="159">
        <v>21</v>
      </c>
      <c r="M83" s="159">
        <f>G83*(1+L83/100)</f>
        <v>0</v>
      </c>
      <c r="N83" s="148">
        <v>5.0000000000000002E-5</v>
      </c>
      <c r="O83" s="148">
        <f>ROUND(E83*N83,5)</f>
        <v>1.2600000000000001E-3</v>
      </c>
      <c r="P83" s="148">
        <v>0</v>
      </c>
      <c r="Q83" s="148">
        <f>ROUND(E83*P83,5)</f>
        <v>0</v>
      </c>
      <c r="R83" s="148"/>
      <c r="S83" s="148"/>
      <c r="T83" s="149">
        <v>0.41899999999999998</v>
      </c>
      <c r="U83" s="148">
        <f>ROUND(E83*T83,2)</f>
        <v>10.58</v>
      </c>
      <c r="V83" s="140"/>
      <c r="W83" s="140"/>
      <c r="X83" s="140"/>
      <c r="Y83" s="140"/>
      <c r="Z83" s="140"/>
      <c r="AA83" s="140"/>
      <c r="AB83" s="140"/>
      <c r="AC83" s="140"/>
      <c r="AD83" s="140"/>
      <c r="AE83" s="140" t="s">
        <v>119</v>
      </c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</row>
    <row r="84" spans="1:60" ht="14">
      <c r="A84" s="142" t="s">
        <v>114</v>
      </c>
      <c r="B84" s="142" t="s">
        <v>73</v>
      </c>
      <c r="C84" s="181" t="s">
        <v>74</v>
      </c>
      <c r="D84" s="151"/>
      <c r="E84" s="156"/>
      <c r="F84" s="160"/>
      <c r="G84" s="160">
        <f>SUMIF(AE85:AE111,"&lt;&gt;NOR",G85:G111)</f>
        <v>0</v>
      </c>
      <c r="H84" s="160"/>
      <c r="I84" s="160">
        <f>SUM(I85:I111)</f>
        <v>0</v>
      </c>
      <c r="J84" s="160"/>
      <c r="K84" s="160">
        <f>SUM(K85:K111)</f>
        <v>0</v>
      </c>
      <c r="L84" s="160"/>
      <c r="M84" s="160">
        <f>SUM(M85:M111)</f>
        <v>0</v>
      </c>
      <c r="N84" s="151"/>
      <c r="O84" s="151">
        <f>SUM(O85:O111)</f>
        <v>3.9575900000000002</v>
      </c>
      <c r="P84" s="151"/>
      <c r="Q84" s="151">
        <f>SUM(Q85:Q111)</f>
        <v>0</v>
      </c>
      <c r="R84" s="151"/>
      <c r="S84" s="151"/>
      <c r="T84" s="152"/>
      <c r="U84" s="151">
        <f>SUM(U85:U111)</f>
        <v>53.9</v>
      </c>
      <c r="AE84" t="s">
        <v>115</v>
      </c>
    </row>
    <row r="85" spans="1:60" outlineLevel="1">
      <c r="A85" s="141">
        <v>22</v>
      </c>
      <c r="B85" s="141" t="s">
        <v>218</v>
      </c>
      <c r="C85" s="179" t="s">
        <v>219</v>
      </c>
      <c r="D85" s="148" t="s">
        <v>129</v>
      </c>
      <c r="E85" s="154">
        <v>1.0074000000000001</v>
      </c>
      <c r="F85" s="158">
        <f>H85+J85</f>
        <v>0</v>
      </c>
      <c r="G85" s="159">
        <f>ROUND(E85*F85,2)</f>
        <v>0</v>
      </c>
      <c r="H85" s="159"/>
      <c r="I85" s="159">
        <f>ROUND(E85*H85,2)</f>
        <v>0</v>
      </c>
      <c r="J85" s="159"/>
      <c r="K85" s="159">
        <f>ROUND(E85*J85,2)</f>
        <v>0</v>
      </c>
      <c r="L85" s="159">
        <v>21</v>
      </c>
      <c r="M85" s="159">
        <f>G85*(1+L85/100)</f>
        <v>0</v>
      </c>
      <c r="N85" s="148">
        <v>0.76024999999999998</v>
      </c>
      <c r="O85" s="148">
        <f>ROUND(E85*N85,5)</f>
        <v>0.76588000000000001</v>
      </c>
      <c r="P85" s="148">
        <v>0</v>
      </c>
      <c r="Q85" s="148">
        <f>ROUND(E85*P85,5)</f>
        <v>0</v>
      </c>
      <c r="R85" s="148"/>
      <c r="S85" s="148"/>
      <c r="T85" s="149">
        <v>5.5030000000000001</v>
      </c>
      <c r="U85" s="148">
        <f>ROUND(E85*T85,2)</f>
        <v>5.54</v>
      </c>
      <c r="V85" s="140"/>
      <c r="W85" s="140"/>
      <c r="X85" s="140"/>
      <c r="Y85" s="140"/>
      <c r="Z85" s="140"/>
      <c r="AA85" s="140"/>
      <c r="AB85" s="140"/>
      <c r="AC85" s="140"/>
      <c r="AD85" s="140"/>
      <c r="AE85" s="140" t="s">
        <v>119</v>
      </c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</row>
    <row r="86" spans="1:60" outlineLevel="1">
      <c r="A86" s="141"/>
      <c r="B86" s="141"/>
      <c r="C86" s="180" t="s">
        <v>220</v>
      </c>
      <c r="D86" s="150"/>
      <c r="E86" s="155">
        <v>1.0074000000000001</v>
      </c>
      <c r="F86" s="159"/>
      <c r="G86" s="159"/>
      <c r="H86" s="159"/>
      <c r="I86" s="159"/>
      <c r="J86" s="159"/>
      <c r="K86" s="159"/>
      <c r="L86" s="159"/>
      <c r="M86" s="159"/>
      <c r="N86" s="148"/>
      <c r="O86" s="148"/>
      <c r="P86" s="148"/>
      <c r="Q86" s="148"/>
      <c r="R86" s="148"/>
      <c r="S86" s="148"/>
      <c r="T86" s="149"/>
      <c r="U86" s="148"/>
      <c r="V86" s="140"/>
      <c r="W86" s="140"/>
      <c r="X86" s="140"/>
      <c r="Y86" s="140"/>
      <c r="Z86" s="140"/>
      <c r="AA86" s="140"/>
      <c r="AB86" s="140"/>
      <c r="AC86" s="140"/>
      <c r="AD86" s="140"/>
      <c r="AE86" s="140" t="s">
        <v>121</v>
      </c>
      <c r="AF86" s="140">
        <v>0</v>
      </c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</row>
    <row r="87" spans="1:60" outlineLevel="1">
      <c r="A87" s="141">
        <v>23</v>
      </c>
      <c r="B87" s="141" t="s">
        <v>221</v>
      </c>
      <c r="C87" s="179" t="s">
        <v>222</v>
      </c>
      <c r="D87" s="148" t="s">
        <v>129</v>
      </c>
      <c r="E87" s="154">
        <v>0.4088</v>
      </c>
      <c r="F87" s="158">
        <f>H87+J87</f>
        <v>0</v>
      </c>
      <c r="G87" s="159">
        <f>ROUND(E87*F87,2)</f>
        <v>0</v>
      </c>
      <c r="H87" s="159"/>
      <c r="I87" s="159">
        <f>ROUND(E87*H87,2)</f>
        <v>0</v>
      </c>
      <c r="J87" s="159"/>
      <c r="K87" s="159">
        <f>ROUND(E87*J87,2)</f>
        <v>0</v>
      </c>
      <c r="L87" s="159">
        <v>21</v>
      </c>
      <c r="M87" s="159">
        <f>G87*(1+L87/100)</f>
        <v>0</v>
      </c>
      <c r="N87" s="148">
        <v>0.65283999999999998</v>
      </c>
      <c r="O87" s="148">
        <f>ROUND(E87*N87,5)</f>
        <v>0.26688000000000001</v>
      </c>
      <c r="P87" s="148">
        <v>0</v>
      </c>
      <c r="Q87" s="148">
        <f>ROUND(E87*P87,5)</f>
        <v>0</v>
      </c>
      <c r="R87" s="148"/>
      <c r="S87" s="148"/>
      <c r="T87" s="149">
        <v>30.946999999999999</v>
      </c>
      <c r="U87" s="148">
        <f>ROUND(E87*T87,2)</f>
        <v>12.65</v>
      </c>
      <c r="V87" s="140"/>
      <c r="W87" s="140"/>
      <c r="X87" s="140"/>
      <c r="Y87" s="140"/>
      <c r="Z87" s="140"/>
      <c r="AA87" s="140"/>
      <c r="AB87" s="140"/>
      <c r="AC87" s="140"/>
      <c r="AD87" s="140"/>
      <c r="AE87" s="140" t="s">
        <v>119</v>
      </c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</row>
    <row r="88" spans="1:60" outlineLevel="1">
      <c r="A88" s="141"/>
      <c r="B88" s="141"/>
      <c r="C88" s="180" t="s">
        <v>223</v>
      </c>
      <c r="D88" s="150"/>
      <c r="E88" s="155">
        <v>0.4088</v>
      </c>
      <c r="F88" s="159"/>
      <c r="G88" s="159"/>
      <c r="H88" s="159"/>
      <c r="I88" s="159"/>
      <c r="J88" s="159"/>
      <c r="K88" s="159"/>
      <c r="L88" s="159"/>
      <c r="M88" s="159"/>
      <c r="N88" s="148"/>
      <c r="O88" s="148"/>
      <c r="P88" s="148"/>
      <c r="Q88" s="148"/>
      <c r="R88" s="148"/>
      <c r="S88" s="148"/>
      <c r="T88" s="149"/>
      <c r="U88" s="148"/>
      <c r="V88" s="140"/>
      <c r="W88" s="140"/>
      <c r="X88" s="140"/>
      <c r="Y88" s="140"/>
      <c r="Z88" s="140"/>
      <c r="AA88" s="140"/>
      <c r="AB88" s="140"/>
      <c r="AC88" s="140"/>
      <c r="AD88" s="140"/>
      <c r="AE88" s="140" t="s">
        <v>121</v>
      </c>
      <c r="AF88" s="140">
        <v>0</v>
      </c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</row>
    <row r="89" spans="1:60" outlineLevel="1">
      <c r="A89" s="141">
        <v>24</v>
      </c>
      <c r="B89" s="141" t="s">
        <v>224</v>
      </c>
      <c r="C89" s="179" t="s">
        <v>225</v>
      </c>
      <c r="D89" s="148" t="s">
        <v>226</v>
      </c>
      <c r="E89" s="154">
        <v>1.0075099999999999</v>
      </c>
      <c r="F89" s="158">
        <f>H89+J89</f>
        <v>0</v>
      </c>
      <c r="G89" s="159">
        <f>ROUND(E89*F89,2)</f>
        <v>0</v>
      </c>
      <c r="H89" s="159"/>
      <c r="I89" s="159">
        <f>ROUND(E89*H89,2)</f>
        <v>0</v>
      </c>
      <c r="J89" s="159"/>
      <c r="K89" s="159">
        <f>ROUND(E89*J89,2)</f>
        <v>0</v>
      </c>
      <c r="L89" s="159">
        <v>21</v>
      </c>
      <c r="M89" s="159">
        <f>G89*(1+L89/100)</f>
        <v>0</v>
      </c>
      <c r="N89" s="148">
        <v>1</v>
      </c>
      <c r="O89" s="148">
        <f>ROUND(E89*N89,5)</f>
        <v>1.0075099999999999</v>
      </c>
      <c r="P89" s="148">
        <v>0</v>
      </c>
      <c r="Q89" s="148">
        <f>ROUND(E89*P89,5)</f>
        <v>0</v>
      </c>
      <c r="R89" s="148"/>
      <c r="S89" s="148"/>
      <c r="T89" s="149">
        <v>17</v>
      </c>
      <c r="U89" s="148">
        <f>ROUND(E89*T89,2)</f>
        <v>17.13</v>
      </c>
      <c r="V89" s="140"/>
      <c r="W89" s="140"/>
      <c r="X89" s="140"/>
      <c r="Y89" s="140"/>
      <c r="Z89" s="140"/>
      <c r="AA89" s="140"/>
      <c r="AB89" s="140"/>
      <c r="AC89" s="140"/>
      <c r="AD89" s="140"/>
      <c r="AE89" s="140" t="s">
        <v>173</v>
      </c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</row>
    <row r="90" spans="1:60" outlineLevel="1">
      <c r="A90" s="141"/>
      <c r="B90" s="141"/>
      <c r="C90" s="241" t="s">
        <v>227</v>
      </c>
      <c r="D90" s="242"/>
      <c r="E90" s="243"/>
      <c r="F90" s="244"/>
      <c r="G90" s="245"/>
      <c r="H90" s="159"/>
      <c r="I90" s="159"/>
      <c r="J90" s="159"/>
      <c r="K90" s="159"/>
      <c r="L90" s="159"/>
      <c r="M90" s="159"/>
      <c r="N90" s="148"/>
      <c r="O90" s="148"/>
      <c r="P90" s="148"/>
      <c r="Q90" s="148"/>
      <c r="R90" s="148"/>
      <c r="S90" s="148"/>
      <c r="T90" s="149"/>
      <c r="U90" s="148"/>
      <c r="V90" s="140"/>
      <c r="W90" s="140"/>
      <c r="X90" s="140"/>
      <c r="Y90" s="140"/>
      <c r="Z90" s="140"/>
      <c r="AA90" s="140"/>
      <c r="AB90" s="140"/>
      <c r="AC90" s="140"/>
      <c r="AD90" s="140"/>
      <c r="AE90" s="140" t="s">
        <v>131</v>
      </c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3" t="str">
        <f t="shared" ref="BA90:BA106" si="0">C90</f>
        <v>Položka zahrnuje:</v>
      </c>
      <c r="BB90" s="140"/>
      <c r="BC90" s="140"/>
      <c r="BD90" s="140"/>
      <c r="BE90" s="140"/>
      <c r="BF90" s="140"/>
      <c r="BG90" s="140"/>
      <c r="BH90" s="140"/>
    </row>
    <row r="91" spans="1:60" outlineLevel="1">
      <c r="A91" s="141"/>
      <c r="B91" s="141"/>
      <c r="C91" s="241" t="s">
        <v>228</v>
      </c>
      <c r="D91" s="242"/>
      <c r="E91" s="243"/>
      <c r="F91" s="244"/>
      <c r="G91" s="245"/>
      <c r="H91" s="159"/>
      <c r="I91" s="159"/>
      <c r="J91" s="159"/>
      <c r="K91" s="159"/>
      <c r="L91" s="159"/>
      <c r="M91" s="159"/>
      <c r="N91" s="148"/>
      <c r="O91" s="148"/>
      <c r="P91" s="148"/>
      <c r="Q91" s="148"/>
      <c r="R91" s="148"/>
      <c r="S91" s="148"/>
      <c r="T91" s="149"/>
      <c r="U91" s="148"/>
      <c r="V91" s="140"/>
      <c r="W91" s="140"/>
      <c r="X91" s="140"/>
      <c r="Y91" s="140"/>
      <c r="Z91" s="140"/>
      <c r="AA91" s="140"/>
      <c r="AB91" s="140"/>
      <c r="AC91" s="140"/>
      <c r="AD91" s="140"/>
      <c r="AE91" s="140" t="s">
        <v>131</v>
      </c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3" t="str">
        <f t="shared" si="0"/>
        <v>- dílenskou dokumentaci, včetně technologického předpisu spojování,</v>
      </c>
      <c r="BB91" s="140"/>
      <c r="BC91" s="140"/>
      <c r="BD91" s="140"/>
      <c r="BE91" s="140"/>
      <c r="BF91" s="140"/>
      <c r="BG91" s="140"/>
      <c r="BH91" s="140"/>
    </row>
    <row r="92" spans="1:60" ht="24" outlineLevel="1">
      <c r="A92" s="141"/>
      <c r="B92" s="141"/>
      <c r="C92" s="241" t="s">
        <v>229</v>
      </c>
      <c r="D92" s="242"/>
      <c r="E92" s="243"/>
      <c r="F92" s="244"/>
      <c r="G92" s="245"/>
      <c r="H92" s="159"/>
      <c r="I92" s="159"/>
      <c r="J92" s="159"/>
      <c r="K92" s="159"/>
      <c r="L92" s="159"/>
      <c r="M92" s="159"/>
      <c r="N92" s="148"/>
      <c r="O92" s="148"/>
      <c r="P92" s="148"/>
      <c r="Q92" s="148"/>
      <c r="R92" s="148"/>
      <c r="S92" s="148"/>
      <c r="T92" s="149"/>
      <c r="U92" s="148"/>
      <c r="V92" s="140"/>
      <c r="W92" s="140"/>
      <c r="X92" s="140"/>
      <c r="Y92" s="140"/>
      <c r="Z92" s="140"/>
      <c r="AA92" s="140"/>
      <c r="AB92" s="140"/>
      <c r="AC92" s="140"/>
      <c r="AD92" s="140"/>
      <c r="AE92" s="140" t="s">
        <v>131</v>
      </c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3" t="str">
        <f t="shared" si="0"/>
        <v>- dodání materiálu v požadované kvalitě a výroba konstrukce (včetně pomůcek, přípravků a prostředků pro výrobu) bez ohledu na náročnost a její hmotnost,</v>
      </c>
      <c r="BB92" s="140"/>
      <c r="BC92" s="140"/>
      <c r="BD92" s="140"/>
      <c r="BE92" s="140"/>
      <c r="BF92" s="140"/>
      <c r="BG92" s="140"/>
      <c r="BH92" s="140"/>
    </row>
    <row r="93" spans="1:60" outlineLevel="1">
      <c r="A93" s="141"/>
      <c r="B93" s="141"/>
      <c r="C93" s="241" t="s">
        <v>230</v>
      </c>
      <c r="D93" s="242"/>
      <c r="E93" s="243"/>
      <c r="F93" s="244"/>
      <c r="G93" s="245"/>
      <c r="H93" s="159"/>
      <c r="I93" s="159"/>
      <c r="J93" s="159"/>
      <c r="K93" s="159"/>
      <c r="L93" s="159"/>
      <c r="M93" s="159"/>
      <c r="N93" s="148"/>
      <c r="O93" s="148"/>
      <c r="P93" s="148"/>
      <c r="Q93" s="148"/>
      <c r="R93" s="148"/>
      <c r="S93" s="148"/>
      <c r="T93" s="149"/>
      <c r="U93" s="148"/>
      <c r="V93" s="140"/>
      <c r="W93" s="140"/>
      <c r="X93" s="140"/>
      <c r="Y93" s="140"/>
      <c r="Z93" s="140"/>
      <c r="AA93" s="140"/>
      <c r="AB93" s="140"/>
      <c r="AC93" s="140"/>
      <c r="AD93" s="140"/>
      <c r="AE93" s="140" t="s">
        <v>131</v>
      </c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3" t="str">
        <f t="shared" si="0"/>
        <v>- dodání spojovacího materiálu,</v>
      </c>
      <c r="BB93" s="140"/>
      <c r="BC93" s="140"/>
      <c r="BD93" s="140"/>
      <c r="BE93" s="140"/>
      <c r="BF93" s="140"/>
      <c r="BG93" s="140"/>
      <c r="BH93" s="140"/>
    </row>
    <row r="94" spans="1:60" outlineLevel="1">
      <c r="A94" s="141"/>
      <c r="B94" s="141"/>
      <c r="C94" s="241" t="s">
        <v>231</v>
      </c>
      <c r="D94" s="242"/>
      <c r="E94" s="243"/>
      <c r="F94" s="244"/>
      <c r="G94" s="245"/>
      <c r="H94" s="159"/>
      <c r="I94" s="159"/>
      <c r="J94" s="159"/>
      <c r="K94" s="159"/>
      <c r="L94" s="159"/>
      <c r="M94" s="159"/>
      <c r="N94" s="148"/>
      <c r="O94" s="148"/>
      <c r="P94" s="148"/>
      <c r="Q94" s="148"/>
      <c r="R94" s="148"/>
      <c r="S94" s="148"/>
      <c r="T94" s="149"/>
      <c r="U94" s="148"/>
      <c r="V94" s="140"/>
      <c r="W94" s="140"/>
      <c r="X94" s="140"/>
      <c r="Y94" s="140"/>
      <c r="Z94" s="140"/>
      <c r="AA94" s="140"/>
      <c r="AB94" s="140"/>
      <c r="AC94" s="140"/>
      <c r="AD94" s="140"/>
      <c r="AE94" s="140" t="s">
        <v>131</v>
      </c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3" t="str">
        <f t="shared" si="0"/>
        <v>- zřízení montážních a dilatačních spojů, spar, včetně potřebných úprav, vložek, opracování, očištění a ošetření,</v>
      </c>
      <c r="BB94" s="140"/>
      <c r="BC94" s="140"/>
      <c r="BD94" s="140"/>
      <c r="BE94" s="140"/>
      <c r="BF94" s="140"/>
      <c r="BG94" s="140"/>
      <c r="BH94" s="140"/>
    </row>
    <row r="95" spans="1:60" ht="24" outlineLevel="1">
      <c r="A95" s="141"/>
      <c r="B95" s="141"/>
      <c r="C95" s="241" t="s">
        <v>232</v>
      </c>
      <c r="D95" s="242"/>
      <c r="E95" s="243"/>
      <c r="F95" s="244"/>
      <c r="G95" s="245"/>
      <c r="H95" s="159"/>
      <c r="I95" s="159"/>
      <c r="J95" s="159"/>
      <c r="K95" s="159"/>
      <c r="L95" s="159"/>
      <c r="M95" s="159"/>
      <c r="N95" s="148"/>
      <c r="O95" s="148"/>
      <c r="P95" s="148"/>
      <c r="Q95" s="148"/>
      <c r="R95" s="148"/>
      <c r="S95" s="148"/>
      <c r="T95" s="149"/>
      <c r="U95" s="148"/>
      <c r="V95" s="140"/>
      <c r="W95" s="140"/>
      <c r="X95" s="140"/>
      <c r="Y95" s="140"/>
      <c r="Z95" s="140"/>
      <c r="AA95" s="140"/>
      <c r="AB95" s="140"/>
      <c r="AC95" s="140"/>
      <c r="AD95" s="140"/>
      <c r="AE95" s="140" t="s">
        <v>131</v>
      </c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3" t="str">
        <f t="shared" si="0"/>
        <v>- podpěr. konstr. a lešení všech druhů pro montáž konstrukcí i doplňkových, včetně požadovaných otvorů, ochranných a bezpečnostních opatření a základů pro tyto konstrukce a lešení,</v>
      </c>
      <c r="BB95" s="140"/>
      <c r="BC95" s="140"/>
      <c r="BD95" s="140"/>
      <c r="BE95" s="140"/>
      <c r="BF95" s="140"/>
      <c r="BG95" s="140"/>
      <c r="BH95" s="140"/>
    </row>
    <row r="96" spans="1:60" outlineLevel="1">
      <c r="A96" s="141"/>
      <c r="B96" s="141"/>
      <c r="C96" s="241" t="s">
        <v>233</v>
      </c>
      <c r="D96" s="242"/>
      <c r="E96" s="243"/>
      <c r="F96" s="244"/>
      <c r="G96" s="245"/>
      <c r="H96" s="159"/>
      <c r="I96" s="159"/>
      <c r="J96" s="159"/>
      <c r="K96" s="159"/>
      <c r="L96" s="159"/>
      <c r="M96" s="159"/>
      <c r="N96" s="148"/>
      <c r="O96" s="148"/>
      <c r="P96" s="148"/>
      <c r="Q96" s="148"/>
      <c r="R96" s="148"/>
      <c r="S96" s="148"/>
      <c r="T96" s="149"/>
      <c r="U96" s="148"/>
      <c r="V96" s="140"/>
      <c r="W96" s="140"/>
      <c r="X96" s="140"/>
      <c r="Y96" s="140"/>
      <c r="Z96" s="140"/>
      <c r="AA96" s="140"/>
      <c r="AB96" s="140"/>
      <c r="AC96" s="140"/>
      <c r="AD96" s="140"/>
      <c r="AE96" s="140" t="s">
        <v>131</v>
      </c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3" t="str">
        <f t="shared" si="0"/>
        <v>- montáž konstrukce na staveništi, včetně montážních prostředků a pomůcek a zednických výpomocí,</v>
      </c>
      <c r="BB96" s="140"/>
      <c r="BC96" s="140"/>
      <c r="BD96" s="140"/>
      <c r="BE96" s="140"/>
      <c r="BF96" s="140"/>
      <c r="BG96" s="140"/>
      <c r="BH96" s="140"/>
    </row>
    <row r="97" spans="1:60" outlineLevel="1">
      <c r="A97" s="141"/>
      <c r="B97" s="141"/>
      <c r="C97" s="241" t="s">
        <v>234</v>
      </c>
      <c r="D97" s="242"/>
      <c r="E97" s="243"/>
      <c r="F97" s="244"/>
      <c r="G97" s="245"/>
      <c r="H97" s="159"/>
      <c r="I97" s="159"/>
      <c r="J97" s="159"/>
      <c r="K97" s="159"/>
      <c r="L97" s="159"/>
      <c r="M97" s="159"/>
      <c r="N97" s="148"/>
      <c r="O97" s="148"/>
      <c r="P97" s="148"/>
      <c r="Q97" s="148"/>
      <c r="R97" s="148"/>
      <c r="S97" s="148"/>
      <c r="T97" s="149"/>
      <c r="U97" s="148"/>
      <c r="V97" s="140"/>
      <c r="W97" s="140"/>
      <c r="X97" s="140"/>
      <c r="Y97" s="140"/>
      <c r="Z97" s="140"/>
      <c r="AA97" s="140"/>
      <c r="AB97" s="140"/>
      <c r="AC97" s="140"/>
      <c r="AD97" s="140"/>
      <c r="AE97" s="140" t="s">
        <v>131</v>
      </c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3" t="str">
        <f t="shared" si="0"/>
        <v>- výplň, těsnění a tmelení spar a spojů,</v>
      </c>
      <c r="BB97" s="140"/>
      <c r="BC97" s="140"/>
      <c r="BD97" s="140"/>
      <c r="BE97" s="140"/>
      <c r="BF97" s="140"/>
      <c r="BG97" s="140"/>
      <c r="BH97" s="140"/>
    </row>
    <row r="98" spans="1:60" outlineLevel="1">
      <c r="A98" s="141"/>
      <c r="B98" s="141"/>
      <c r="C98" s="241" t="s">
        <v>235</v>
      </c>
      <c r="D98" s="242"/>
      <c r="E98" s="243"/>
      <c r="F98" s="244"/>
      <c r="G98" s="245"/>
      <c r="H98" s="159"/>
      <c r="I98" s="159"/>
      <c r="J98" s="159"/>
      <c r="K98" s="159"/>
      <c r="L98" s="159"/>
      <c r="M98" s="159"/>
      <c r="N98" s="148"/>
      <c r="O98" s="148"/>
      <c r="P98" s="148"/>
      <c r="Q98" s="148"/>
      <c r="R98" s="148"/>
      <c r="S98" s="148"/>
      <c r="T98" s="149"/>
      <c r="U98" s="148"/>
      <c r="V98" s="140"/>
      <c r="W98" s="140"/>
      <c r="X98" s="140"/>
      <c r="Y98" s="140"/>
      <c r="Z98" s="140"/>
      <c r="AA98" s="140"/>
      <c r="AB98" s="140"/>
      <c r="AC98" s="140"/>
      <c r="AD98" s="140"/>
      <c r="AE98" s="140" t="s">
        <v>131</v>
      </c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3" t="str">
        <f t="shared" si="0"/>
        <v>- všechny druhy ocelového kotvení,</v>
      </c>
      <c r="BB98" s="140"/>
      <c r="BC98" s="140"/>
      <c r="BD98" s="140"/>
      <c r="BE98" s="140"/>
      <c r="BF98" s="140"/>
      <c r="BG98" s="140"/>
      <c r="BH98" s="140"/>
    </row>
    <row r="99" spans="1:60" outlineLevel="1">
      <c r="A99" s="141"/>
      <c r="B99" s="141"/>
      <c r="C99" s="241" t="s">
        <v>236</v>
      </c>
      <c r="D99" s="242"/>
      <c r="E99" s="243"/>
      <c r="F99" s="244"/>
      <c r="G99" s="245"/>
      <c r="H99" s="159"/>
      <c r="I99" s="159"/>
      <c r="J99" s="159"/>
      <c r="K99" s="159"/>
      <c r="L99" s="159"/>
      <c r="M99" s="159"/>
      <c r="N99" s="148"/>
      <c r="O99" s="148"/>
      <c r="P99" s="148"/>
      <c r="Q99" s="148"/>
      <c r="R99" s="148"/>
      <c r="S99" s="148"/>
      <c r="T99" s="149"/>
      <c r="U99" s="148"/>
      <c r="V99" s="140"/>
      <c r="W99" s="140"/>
      <c r="X99" s="140"/>
      <c r="Y99" s="140"/>
      <c r="Z99" s="140"/>
      <c r="AA99" s="140"/>
      <c r="AB99" s="140"/>
      <c r="AC99" s="140"/>
      <c r="AD99" s="140"/>
      <c r="AE99" s="140" t="s">
        <v>131</v>
      </c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3" t="str">
        <f t="shared" si="0"/>
        <v>- dílenskou přejímku a montážní prohlídku, včetně požadovaných dokladů,</v>
      </c>
      <c r="BB99" s="140"/>
      <c r="BC99" s="140"/>
      <c r="BD99" s="140"/>
      <c r="BE99" s="140"/>
      <c r="BF99" s="140"/>
      <c r="BG99" s="140"/>
      <c r="BH99" s="140"/>
    </row>
    <row r="100" spans="1:60" outlineLevel="1">
      <c r="A100" s="141"/>
      <c r="B100" s="141"/>
      <c r="C100" s="241" t="s">
        <v>237</v>
      </c>
      <c r="D100" s="242"/>
      <c r="E100" s="243"/>
      <c r="F100" s="244"/>
      <c r="G100" s="245"/>
      <c r="H100" s="159"/>
      <c r="I100" s="159"/>
      <c r="J100" s="159"/>
      <c r="K100" s="159"/>
      <c r="L100" s="159"/>
      <c r="M100" s="159"/>
      <c r="N100" s="148"/>
      <c r="O100" s="148"/>
      <c r="P100" s="148"/>
      <c r="Q100" s="148"/>
      <c r="R100" s="148"/>
      <c r="S100" s="148"/>
      <c r="T100" s="149"/>
      <c r="U100" s="148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 t="s">
        <v>131</v>
      </c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3" t="str">
        <f t="shared" si="0"/>
        <v>- zřízení kotevních otvorů nebo jam, nejsou-li částí jiné konstrukce,</v>
      </c>
      <c r="BB100" s="140"/>
      <c r="BC100" s="140"/>
      <c r="BD100" s="140"/>
      <c r="BE100" s="140"/>
      <c r="BF100" s="140"/>
      <c r="BG100" s="140"/>
      <c r="BH100" s="140"/>
    </row>
    <row r="101" spans="1:60" outlineLevel="1">
      <c r="A101" s="141"/>
      <c r="B101" s="141"/>
      <c r="C101" s="241" t="s">
        <v>238</v>
      </c>
      <c r="D101" s="242"/>
      <c r="E101" s="243"/>
      <c r="F101" s="244"/>
      <c r="G101" s="245"/>
      <c r="H101" s="159"/>
      <c r="I101" s="159"/>
      <c r="J101" s="159"/>
      <c r="K101" s="159"/>
      <c r="L101" s="159"/>
      <c r="M101" s="159"/>
      <c r="N101" s="148"/>
      <c r="O101" s="148"/>
      <c r="P101" s="148"/>
      <c r="Q101" s="148"/>
      <c r="R101" s="148"/>
      <c r="S101" s="148"/>
      <c r="T101" s="149"/>
      <c r="U101" s="148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 t="s">
        <v>131</v>
      </c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3" t="str">
        <f t="shared" si="0"/>
        <v>- osazení kotvení nebo přímo částí konstrukce do podpůrné konstrukce nebo do zeminy,</v>
      </c>
      <c r="BB101" s="140"/>
      <c r="BC101" s="140"/>
      <c r="BD101" s="140"/>
      <c r="BE101" s="140"/>
      <c r="BF101" s="140"/>
      <c r="BG101" s="140"/>
      <c r="BH101" s="140"/>
    </row>
    <row r="102" spans="1:60" outlineLevel="1">
      <c r="A102" s="141"/>
      <c r="B102" s="141"/>
      <c r="C102" s="241" t="s">
        <v>239</v>
      </c>
      <c r="D102" s="242"/>
      <c r="E102" s="243"/>
      <c r="F102" s="244"/>
      <c r="G102" s="245"/>
      <c r="H102" s="159"/>
      <c r="I102" s="159"/>
      <c r="J102" s="159"/>
      <c r="K102" s="159"/>
      <c r="L102" s="159"/>
      <c r="M102" s="159"/>
      <c r="N102" s="148"/>
      <c r="O102" s="148"/>
      <c r="P102" s="148"/>
      <c r="Q102" s="148"/>
      <c r="R102" s="148"/>
      <c r="S102" s="148"/>
      <c r="T102" s="149"/>
      <c r="U102" s="148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 t="s">
        <v>131</v>
      </c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3" t="str">
        <f t="shared" si="0"/>
        <v>- výplň kotevních otvorů (příp. podlití patních desek) maltou, betonem nebo jinou speciální hmotou, vyplnění jam zeminou,</v>
      </c>
      <c r="BB102" s="140"/>
      <c r="BC102" s="140"/>
      <c r="BD102" s="140"/>
      <c r="BE102" s="140"/>
      <c r="BF102" s="140"/>
      <c r="BG102" s="140"/>
      <c r="BH102" s="140"/>
    </row>
    <row r="103" spans="1:60" outlineLevel="1">
      <c r="A103" s="141"/>
      <c r="B103" s="141"/>
      <c r="C103" s="241" t="s">
        <v>240</v>
      </c>
      <c r="D103" s="242"/>
      <c r="E103" s="243"/>
      <c r="F103" s="244"/>
      <c r="G103" s="245"/>
      <c r="H103" s="159"/>
      <c r="I103" s="159"/>
      <c r="J103" s="159"/>
      <c r="K103" s="159"/>
      <c r="L103" s="159"/>
      <c r="M103" s="159"/>
      <c r="N103" s="148"/>
      <c r="O103" s="148"/>
      <c r="P103" s="148"/>
      <c r="Q103" s="148"/>
      <c r="R103" s="148"/>
      <c r="S103" s="148"/>
      <c r="T103" s="149"/>
      <c r="U103" s="148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 t="s">
        <v>131</v>
      </c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3" t="str">
        <f t="shared" si="0"/>
        <v>- veškeré druhy protikorozní ochrany a nátěry konstrukcí,</v>
      </c>
      <c r="BB103" s="140"/>
      <c r="BC103" s="140"/>
      <c r="BD103" s="140"/>
      <c r="BE103" s="140"/>
      <c r="BF103" s="140"/>
      <c r="BG103" s="140"/>
      <c r="BH103" s="140"/>
    </row>
    <row r="104" spans="1:60" outlineLevel="1">
      <c r="A104" s="141"/>
      <c r="B104" s="141"/>
      <c r="C104" s="241" t="s">
        <v>241</v>
      </c>
      <c r="D104" s="242"/>
      <c r="E104" s="243"/>
      <c r="F104" s="244"/>
      <c r="G104" s="245"/>
      <c r="H104" s="159"/>
      <c r="I104" s="159"/>
      <c r="J104" s="159"/>
      <c r="K104" s="159"/>
      <c r="L104" s="159"/>
      <c r="M104" s="159"/>
      <c r="N104" s="148"/>
      <c r="O104" s="148"/>
      <c r="P104" s="148"/>
      <c r="Q104" s="148"/>
      <c r="R104" s="148"/>
      <c r="S104" s="148"/>
      <c r="T104" s="149"/>
      <c r="U104" s="148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 t="s">
        <v>131</v>
      </c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3" t="str">
        <f t="shared" si="0"/>
        <v>- zvláštní spojovací prostředky, rozebíratelnost konstrukce,</v>
      </c>
      <c r="BB104" s="140"/>
      <c r="BC104" s="140"/>
      <c r="BD104" s="140"/>
      <c r="BE104" s="140"/>
      <c r="BF104" s="140"/>
      <c r="BG104" s="140"/>
      <c r="BH104" s="140"/>
    </row>
    <row r="105" spans="1:60" outlineLevel="1">
      <c r="A105" s="141"/>
      <c r="B105" s="141"/>
      <c r="C105" s="241" t="s">
        <v>242</v>
      </c>
      <c r="D105" s="242"/>
      <c r="E105" s="243"/>
      <c r="F105" s="244"/>
      <c r="G105" s="245"/>
      <c r="H105" s="159"/>
      <c r="I105" s="159"/>
      <c r="J105" s="159"/>
      <c r="K105" s="159"/>
      <c r="L105" s="159"/>
      <c r="M105" s="159"/>
      <c r="N105" s="148"/>
      <c r="O105" s="148"/>
      <c r="P105" s="148"/>
      <c r="Q105" s="148"/>
      <c r="R105" s="148"/>
      <c r="S105" s="148"/>
      <c r="T105" s="149"/>
      <c r="U105" s="148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 t="s">
        <v>131</v>
      </c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3" t="str">
        <f t="shared" si="0"/>
        <v>- ochranná opatření před účinky bludných proudů</v>
      </c>
      <c r="BB105" s="140"/>
      <c r="BC105" s="140"/>
      <c r="BD105" s="140"/>
      <c r="BE105" s="140"/>
      <c r="BF105" s="140"/>
      <c r="BG105" s="140"/>
      <c r="BH105" s="140"/>
    </row>
    <row r="106" spans="1:60" outlineLevel="1">
      <c r="A106" s="141"/>
      <c r="B106" s="141"/>
      <c r="C106" s="241" t="s">
        <v>243</v>
      </c>
      <c r="D106" s="242"/>
      <c r="E106" s="243"/>
      <c r="F106" s="244"/>
      <c r="G106" s="245"/>
      <c r="H106" s="159"/>
      <c r="I106" s="159"/>
      <c r="J106" s="159"/>
      <c r="K106" s="159"/>
      <c r="L106" s="159"/>
      <c r="M106" s="159"/>
      <c r="N106" s="148"/>
      <c r="O106" s="148"/>
      <c r="P106" s="148"/>
      <c r="Q106" s="148"/>
      <c r="R106" s="148"/>
      <c r="S106" s="148"/>
      <c r="T106" s="149"/>
      <c r="U106" s="148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 t="s">
        <v>131</v>
      </c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3" t="str">
        <f t="shared" si="0"/>
        <v>- ochranu před přepětím.</v>
      </c>
      <c r="BB106" s="140"/>
      <c r="BC106" s="140"/>
      <c r="BD106" s="140"/>
      <c r="BE106" s="140"/>
      <c r="BF106" s="140"/>
      <c r="BG106" s="140"/>
      <c r="BH106" s="140"/>
    </row>
    <row r="107" spans="1:60" outlineLevel="1">
      <c r="A107" s="141"/>
      <c r="B107" s="141"/>
      <c r="C107" s="180" t="s">
        <v>244</v>
      </c>
      <c r="D107" s="150"/>
      <c r="E107" s="155">
        <v>0.69933999999999996</v>
      </c>
      <c r="F107" s="159"/>
      <c r="G107" s="159"/>
      <c r="H107" s="159"/>
      <c r="I107" s="159"/>
      <c r="J107" s="159"/>
      <c r="K107" s="159"/>
      <c r="L107" s="159"/>
      <c r="M107" s="159"/>
      <c r="N107" s="148"/>
      <c r="O107" s="148"/>
      <c r="P107" s="148"/>
      <c r="Q107" s="148"/>
      <c r="R107" s="148"/>
      <c r="S107" s="148"/>
      <c r="T107" s="149"/>
      <c r="U107" s="148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 t="s">
        <v>121</v>
      </c>
      <c r="AF107" s="140">
        <v>0</v>
      </c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0"/>
      <c r="BG107" s="140"/>
      <c r="BH107" s="140"/>
    </row>
    <row r="108" spans="1:60" outlineLevel="1">
      <c r="A108" s="141"/>
      <c r="B108" s="141"/>
      <c r="C108" s="180" t="s">
        <v>245</v>
      </c>
      <c r="D108" s="150"/>
      <c r="E108" s="155">
        <v>0.23627999999999999</v>
      </c>
      <c r="F108" s="159"/>
      <c r="G108" s="159"/>
      <c r="H108" s="159"/>
      <c r="I108" s="159"/>
      <c r="J108" s="159"/>
      <c r="K108" s="159"/>
      <c r="L108" s="159"/>
      <c r="M108" s="159"/>
      <c r="N108" s="148"/>
      <c r="O108" s="148"/>
      <c r="P108" s="148"/>
      <c r="Q108" s="148"/>
      <c r="R108" s="148"/>
      <c r="S108" s="148"/>
      <c r="T108" s="149"/>
      <c r="U108" s="148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 t="s">
        <v>121</v>
      </c>
      <c r="AF108" s="140">
        <v>0</v>
      </c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F108" s="140"/>
      <c r="BG108" s="140"/>
      <c r="BH108" s="140"/>
    </row>
    <row r="109" spans="1:60" outlineLevel="1">
      <c r="A109" s="141"/>
      <c r="B109" s="141"/>
      <c r="C109" s="180" t="s">
        <v>246</v>
      </c>
      <c r="D109" s="150"/>
      <c r="E109" s="155">
        <v>7.1889999999999996E-2</v>
      </c>
      <c r="F109" s="159"/>
      <c r="G109" s="159"/>
      <c r="H109" s="159"/>
      <c r="I109" s="159"/>
      <c r="J109" s="159"/>
      <c r="K109" s="159"/>
      <c r="L109" s="159"/>
      <c r="M109" s="159"/>
      <c r="N109" s="148"/>
      <c r="O109" s="148"/>
      <c r="P109" s="148"/>
      <c r="Q109" s="148"/>
      <c r="R109" s="148"/>
      <c r="S109" s="148"/>
      <c r="T109" s="149"/>
      <c r="U109" s="148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 t="s">
        <v>121</v>
      </c>
      <c r="AF109" s="140">
        <v>0</v>
      </c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  <c r="BG109" s="140"/>
      <c r="BH109" s="140"/>
    </row>
    <row r="110" spans="1:60" outlineLevel="1">
      <c r="A110" s="141">
        <v>25</v>
      </c>
      <c r="B110" s="141" t="s">
        <v>247</v>
      </c>
      <c r="C110" s="179" t="s">
        <v>248</v>
      </c>
      <c r="D110" s="148" t="s">
        <v>194</v>
      </c>
      <c r="E110" s="154">
        <v>4</v>
      </c>
      <c r="F110" s="158">
        <f>H110+J110</f>
        <v>0</v>
      </c>
      <c r="G110" s="159">
        <f>ROUND(E110*F110,2)</f>
        <v>0</v>
      </c>
      <c r="H110" s="159"/>
      <c r="I110" s="159">
        <f>ROUND(E110*H110,2)</f>
        <v>0</v>
      </c>
      <c r="J110" s="159"/>
      <c r="K110" s="159">
        <f>ROUND(E110*J110,2)</f>
        <v>0</v>
      </c>
      <c r="L110" s="159">
        <v>21</v>
      </c>
      <c r="M110" s="159">
        <f>G110*(1+L110/100)</f>
        <v>0</v>
      </c>
      <c r="N110" s="148">
        <v>0.36932999999999999</v>
      </c>
      <c r="O110" s="148">
        <f>ROUND(E110*N110,5)</f>
        <v>1.47732</v>
      </c>
      <c r="P110" s="148">
        <v>0</v>
      </c>
      <c r="Q110" s="148">
        <f>ROUND(E110*P110,5)</f>
        <v>0</v>
      </c>
      <c r="R110" s="148"/>
      <c r="S110" s="148"/>
      <c r="T110" s="149">
        <v>4.6449999999999996</v>
      </c>
      <c r="U110" s="148">
        <f>ROUND(E110*T110,2)</f>
        <v>18.579999999999998</v>
      </c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 t="s">
        <v>119</v>
      </c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0"/>
      <c r="BG110" s="140"/>
      <c r="BH110" s="140"/>
    </row>
    <row r="111" spans="1:60" outlineLevel="1">
      <c r="A111" s="141">
        <v>26</v>
      </c>
      <c r="B111" s="141" t="s">
        <v>249</v>
      </c>
      <c r="C111" s="179" t="s">
        <v>250</v>
      </c>
      <c r="D111" s="148" t="s">
        <v>194</v>
      </c>
      <c r="E111" s="154">
        <v>4</v>
      </c>
      <c r="F111" s="158">
        <f>H111+J111</f>
        <v>0</v>
      </c>
      <c r="G111" s="159">
        <f>ROUND(E111*F111,2)</f>
        <v>0</v>
      </c>
      <c r="H111" s="159"/>
      <c r="I111" s="159">
        <f>ROUND(E111*H111,2)</f>
        <v>0</v>
      </c>
      <c r="J111" s="159"/>
      <c r="K111" s="159">
        <f>ROUND(E111*J111,2)</f>
        <v>0</v>
      </c>
      <c r="L111" s="159">
        <v>21</v>
      </c>
      <c r="M111" s="159">
        <f>G111*(1+L111/100)</f>
        <v>0</v>
      </c>
      <c r="N111" s="148">
        <v>0.11</v>
      </c>
      <c r="O111" s="148">
        <f>ROUND(E111*N111,5)</f>
        <v>0.44</v>
      </c>
      <c r="P111" s="148">
        <v>0</v>
      </c>
      <c r="Q111" s="148">
        <f>ROUND(E111*P111,5)</f>
        <v>0</v>
      </c>
      <c r="R111" s="148"/>
      <c r="S111" s="148"/>
      <c r="T111" s="149">
        <v>0</v>
      </c>
      <c r="U111" s="148">
        <f>ROUND(E111*T111,2)</f>
        <v>0</v>
      </c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 t="s">
        <v>195</v>
      </c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</row>
    <row r="112" spans="1:60" ht="14">
      <c r="A112" s="142" t="s">
        <v>114</v>
      </c>
      <c r="B112" s="142" t="s">
        <v>75</v>
      </c>
      <c r="C112" s="181" t="s">
        <v>76</v>
      </c>
      <c r="D112" s="151"/>
      <c r="E112" s="156"/>
      <c r="F112" s="160"/>
      <c r="G112" s="160">
        <f>SUMIF(AE113:AE153,"&lt;&gt;NOR",G113:G153)</f>
        <v>0</v>
      </c>
      <c r="H112" s="160"/>
      <c r="I112" s="160">
        <f>SUM(I113:I153)</f>
        <v>0</v>
      </c>
      <c r="J112" s="160"/>
      <c r="K112" s="160">
        <f>SUM(K113:K153)</f>
        <v>0</v>
      </c>
      <c r="L112" s="160"/>
      <c r="M112" s="160">
        <f>SUM(M113:M153)</f>
        <v>0</v>
      </c>
      <c r="N112" s="151"/>
      <c r="O112" s="151">
        <f>SUM(O113:O153)</f>
        <v>656.78397999999993</v>
      </c>
      <c r="P112" s="151"/>
      <c r="Q112" s="151">
        <f>SUM(Q113:Q153)</f>
        <v>0</v>
      </c>
      <c r="R112" s="151"/>
      <c r="S112" s="151"/>
      <c r="T112" s="152"/>
      <c r="U112" s="151">
        <f>SUM(U113:U153)</f>
        <v>860.94999999999982</v>
      </c>
      <c r="AE112" t="s">
        <v>115</v>
      </c>
    </row>
    <row r="113" spans="1:60" outlineLevel="1">
      <c r="A113" s="141">
        <v>27</v>
      </c>
      <c r="B113" s="141" t="s">
        <v>251</v>
      </c>
      <c r="C113" s="179" t="s">
        <v>252</v>
      </c>
      <c r="D113" s="148" t="s">
        <v>118</v>
      </c>
      <c r="E113" s="154">
        <v>417</v>
      </c>
      <c r="F113" s="158">
        <f>H113+J113</f>
        <v>0</v>
      </c>
      <c r="G113" s="159">
        <f>ROUND(E113*F113,2)</f>
        <v>0</v>
      </c>
      <c r="H113" s="159"/>
      <c r="I113" s="159">
        <f>ROUND(E113*H113,2)</f>
        <v>0</v>
      </c>
      <c r="J113" s="159"/>
      <c r="K113" s="159">
        <f>ROUND(E113*J113,2)</f>
        <v>0</v>
      </c>
      <c r="L113" s="159">
        <v>21</v>
      </c>
      <c r="M113" s="159">
        <f>G113*(1+L113/100)</f>
        <v>0</v>
      </c>
      <c r="N113" s="148">
        <v>0.46</v>
      </c>
      <c r="O113" s="148">
        <f>ROUND(E113*N113,5)</f>
        <v>191.82</v>
      </c>
      <c r="P113" s="148">
        <v>0</v>
      </c>
      <c r="Q113" s="148">
        <f>ROUND(E113*P113,5)</f>
        <v>0</v>
      </c>
      <c r="R113" s="148"/>
      <c r="S113" s="148"/>
      <c r="T113" s="149">
        <v>2.9000000000000001E-2</v>
      </c>
      <c r="U113" s="148">
        <f>ROUND(E113*T113,2)</f>
        <v>12.09</v>
      </c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 t="s">
        <v>119</v>
      </c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</row>
    <row r="114" spans="1:60" outlineLevel="1">
      <c r="A114" s="141"/>
      <c r="B114" s="141"/>
      <c r="C114" s="241" t="s">
        <v>253</v>
      </c>
      <c r="D114" s="242"/>
      <c r="E114" s="243"/>
      <c r="F114" s="244"/>
      <c r="G114" s="245"/>
      <c r="H114" s="159"/>
      <c r="I114" s="159"/>
      <c r="J114" s="159"/>
      <c r="K114" s="159"/>
      <c r="L114" s="159"/>
      <c r="M114" s="159"/>
      <c r="N114" s="148"/>
      <c r="O114" s="148"/>
      <c r="P114" s="148"/>
      <c r="Q114" s="148"/>
      <c r="R114" s="148"/>
      <c r="S114" s="148"/>
      <c r="T114" s="149"/>
      <c r="U114" s="148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 t="s">
        <v>131</v>
      </c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3" t="str">
        <f>C114</f>
        <v>Podklad ze štěrkodrti s rozprostřením a zhutněním</v>
      </c>
      <c r="BB114" s="140"/>
      <c r="BC114" s="140"/>
      <c r="BD114" s="140"/>
      <c r="BE114" s="140"/>
      <c r="BF114" s="140"/>
      <c r="BG114" s="140"/>
      <c r="BH114" s="140"/>
    </row>
    <row r="115" spans="1:60" outlineLevel="1">
      <c r="A115" s="141"/>
      <c r="B115" s="141"/>
      <c r="C115" s="180" t="s">
        <v>254</v>
      </c>
      <c r="D115" s="150"/>
      <c r="E115" s="155">
        <v>417</v>
      </c>
      <c r="F115" s="159"/>
      <c r="G115" s="159"/>
      <c r="H115" s="159"/>
      <c r="I115" s="159"/>
      <c r="J115" s="159"/>
      <c r="K115" s="159"/>
      <c r="L115" s="159"/>
      <c r="M115" s="159"/>
      <c r="N115" s="148"/>
      <c r="O115" s="148"/>
      <c r="P115" s="148"/>
      <c r="Q115" s="148"/>
      <c r="R115" s="148"/>
      <c r="S115" s="148"/>
      <c r="T115" s="149"/>
      <c r="U115" s="148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 t="s">
        <v>121</v>
      </c>
      <c r="AF115" s="140">
        <v>0</v>
      </c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0"/>
      <c r="BG115" s="140"/>
      <c r="BH115" s="140"/>
    </row>
    <row r="116" spans="1:60" outlineLevel="1">
      <c r="A116" s="141">
        <v>28</v>
      </c>
      <c r="B116" s="141" t="s">
        <v>255</v>
      </c>
      <c r="C116" s="179" t="s">
        <v>256</v>
      </c>
      <c r="D116" s="148" t="s">
        <v>118</v>
      </c>
      <c r="E116" s="154">
        <v>591</v>
      </c>
      <c r="F116" s="158">
        <f>H116+J116</f>
        <v>0</v>
      </c>
      <c r="G116" s="159">
        <f>ROUND(E116*F116,2)</f>
        <v>0</v>
      </c>
      <c r="H116" s="159"/>
      <c r="I116" s="159">
        <f>ROUND(E116*H116,2)</f>
        <v>0</v>
      </c>
      <c r="J116" s="159"/>
      <c r="K116" s="159">
        <f>ROUND(E116*J116,2)</f>
        <v>0</v>
      </c>
      <c r="L116" s="159">
        <v>21</v>
      </c>
      <c r="M116" s="159">
        <f>G116*(1+L116/100)</f>
        <v>0</v>
      </c>
      <c r="N116" s="148">
        <v>0.34499999999999997</v>
      </c>
      <c r="O116" s="148">
        <f>ROUND(E116*N116,5)</f>
        <v>203.89500000000001</v>
      </c>
      <c r="P116" s="148">
        <v>0</v>
      </c>
      <c r="Q116" s="148">
        <f>ROUND(E116*P116,5)</f>
        <v>0</v>
      </c>
      <c r="R116" s="148"/>
      <c r="S116" s="148"/>
      <c r="T116" s="149">
        <v>2.5999999999999999E-2</v>
      </c>
      <c r="U116" s="148">
        <f>ROUND(E116*T116,2)</f>
        <v>15.37</v>
      </c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 t="s">
        <v>119</v>
      </c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0"/>
      <c r="BG116" s="140"/>
      <c r="BH116" s="140"/>
    </row>
    <row r="117" spans="1:60" outlineLevel="1">
      <c r="A117" s="141"/>
      <c r="B117" s="141"/>
      <c r="C117" s="241" t="s">
        <v>253</v>
      </c>
      <c r="D117" s="242"/>
      <c r="E117" s="243"/>
      <c r="F117" s="244"/>
      <c r="G117" s="245"/>
      <c r="H117" s="159"/>
      <c r="I117" s="159"/>
      <c r="J117" s="159"/>
      <c r="K117" s="159"/>
      <c r="L117" s="159"/>
      <c r="M117" s="159"/>
      <c r="N117" s="148"/>
      <c r="O117" s="148"/>
      <c r="P117" s="148"/>
      <c r="Q117" s="148"/>
      <c r="R117" s="148"/>
      <c r="S117" s="148"/>
      <c r="T117" s="149"/>
      <c r="U117" s="148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 t="s">
        <v>131</v>
      </c>
      <c r="AF117" s="140"/>
      <c r="AG117" s="140"/>
      <c r="AH117" s="140"/>
      <c r="AI117" s="140"/>
      <c r="AJ117" s="140"/>
      <c r="AK117" s="140"/>
      <c r="AL117" s="140"/>
      <c r="AM117" s="140"/>
      <c r="AN117" s="140"/>
      <c r="AO117" s="140"/>
      <c r="AP117" s="140"/>
      <c r="AQ117" s="140"/>
      <c r="AR117" s="140"/>
      <c r="AS117" s="140"/>
      <c r="AT117" s="140"/>
      <c r="AU117" s="140"/>
      <c r="AV117" s="140"/>
      <c r="AW117" s="140"/>
      <c r="AX117" s="140"/>
      <c r="AY117" s="140"/>
      <c r="AZ117" s="140"/>
      <c r="BA117" s="143" t="str">
        <f>C117</f>
        <v>Podklad ze štěrkodrti s rozprostřením a zhutněním</v>
      </c>
      <c r="BB117" s="140"/>
      <c r="BC117" s="140"/>
      <c r="BD117" s="140"/>
      <c r="BE117" s="140"/>
      <c r="BF117" s="140"/>
      <c r="BG117" s="140"/>
      <c r="BH117" s="140"/>
    </row>
    <row r="118" spans="1:60" outlineLevel="1">
      <c r="A118" s="141"/>
      <c r="B118" s="141"/>
      <c r="C118" s="180" t="s">
        <v>257</v>
      </c>
      <c r="D118" s="150"/>
      <c r="E118" s="155">
        <v>533</v>
      </c>
      <c r="F118" s="159"/>
      <c r="G118" s="159"/>
      <c r="H118" s="159"/>
      <c r="I118" s="159"/>
      <c r="J118" s="159"/>
      <c r="K118" s="159"/>
      <c r="L118" s="159"/>
      <c r="M118" s="159"/>
      <c r="N118" s="148"/>
      <c r="O118" s="148"/>
      <c r="P118" s="148"/>
      <c r="Q118" s="148"/>
      <c r="R118" s="148"/>
      <c r="S118" s="148"/>
      <c r="T118" s="149"/>
      <c r="U118" s="148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 t="s">
        <v>121</v>
      </c>
      <c r="AF118" s="140">
        <v>0</v>
      </c>
      <c r="AG118" s="140"/>
      <c r="AH118" s="140"/>
      <c r="AI118" s="140"/>
      <c r="AJ118" s="140"/>
      <c r="AK118" s="140"/>
      <c r="AL118" s="140"/>
      <c r="AM118" s="140"/>
      <c r="AN118" s="140"/>
      <c r="AO118" s="140"/>
      <c r="AP118" s="140"/>
      <c r="AQ118" s="140"/>
      <c r="AR118" s="140"/>
      <c r="AS118" s="140"/>
      <c r="AT118" s="140"/>
      <c r="AU118" s="140"/>
      <c r="AV118" s="140"/>
      <c r="AW118" s="140"/>
      <c r="AX118" s="140"/>
      <c r="AY118" s="140"/>
      <c r="AZ118" s="140"/>
      <c r="BA118" s="140"/>
      <c r="BB118" s="140"/>
      <c r="BC118" s="140"/>
      <c r="BD118" s="140"/>
      <c r="BE118" s="140"/>
      <c r="BF118" s="140"/>
      <c r="BG118" s="140"/>
      <c r="BH118" s="140"/>
    </row>
    <row r="119" spans="1:60" outlineLevel="1">
      <c r="A119" s="141"/>
      <c r="B119" s="141"/>
      <c r="C119" s="180" t="s">
        <v>258</v>
      </c>
      <c r="D119" s="150"/>
      <c r="E119" s="155">
        <v>58</v>
      </c>
      <c r="F119" s="159"/>
      <c r="G119" s="159"/>
      <c r="H119" s="159"/>
      <c r="I119" s="159"/>
      <c r="J119" s="159"/>
      <c r="K119" s="159"/>
      <c r="L119" s="159"/>
      <c r="M119" s="159"/>
      <c r="N119" s="148"/>
      <c r="O119" s="148"/>
      <c r="P119" s="148"/>
      <c r="Q119" s="148"/>
      <c r="R119" s="148"/>
      <c r="S119" s="148"/>
      <c r="T119" s="149"/>
      <c r="U119" s="148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 t="s">
        <v>121</v>
      </c>
      <c r="AF119" s="140">
        <v>0</v>
      </c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F119" s="140"/>
      <c r="BG119" s="140"/>
      <c r="BH119" s="140"/>
    </row>
    <row r="120" spans="1:60" outlineLevel="1">
      <c r="A120" s="141">
        <v>29</v>
      </c>
      <c r="B120" s="141" t="s">
        <v>259</v>
      </c>
      <c r="C120" s="179" t="s">
        <v>260</v>
      </c>
      <c r="D120" s="148" t="s">
        <v>118</v>
      </c>
      <c r="E120" s="154">
        <v>58</v>
      </c>
      <c r="F120" s="158">
        <f>H120+J120</f>
        <v>0</v>
      </c>
      <c r="G120" s="159">
        <f>ROUND(E120*F120,2)</f>
        <v>0</v>
      </c>
      <c r="H120" s="159"/>
      <c r="I120" s="159">
        <f>ROUND(E120*H120,2)</f>
        <v>0</v>
      </c>
      <c r="J120" s="159"/>
      <c r="K120" s="159">
        <f>ROUND(E120*J120,2)</f>
        <v>0</v>
      </c>
      <c r="L120" s="159">
        <v>21</v>
      </c>
      <c r="M120" s="159">
        <f>G120*(1+L120/100)</f>
        <v>0</v>
      </c>
      <c r="N120" s="148">
        <v>0.40238000000000002</v>
      </c>
      <c r="O120" s="148">
        <f>ROUND(E120*N120,5)</f>
        <v>23.338039999999999</v>
      </c>
      <c r="P120" s="148">
        <v>0</v>
      </c>
      <c r="Q120" s="148">
        <f>ROUND(E120*P120,5)</f>
        <v>0</v>
      </c>
      <c r="R120" s="148"/>
      <c r="S120" s="148"/>
      <c r="T120" s="149">
        <v>2.5999999999999999E-2</v>
      </c>
      <c r="U120" s="148">
        <f>ROUND(E120*T120,2)</f>
        <v>1.51</v>
      </c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 t="s">
        <v>119</v>
      </c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F120" s="140"/>
      <c r="BG120" s="140"/>
      <c r="BH120" s="140"/>
    </row>
    <row r="121" spans="1:60" outlineLevel="1">
      <c r="A121" s="141">
        <v>30</v>
      </c>
      <c r="B121" s="141" t="s">
        <v>261</v>
      </c>
      <c r="C121" s="179" t="s">
        <v>262</v>
      </c>
      <c r="D121" s="148" t="s">
        <v>118</v>
      </c>
      <c r="E121" s="154">
        <v>58</v>
      </c>
      <c r="F121" s="158">
        <f>H121+J121</f>
        <v>0</v>
      </c>
      <c r="G121" s="159">
        <f>ROUND(E121*F121,2)</f>
        <v>0</v>
      </c>
      <c r="H121" s="159"/>
      <c r="I121" s="159">
        <f>ROUND(E121*H121,2)</f>
        <v>0</v>
      </c>
      <c r="J121" s="159"/>
      <c r="K121" s="159">
        <f>ROUND(E121*J121,2)</f>
        <v>0</v>
      </c>
      <c r="L121" s="159">
        <v>21</v>
      </c>
      <c r="M121" s="159">
        <f>G121*(1+L121/100)</f>
        <v>0</v>
      </c>
      <c r="N121" s="148">
        <v>0.15826000000000001</v>
      </c>
      <c r="O121" s="148">
        <f>ROUND(E121*N121,5)</f>
        <v>9.1790800000000008</v>
      </c>
      <c r="P121" s="148">
        <v>0</v>
      </c>
      <c r="Q121" s="148">
        <f>ROUND(E121*P121,5)</f>
        <v>0</v>
      </c>
      <c r="R121" s="148"/>
      <c r="S121" s="148"/>
      <c r="T121" s="149">
        <v>5.6000000000000001E-2</v>
      </c>
      <c r="U121" s="148">
        <f>ROUND(E121*T121,2)</f>
        <v>3.25</v>
      </c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 t="s">
        <v>119</v>
      </c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  <c r="AT121" s="140"/>
      <c r="AU121" s="140"/>
      <c r="AV121" s="140"/>
      <c r="AW121" s="140"/>
      <c r="AX121" s="140"/>
      <c r="AY121" s="140"/>
      <c r="AZ121" s="140"/>
      <c r="BA121" s="140"/>
      <c r="BB121" s="140"/>
      <c r="BC121" s="140"/>
      <c r="BD121" s="140"/>
      <c r="BE121" s="140"/>
      <c r="BF121" s="140"/>
      <c r="BG121" s="140"/>
      <c r="BH121" s="140"/>
    </row>
    <row r="122" spans="1:60" ht="24" outlineLevel="1">
      <c r="A122" s="141">
        <v>31</v>
      </c>
      <c r="B122" s="141" t="s">
        <v>263</v>
      </c>
      <c r="C122" s="179" t="s">
        <v>264</v>
      </c>
      <c r="D122" s="148" t="s">
        <v>118</v>
      </c>
      <c r="E122" s="154">
        <v>116</v>
      </c>
      <c r="F122" s="158">
        <f>H122+J122</f>
        <v>0</v>
      </c>
      <c r="G122" s="159">
        <f>ROUND(E122*F122,2)</f>
        <v>0</v>
      </c>
      <c r="H122" s="159"/>
      <c r="I122" s="159">
        <f>ROUND(E122*H122,2)</f>
        <v>0</v>
      </c>
      <c r="J122" s="159"/>
      <c r="K122" s="159">
        <f>ROUND(E122*J122,2)</f>
        <v>0</v>
      </c>
      <c r="L122" s="159">
        <v>21</v>
      </c>
      <c r="M122" s="159">
        <f>G122*(1+L122/100)</f>
        <v>0</v>
      </c>
      <c r="N122" s="148">
        <v>2.9999999999999997E-4</v>
      </c>
      <c r="O122" s="148">
        <f>ROUND(E122*N122,5)</f>
        <v>3.4799999999999998E-2</v>
      </c>
      <c r="P122" s="148">
        <v>0</v>
      </c>
      <c r="Q122" s="148">
        <f>ROUND(E122*P122,5)</f>
        <v>0</v>
      </c>
      <c r="R122" s="148"/>
      <c r="S122" s="148"/>
      <c r="T122" s="149">
        <v>2E-3</v>
      </c>
      <c r="U122" s="148">
        <f>ROUND(E122*T122,2)</f>
        <v>0.23</v>
      </c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 t="s">
        <v>119</v>
      </c>
      <c r="AF122" s="140"/>
      <c r="AG122" s="140"/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0"/>
      <c r="AZ122" s="140"/>
      <c r="BA122" s="140"/>
      <c r="BB122" s="140"/>
      <c r="BC122" s="140"/>
      <c r="BD122" s="140"/>
      <c r="BE122" s="140"/>
      <c r="BF122" s="140"/>
      <c r="BG122" s="140"/>
      <c r="BH122" s="140"/>
    </row>
    <row r="123" spans="1:60" outlineLevel="1">
      <c r="A123" s="141"/>
      <c r="B123" s="141"/>
      <c r="C123" s="180" t="s">
        <v>265</v>
      </c>
      <c r="D123" s="150"/>
      <c r="E123" s="155">
        <v>116</v>
      </c>
      <c r="F123" s="159"/>
      <c r="G123" s="159"/>
      <c r="H123" s="159"/>
      <c r="I123" s="159"/>
      <c r="J123" s="159"/>
      <c r="K123" s="159"/>
      <c r="L123" s="159"/>
      <c r="M123" s="159"/>
      <c r="N123" s="148"/>
      <c r="O123" s="148"/>
      <c r="P123" s="148"/>
      <c r="Q123" s="148"/>
      <c r="R123" s="148"/>
      <c r="S123" s="148"/>
      <c r="T123" s="149"/>
      <c r="U123" s="148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 t="s">
        <v>121</v>
      </c>
      <c r="AF123" s="140">
        <v>0</v>
      </c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0"/>
      <c r="AZ123" s="140"/>
      <c r="BA123" s="140"/>
      <c r="BB123" s="140"/>
      <c r="BC123" s="140"/>
      <c r="BD123" s="140"/>
      <c r="BE123" s="140"/>
      <c r="BF123" s="140"/>
      <c r="BG123" s="140"/>
      <c r="BH123" s="140"/>
    </row>
    <row r="124" spans="1:60" outlineLevel="1">
      <c r="A124" s="141">
        <v>32</v>
      </c>
      <c r="B124" s="141" t="s">
        <v>266</v>
      </c>
      <c r="C124" s="179" t="s">
        <v>267</v>
      </c>
      <c r="D124" s="148" t="s">
        <v>118</v>
      </c>
      <c r="E124" s="154">
        <v>58</v>
      </c>
      <c r="F124" s="158">
        <f>H124+J124</f>
        <v>0</v>
      </c>
      <c r="G124" s="159">
        <f>ROUND(E124*F124,2)</f>
        <v>0</v>
      </c>
      <c r="H124" s="159"/>
      <c r="I124" s="159">
        <f>ROUND(E124*H124,2)</f>
        <v>0</v>
      </c>
      <c r="J124" s="159"/>
      <c r="K124" s="159">
        <f>ROUND(E124*J124,2)</f>
        <v>0</v>
      </c>
      <c r="L124" s="159">
        <v>21</v>
      </c>
      <c r="M124" s="159">
        <f>G124*(1+L124/100)</f>
        <v>0</v>
      </c>
      <c r="N124" s="148">
        <v>0.15559000000000001</v>
      </c>
      <c r="O124" s="148">
        <f>ROUND(E124*N124,5)</f>
        <v>9.0242199999999997</v>
      </c>
      <c r="P124" s="148">
        <v>0</v>
      </c>
      <c r="Q124" s="148">
        <f>ROUND(E124*P124,5)</f>
        <v>0</v>
      </c>
      <c r="R124" s="148"/>
      <c r="S124" s="148"/>
      <c r="T124" s="149">
        <v>8.2000000000000003E-2</v>
      </c>
      <c r="U124" s="148">
        <f>ROUND(E124*T124,2)</f>
        <v>4.76</v>
      </c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 t="s">
        <v>119</v>
      </c>
      <c r="AF124" s="140"/>
      <c r="AG124" s="140"/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  <c r="AS124" s="140"/>
      <c r="AT124" s="140"/>
      <c r="AU124" s="140"/>
      <c r="AV124" s="140"/>
      <c r="AW124" s="140"/>
      <c r="AX124" s="140"/>
      <c r="AY124" s="140"/>
      <c r="AZ124" s="140"/>
      <c r="BA124" s="140"/>
      <c r="BB124" s="140"/>
      <c r="BC124" s="140"/>
      <c r="BD124" s="140"/>
      <c r="BE124" s="140"/>
      <c r="BF124" s="140"/>
      <c r="BG124" s="140"/>
      <c r="BH124" s="140"/>
    </row>
    <row r="125" spans="1:60" outlineLevel="1">
      <c r="A125" s="141">
        <v>33</v>
      </c>
      <c r="B125" s="141" t="s">
        <v>268</v>
      </c>
      <c r="C125" s="179" t="s">
        <v>269</v>
      </c>
      <c r="D125" s="148" t="s">
        <v>118</v>
      </c>
      <c r="E125" s="154">
        <v>58</v>
      </c>
      <c r="F125" s="158">
        <f>H125+J125</f>
        <v>0</v>
      </c>
      <c r="G125" s="159">
        <f>ROUND(E125*F125,2)</f>
        <v>0</v>
      </c>
      <c r="H125" s="159"/>
      <c r="I125" s="159">
        <f>ROUND(E125*H125,2)</f>
        <v>0</v>
      </c>
      <c r="J125" s="159"/>
      <c r="K125" s="159">
        <f>ROUND(E125*J125,2)</f>
        <v>0</v>
      </c>
      <c r="L125" s="159">
        <v>21</v>
      </c>
      <c r="M125" s="159">
        <f>G125*(1+L125/100)</f>
        <v>0</v>
      </c>
      <c r="N125" s="148">
        <v>9.2799999999999994E-2</v>
      </c>
      <c r="O125" s="148">
        <f>ROUND(E125*N125,5)</f>
        <v>5.3823999999999996</v>
      </c>
      <c r="P125" s="148">
        <v>0</v>
      </c>
      <c r="Q125" s="148">
        <f>ROUND(E125*P125,5)</f>
        <v>0</v>
      </c>
      <c r="R125" s="148"/>
      <c r="S125" s="148"/>
      <c r="T125" s="149">
        <v>4.4999999999999998E-2</v>
      </c>
      <c r="U125" s="148">
        <f>ROUND(E125*T125,2)</f>
        <v>2.61</v>
      </c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 t="s">
        <v>119</v>
      </c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  <c r="AP125" s="140"/>
      <c r="AQ125" s="140"/>
      <c r="AR125" s="140"/>
      <c r="AS125" s="140"/>
      <c r="AT125" s="140"/>
      <c r="AU125" s="140"/>
      <c r="AV125" s="140"/>
      <c r="AW125" s="140"/>
      <c r="AX125" s="140"/>
      <c r="AY125" s="140"/>
      <c r="AZ125" s="140"/>
      <c r="BA125" s="140"/>
      <c r="BB125" s="140"/>
      <c r="BC125" s="140"/>
      <c r="BD125" s="140"/>
      <c r="BE125" s="140"/>
      <c r="BF125" s="140"/>
      <c r="BG125" s="140"/>
      <c r="BH125" s="140"/>
    </row>
    <row r="126" spans="1:60" outlineLevel="1">
      <c r="A126" s="141">
        <v>34</v>
      </c>
      <c r="B126" s="141" t="s">
        <v>270</v>
      </c>
      <c r="C126" s="179" t="s">
        <v>271</v>
      </c>
      <c r="D126" s="148" t="s">
        <v>118</v>
      </c>
      <c r="E126" s="154">
        <v>533</v>
      </c>
      <c r="F126" s="158">
        <f>H126+J126</f>
        <v>0</v>
      </c>
      <c r="G126" s="159">
        <f>ROUND(E126*F126,2)</f>
        <v>0</v>
      </c>
      <c r="H126" s="159"/>
      <c r="I126" s="159">
        <f>ROUND(E126*H126,2)</f>
        <v>0</v>
      </c>
      <c r="J126" s="159"/>
      <c r="K126" s="159">
        <f>ROUND(E126*J126,2)</f>
        <v>0</v>
      </c>
      <c r="L126" s="159">
        <v>21</v>
      </c>
      <c r="M126" s="159">
        <f>G126*(1+L126/100)</f>
        <v>0</v>
      </c>
      <c r="N126" s="148">
        <v>5.5449999999999999E-2</v>
      </c>
      <c r="O126" s="148">
        <f>ROUND(E126*N126,5)</f>
        <v>29.554849999999998</v>
      </c>
      <c r="P126" s="148">
        <v>0</v>
      </c>
      <c r="Q126" s="148">
        <f>ROUND(E126*P126,5)</f>
        <v>0</v>
      </c>
      <c r="R126" s="148"/>
      <c r="S126" s="148"/>
      <c r="T126" s="149">
        <v>0.442</v>
      </c>
      <c r="U126" s="148">
        <f>ROUND(E126*T126,2)</f>
        <v>235.59</v>
      </c>
      <c r="V126" s="140"/>
      <c r="W126" s="140"/>
      <c r="X126" s="140"/>
      <c r="Y126" s="140"/>
      <c r="Z126" s="140"/>
      <c r="AA126" s="140"/>
      <c r="AB126" s="140"/>
      <c r="AC126" s="140"/>
      <c r="AD126" s="140"/>
      <c r="AE126" s="140" t="s">
        <v>119</v>
      </c>
      <c r="AF126" s="140"/>
      <c r="AG126" s="140"/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140"/>
      <c r="AT126" s="140"/>
      <c r="AU126" s="140"/>
      <c r="AV126" s="140"/>
      <c r="AW126" s="140"/>
      <c r="AX126" s="140"/>
      <c r="AY126" s="140"/>
      <c r="AZ126" s="140"/>
      <c r="BA126" s="140"/>
      <c r="BB126" s="140"/>
      <c r="BC126" s="140"/>
      <c r="BD126" s="140"/>
      <c r="BE126" s="140"/>
      <c r="BF126" s="140"/>
      <c r="BG126" s="140"/>
      <c r="BH126" s="140"/>
    </row>
    <row r="127" spans="1:60" ht="24" outlineLevel="1">
      <c r="A127" s="141"/>
      <c r="B127" s="141"/>
      <c r="C127" s="241" t="s">
        <v>272</v>
      </c>
      <c r="D127" s="242"/>
      <c r="E127" s="243"/>
      <c r="F127" s="244"/>
      <c r="G127" s="245"/>
      <c r="H127" s="159"/>
      <c r="I127" s="159"/>
      <c r="J127" s="159"/>
      <c r="K127" s="159"/>
      <c r="L127" s="159"/>
      <c r="M127" s="159"/>
      <c r="N127" s="148"/>
      <c r="O127" s="148"/>
      <c r="P127" s="148"/>
      <c r="Q127" s="148"/>
      <c r="R127" s="148"/>
      <c r="S127" s="148"/>
      <c r="T127" s="149"/>
      <c r="U127" s="148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 t="s">
        <v>131</v>
      </c>
      <c r="AF127" s="140"/>
      <c r="AG127" s="140"/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140"/>
      <c r="AT127" s="140"/>
      <c r="AU127" s="140"/>
      <c r="AV127" s="140"/>
      <c r="AW127" s="140"/>
      <c r="AX127" s="140"/>
      <c r="AY127" s="140"/>
      <c r="AZ127" s="140"/>
      <c r="BA127" s="143" t="str">
        <f>C127</f>
        <v>Kladení zámkové dlažby do drtě s provedením lože z kameniva drceného, s vyplněním spár, s dvojitým hutněním vibrováním, a se smetením přebytečného materiálu na krajnici. S dodáním hmot pro lože a výplň spár. Bez dodávky dlažby.</v>
      </c>
      <c r="BB127" s="140"/>
      <c r="BC127" s="140"/>
      <c r="BD127" s="140"/>
      <c r="BE127" s="140"/>
      <c r="BF127" s="140"/>
      <c r="BG127" s="140"/>
      <c r="BH127" s="140"/>
    </row>
    <row r="128" spans="1:60" outlineLevel="1">
      <c r="A128" s="141">
        <v>35</v>
      </c>
      <c r="B128" s="141" t="s">
        <v>273</v>
      </c>
      <c r="C128" s="179" t="s">
        <v>274</v>
      </c>
      <c r="D128" s="148" t="s">
        <v>118</v>
      </c>
      <c r="E128" s="154">
        <v>408.5</v>
      </c>
      <c r="F128" s="158">
        <f>H128+J128</f>
        <v>0</v>
      </c>
      <c r="G128" s="159">
        <f>ROUND(E128*F128,2)</f>
        <v>0</v>
      </c>
      <c r="H128" s="159"/>
      <c r="I128" s="159">
        <f>ROUND(E128*H128,2)</f>
        <v>0</v>
      </c>
      <c r="J128" s="159"/>
      <c r="K128" s="159">
        <f>ROUND(E128*J128,2)</f>
        <v>0</v>
      </c>
      <c r="L128" s="159">
        <v>21</v>
      </c>
      <c r="M128" s="159">
        <f>G128*(1+L128/100)</f>
        <v>0</v>
      </c>
      <c r="N128" s="148">
        <v>7.3899999999999993E-2</v>
      </c>
      <c r="O128" s="148">
        <f>ROUND(E128*N128,5)</f>
        <v>30.18815</v>
      </c>
      <c r="P128" s="148">
        <v>0</v>
      </c>
      <c r="Q128" s="148">
        <f>ROUND(E128*P128,5)</f>
        <v>0</v>
      </c>
      <c r="R128" s="148"/>
      <c r="S128" s="148"/>
      <c r="T128" s="149">
        <v>0.47799999999999998</v>
      </c>
      <c r="U128" s="148">
        <f>ROUND(E128*T128,2)</f>
        <v>195.26</v>
      </c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 t="s">
        <v>119</v>
      </c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0"/>
      <c r="AP128" s="140"/>
      <c r="AQ128" s="140"/>
      <c r="AR128" s="140"/>
      <c r="AS128" s="140"/>
      <c r="AT128" s="140"/>
      <c r="AU128" s="140"/>
      <c r="AV128" s="140"/>
      <c r="AW128" s="140"/>
      <c r="AX128" s="140"/>
      <c r="AY128" s="140"/>
      <c r="AZ128" s="140"/>
      <c r="BA128" s="140"/>
      <c r="BB128" s="140"/>
      <c r="BC128" s="140"/>
      <c r="BD128" s="140"/>
      <c r="BE128" s="140"/>
      <c r="BF128" s="140"/>
      <c r="BG128" s="140"/>
      <c r="BH128" s="140"/>
    </row>
    <row r="129" spans="1:60" ht="24" outlineLevel="1">
      <c r="A129" s="141"/>
      <c r="B129" s="141"/>
      <c r="C129" s="241" t="s">
        <v>272</v>
      </c>
      <c r="D129" s="242"/>
      <c r="E129" s="243"/>
      <c r="F129" s="244"/>
      <c r="G129" s="245"/>
      <c r="H129" s="159"/>
      <c r="I129" s="159"/>
      <c r="J129" s="159"/>
      <c r="K129" s="159"/>
      <c r="L129" s="159"/>
      <c r="M129" s="159"/>
      <c r="N129" s="148"/>
      <c r="O129" s="148"/>
      <c r="P129" s="148"/>
      <c r="Q129" s="148"/>
      <c r="R129" s="148"/>
      <c r="S129" s="148"/>
      <c r="T129" s="149"/>
      <c r="U129" s="148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 t="s">
        <v>131</v>
      </c>
      <c r="AF129" s="140"/>
      <c r="AG129" s="140"/>
      <c r="AH129" s="140"/>
      <c r="AI129" s="140"/>
      <c r="AJ129" s="140"/>
      <c r="AK129" s="140"/>
      <c r="AL129" s="140"/>
      <c r="AM129" s="140"/>
      <c r="AN129" s="140"/>
      <c r="AO129" s="140"/>
      <c r="AP129" s="140"/>
      <c r="AQ129" s="140"/>
      <c r="AR129" s="140"/>
      <c r="AS129" s="140"/>
      <c r="AT129" s="140"/>
      <c r="AU129" s="140"/>
      <c r="AV129" s="140"/>
      <c r="AW129" s="140"/>
      <c r="AX129" s="140"/>
      <c r="AY129" s="140"/>
      <c r="AZ129" s="140"/>
      <c r="BA129" s="143" t="str">
        <f>C129</f>
        <v>Kladení zámkové dlažby do drtě s provedením lože z kameniva drceného, s vyplněním spár, s dvojitým hutněním vibrováním, a se smetením přebytečného materiálu na krajnici. S dodáním hmot pro lože a výplň spár. Bez dodávky dlažby.</v>
      </c>
      <c r="BB129" s="140"/>
      <c r="BC129" s="140"/>
      <c r="BD129" s="140"/>
      <c r="BE129" s="140"/>
      <c r="BF129" s="140"/>
      <c r="BG129" s="140"/>
      <c r="BH129" s="140"/>
    </row>
    <row r="130" spans="1:60" outlineLevel="1">
      <c r="A130" s="141"/>
      <c r="B130" s="141"/>
      <c r="C130" s="180" t="s">
        <v>275</v>
      </c>
      <c r="D130" s="150"/>
      <c r="E130" s="155">
        <v>367</v>
      </c>
      <c r="F130" s="159"/>
      <c r="G130" s="159"/>
      <c r="H130" s="159"/>
      <c r="I130" s="159"/>
      <c r="J130" s="159"/>
      <c r="K130" s="159"/>
      <c r="L130" s="159"/>
      <c r="M130" s="159"/>
      <c r="N130" s="148"/>
      <c r="O130" s="148"/>
      <c r="P130" s="148"/>
      <c r="Q130" s="148"/>
      <c r="R130" s="148"/>
      <c r="S130" s="148"/>
      <c r="T130" s="149"/>
      <c r="U130" s="148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 t="s">
        <v>121</v>
      </c>
      <c r="AF130" s="140">
        <v>0</v>
      </c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F130" s="140"/>
      <c r="BG130" s="140"/>
      <c r="BH130" s="140"/>
    </row>
    <row r="131" spans="1:60" outlineLevel="1">
      <c r="A131" s="141"/>
      <c r="B131" s="141"/>
      <c r="C131" s="180" t="s">
        <v>276</v>
      </c>
      <c r="D131" s="150"/>
      <c r="E131" s="155">
        <v>41.5</v>
      </c>
      <c r="F131" s="159"/>
      <c r="G131" s="159"/>
      <c r="H131" s="159"/>
      <c r="I131" s="159"/>
      <c r="J131" s="159"/>
      <c r="K131" s="159"/>
      <c r="L131" s="159"/>
      <c r="M131" s="159"/>
      <c r="N131" s="148"/>
      <c r="O131" s="148"/>
      <c r="P131" s="148"/>
      <c r="Q131" s="148"/>
      <c r="R131" s="148"/>
      <c r="S131" s="148"/>
      <c r="T131" s="149"/>
      <c r="U131" s="148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 t="s">
        <v>121</v>
      </c>
      <c r="AF131" s="140">
        <v>0</v>
      </c>
      <c r="AG131" s="140"/>
      <c r="AH131" s="140"/>
      <c r="AI131" s="140"/>
      <c r="AJ131" s="140"/>
      <c r="AK131" s="140"/>
      <c r="AL131" s="140"/>
      <c r="AM131" s="140"/>
      <c r="AN131" s="140"/>
      <c r="AO131" s="140"/>
      <c r="AP131" s="140"/>
      <c r="AQ131" s="140"/>
      <c r="AR131" s="140"/>
      <c r="AS131" s="140"/>
      <c r="AT131" s="140"/>
      <c r="AU131" s="140"/>
      <c r="AV131" s="140"/>
      <c r="AW131" s="140"/>
      <c r="AX131" s="140"/>
      <c r="AY131" s="140"/>
      <c r="AZ131" s="140"/>
      <c r="BA131" s="140"/>
      <c r="BB131" s="140"/>
      <c r="BC131" s="140"/>
      <c r="BD131" s="140"/>
      <c r="BE131" s="140"/>
      <c r="BF131" s="140"/>
      <c r="BG131" s="140"/>
      <c r="BH131" s="140"/>
    </row>
    <row r="132" spans="1:60" outlineLevel="1">
      <c r="A132" s="141">
        <v>36</v>
      </c>
      <c r="B132" s="141" t="s">
        <v>277</v>
      </c>
      <c r="C132" s="179" t="s">
        <v>278</v>
      </c>
      <c r="D132" s="148" t="s">
        <v>118</v>
      </c>
      <c r="E132" s="154">
        <v>50</v>
      </c>
      <c r="F132" s="158">
        <f>H132+J132</f>
        <v>0</v>
      </c>
      <c r="G132" s="159">
        <f>ROUND(E132*F132,2)</f>
        <v>0</v>
      </c>
      <c r="H132" s="159"/>
      <c r="I132" s="159">
        <f>ROUND(E132*H132,2)</f>
        <v>0</v>
      </c>
      <c r="J132" s="159"/>
      <c r="K132" s="159">
        <f>ROUND(E132*J132,2)</f>
        <v>0</v>
      </c>
      <c r="L132" s="159">
        <v>21</v>
      </c>
      <c r="M132" s="159">
        <f>G132*(1+L132/100)</f>
        <v>0</v>
      </c>
      <c r="N132" s="148">
        <v>0</v>
      </c>
      <c r="O132" s="148">
        <f>ROUND(E132*N132,5)</f>
        <v>0</v>
      </c>
      <c r="P132" s="148">
        <v>0</v>
      </c>
      <c r="Q132" s="148">
        <f>ROUND(E132*P132,5)</f>
        <v>0</v>
      </c>
      <c r="R132" s="148"/>
      <c r="S132" s="148"/>
      <c r="T132" s="149">
        <v>0.06</v>
      </c>
      <c r="U132" s="148">
        <f>ROUND(E132*T132,2)</f>
        <v>3</v>
      </c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 t="s">
        <v>119</v>
      </c>
      <c r="AF132" s="140"/>
      <c r="AG132" s="140"/>
      <c r="AH132" s="140"/>
      <c r="AI132" s="140"/>
      <c r="AJ132" s="140"/>
      <c r="AK132" s="140"/>
      <c r="AL132" s="140"/>
      <c r="AM132" s="140"/>
      <c r="AN132" s="140"/>
      <c r="AO132" s="140"/>
      <c r="AP132" s="140"/>
      <c r="AQ132" s="140"/>
      <c r="AR132" s="140"/>
      <c r="AS132" s="140"/>
      <c r="AT132" s="140"/>
      <c r="AU132" s="140"/>
      <c r="AV132" s="140"/>
      <c r="AW132" s="140"/>
      <c r="AX132" s="140"/>
      <c r="AY132" s="140"/>
      <c r="AZ132" s="140"/>
      <c r="BA132" s="140"/>
      <c r="BB132" s="140"/>
      <c r="BC132" s="140"/>
      <c r="BD132" s="140"/>
      <c r="BE132" s="140"/>
      <c r="BF132" s="140"/>
      <c r="BG132" s="140"/>
      <c r="BH132" s="140"/>
    </row>
    <row r="133" spans="1:60" outlineLevel="1">
      <c r="A133" s="141">
        <v>37</v>
      </c>
      <c r="B133" s="141" t="s">
        <v>279</v>
      </c>
      <c r="C133" s="179" t="s">
        <v>280</v>
      </c>
      <c r="D133" s="148" t="s">
        <v>118</v>
      </c>
      <c r="E133" s="154">
        <v>8.5</v>
      </c>
      <c r="F133" s="158">
        <f>H133+J133</f>
        <v>0</v>
      </c>
      <c r="G133" s="159">
        <f>ROUND(E133*F133,2)</f>
        <v>0</v>
      </c>
      <c r="H133" s="159"/>
      <c r="I133" s="159">
        <f>ROUND(E133*H133,2)</f>
        <v>0</v>
      </c>
      <c r="J133" s="159"/>
      <c r="K133" s="159">
        <f>ROUND(E133*J133,2)</f>
        <v>0</v>
      </c>
      <c r="L133" s="159">
        <v>21</v>
      </c>
      <c r="M133" s="159">
        <f>G133*(1+L133/100)</f>
        <v>0</v>
      </c>
      <c r="N133" s="148">
        <v>7.3899999999999993E-2</v>
      </c>
      <c r="O133" s="148">
        <f>ROUND(E133*N133,5)</f>
        <v>0.62814999999999999</v>
      </c>
      <c r="P133" s="148">
        <v>0</v>
      </c>
      <c r="Q133" s="148">
        <f>ROUND(E133*P133,5)</f>
        <v>0</v>
      </c>
      <c r="R133" s="148"/>
      <c r="S133" s="148"/>
      <c r="T133" s="149">
        <v>0.55800000000000005</v>
      </c>
      <c r="U133" s="148">
        <f>ROUND(E133*T133,2)</f>
        <v>4.74</v>
      </c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 t="s">
        <v>119</v>
      </c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0"/>
      <c r="BG133" s="140"/>
      <c r="BH133" s="140"/>
    </row>
    <row r="134" spans="1:60" ht="24" outlineLevel="1">
      <c r="A134" s="141"/>
      <c r="B134" s="141"/>
      <c r="C134" s="241" t="s">
        <v>281</v>
      </c>
      <c r="D134" s="242"/>
      <c r="E134" s="243"/>
      <c r="F134" s="244"/>
      <c r="G134" s="245"/>
      <c r="H134" s="159"/>
      <c r="I134" s="159"/>
      <c r="J134" s="159"/>
      <c r="K134" s="159"/>
      <c r="L134" s="159"/>
      <c r="M134" s="159"/>
      <c r="N134" s="148"/>
      <c r="O134" s="148"/>
      <c r="P134" s="148"/>
      <c r="Q134" s="148"/>
      <c r="R134" s="148"/>
      <c r="S134" s="148"/>
      <c r="T134" s="149"/>
      <c r="U134" s="148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 t="s">
        <v>131</v>
      </c>
      <c r="AF134" s="140"/>
      <c r="AG134" s="140"/>
      <c r="AH134" s="140"/>
      <c r="AI134" s="140"/>
      <c r="AJ134" s="140"/>
      <c r="AK134" s="140"/>
      <c r="AL134" s="140"/>
      <c r="AM134" s="140"/>
      <c r="AN134" s="140"/>
      <c r="AO134" s="140"/>
      <c r="AP134" s="140"/>
      <c r="AQ134" s="140"/>
      <c r="AR134" s="140"/>
      <c r="AS134" s="140"/>
      <c r="AT134" s="140"/>
      <c r="AU134" s="140"/>
      <c r="AV134" s="140"/>
      <c r="AW134" s="140"/>
      <c r="AX134" s="140"/>
      <c r="AY134" s="140"/>
      <c r="AZ134" s="140"/>
      <c r="BA134" s="143" t="str">
        <f>C134</f>
        <v>Vodicí linie pro nevidomé a slabozraké s provedením lože, s vyplněním spár, s dvojitým hutněním vibrováním, a se smetením přebytečného materiálu na krajnici. S dodáním hmot pro lože a výplň spár. Bez nákladů na dodání dlažby.</v>
      </c>
      <c r="BB134" s="140"/>
      <c r="BC134" s="140"/>
      <c r="BD134" s="140"/>
      <c r="BE134" s="140"/>
      <c r="BF134" s="140"/>
      <c r="BG134" s="140"/>
      <c r="BH134" s="140"/>
    </row>
    <row r="135" spans="1:60" outlineLevel="1">
      <c r="A135" s="141">
        <v>38</v>
      </c>
      <c r="B135" s="141" t="s">
        <v>282</v>
      </c>
      <c r="C135" s="179" t="s">
        <v>283</v>
      </c>
      <c r="D135" s="148" t="s">
        <v>181</v>
      </c>
      <c r="E135" s="154">
        <v>420</v>
      </c>
      <c r="F135" s="158">
        <f>H135+J135</f>
        <v>0</v>
      </c>
      <c r="G135" s="159">
        <f>ROUND(E135*F135,2)</f>
        <v>0</v>
      </c>
      <c r="H135" s="159"/>
      <c r="I135" s="159">
        <f>ROUND(E135*H135,2)</f>
        <v>0</v>
      </c>
      <c r="J135" s="159"/>
      <c r="K135" s="159">
        <f>ROUND(E135*J135,2)</f>
        <v>0</v>
      </c>
      <c r="L135" s="159">
        <v>21</v>
      </c>
      <c r="M135" s="159">
        <f>G135*(1+L135/100)</f>
        <v>0</v>
      </c>
      <c r="N135" s="148">
        <v>3.3E-4</v>
      </c>
      <c r="O135" s="148">
        <f>ROUND(E135*N135,5)</f>
        <v>0.1386</v>
      </c>
      <c r="P135" s="148">
        <v>0</v>
      </c>
      <c r="Q135" s="148">
        <f>ROUND(E135*P135,5)</f>
        <v>0</v>
      </c>
      <c r="R135" s="148"/>
      <c r="S135" s="148"/>
      <c r="T135" s="149">
        <v>0.41</v>
      </c>
      <c r="U135" s="148">
        <f>ROUND(E135*T135,2)</f>
        <v>172.2</v>
      </c>
      <c r="V135" s="140"/>
      <c r="W135" s="140"/>
      <c r="X135" s="140"/>
      <c r="Y135" s="140"/>
      <c r="Z135" s="140"/>
      <c r="AA135" s="140"/>
      <c r="AB135" s="140"/>
      <c r="AC135" s="140"/>
      <c r="AD135" s="140"/>
      <c r="AE135" s="140" t="s">
        <v>119</v>
      </c>
      <c r="AF135" s="140"/>
      <c r="AG135" s="140"/>
      <c r="AH135" s="140"/>
      <c r="AI135" s="140"/>
      <c r="AJ135" s="140"/>
      <c r="AK135" s="140"/>
      <c r="AL135" s="140"/>
      <c r="AM135" s="140"/>
      <c r="AN135" s="140"/>
      <c r="AO135" s="140"/>
      <c r="AP135" s="140"/>
      <c r="AQ135" s="140"/>
      <c r="AR135" s="140"/>
      <c r="AS135" s="140"/>
      <c r="AT135" s="140"/>
      <c r="AU135" s="140"/>
      <c r="AV135" s="140"/>
      <c r="AW135" s="140"/>
      <c r="AX135" s="140"/>
      <c r="AY135" s="140"/>
      <c r="AZ135" s="140"/>
      <c r="BA135" s="140"/>
      <c r="BB135" s="140"/>
      <c r="BC135" s="140"/>
      <c r="BD135" s="140"/>
      <c r="BE135" s="140"/>
      <c r="BF135" s="140"/>
      <c r="BG135" s="140"/>
      <c r="BH135" s="140"/>
    </row>
    <row r="136" spans="1:60" outlineLevel="1">
      <c r="A136" s="141">
        <v>39</v>
      </c>
      <c r="B136" s="141" t="s">
        <v>284</v>
      </c>
      <c r="C136" s="179" t="s">
        <v>285</v>
      </c>
      <c r="D136" s="148" t="s">
        <v>181</v>
      </c>
      <c r="E136" s="154">
        <v>450</v>
      </c>
      <c r="F136" s="158">
        <f>H136+J136</f>
        <v>0</v>
      </c>
      <c r="G136" s="159">
        <f>ROUND(E136*F136,2)</f>
        <v>0</v>
      </c>
      <c r="H136" s="159"/>
      <c r="I136" s="159">
        <f>ROUND(E136*H136,2)</f>
        <v>0</v>
      </c>
      <c r="J136" s="159"/>
      <c r="K136" s="159">
        <f>ROUND(E136*J136,2)</f>
        <v>0</v>
      </c>
      <c r="L136" s="159">
        <v>21</v>
      </c>
      <c r="M136" s="159">
        <f>G136*(1+L136/100)</f>
        <v>0</v>
      </c>
      <c r="N136" s="148">
        <v>3.6000000000000002E-4</v>
      </c>
      <c r="O136" s="148">
        <f>ROUND(E136*N136,5)</f>
        <v>0.16200000000000001</v>
      </c>
      <c r="P136" s="148">
        <v>0</v>
      </c>
      <c r="Q136" s="148">
        <f>ROUND(E136*P136,5)</f>
        <v>0</v>
      </c>
      <c r="R136" s="148"/>
      <c r="S136" s="148"/>
      <c r="T136" s="149">
        <v>0.43</v>
      </c>
      <c r="U136" s="148">
        <f>ROUND(E136*T136,2)</f>
        <v>193.5</v>
      </c>
      <c r="V136" s="140"/>
      <c r="W136" s="140"/>
      <c r="X136" s="140"/>
      <c r="Y136" s="140"/>
      <c r="Z136" s="140"/>
      <c r="AA136" s="140"/>
      <c r="AB136" s="140"/>
      <c r="AC136" s="140"/>
      <c r="AD136" s="140"/>
      <c r="AE136" s="140" t="s">
        <v>119</v>
      </c>
      <c r="AF136" s="140"/>
      <c r="AG136" s="140"/>
      <c r="AH136" s="140"/>
      <c r="AI136" s="140"/>
      <c r="AJ136" s="140"/>
      <c r="AK136" s="140"/>
      <c r="AL136" s="140"/>
      <c r="AM136" s="140"/>
      <c r="AN136" s="140"/>
      <c r="AO136" s="140"/>
      <c r="AP136" s="140"/>
      <c r="AQ136" s="140"/>
      <c r="AR136" s="140"/>
      <c r="AS136" s="140"/>
      <c r="AT136" s="140"/>
      <c r="AU136" s="140"/>
      <c r="AV136" s="140"/>
      <c r="AW136" s="140"/>
      <c r="AX136" s="140"/>
      <c r="AY136" s="140"/>
      <c r="AZ136" s="140"/>
      <c r="BA136" s="140"/>
      <c r="BB136" s="140"/>
      <c r="BC136" s="140"/>
      <c r="BD136" s="140"/>
      <c r="BE136" s="140"/>
      <c r="BF136" s="140"/>
      <c r="BG136" s="140"/>
      <c r="BH136" s="140"/>
    </row>
    <row r="137" spans="1:60" outlineLevel="1">
      <c r="A137" s="141">
        <v>40</v>
      </c>
      <c r="B137" s="141" t="s">
        <v>286</v>
      </c>
      <c r="C137" s="179" t="s">
        <v>287</v>
      </c>
      <c r="D137" s="148" t="s">
        <v>118</v>
      </c>
      <c r="E137" s="154">
        <v>559.65</v>
      </c>
      <c r="F137" s="158">
        <f>H137+J137</f>
        <v>0</v>
      </c>
      <c r="G137" s="159">
        <f>ROUND(E137*F137,2)</f>
        <v>0</v>
      </c>
      <c r="H137" s="159"/>
      <c r="I137" s="159">
        <f>ROUND(E137*H137,2)</f>
        <v>0</v>
      </c>
      <c r="J137" s="159"/>
      <c r="K137" s="159">
        <f>ROUND(E137*J137,2)</f>
        <v>0</v>
      </c>
      <c r="L137" s="159">
        <v>21</v>
      </c>
      <c r="M137" s="159">
        <f>G137*(1+L137/100)</f>
        <v>0</v>
      </c>
      <c r="N137" s="148">
        <v>0.129</v>
      </c>
      <c r="O137" s="148">
        <f>ROUND(E137*N137,5)</f>
        <v>72.194850000000002</v>
      </c>
      <c r="P137" s="148">
        <v>0</v>
      </c>
      <c r="Q137" s="148">
        <f>ROUND(E137*P137,5)</f>
        <v>0</v>
      </c>
      <c r="R137" s="148"/>
      <c r="S137" s="148"/>
      <c r="T137" s="149">
        <v>0</v>
      </c>
      <c r="U137" s="148">
        <f>ROUND(E137*T137,2)</f>
        <v>0</v>
      </c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 t="s">
        <v>195</v>
      </c>
      <c r="AF137" s="140"/>
      <c r="AG137" s="140"/>
      <c r="AH137" s="140"/>
      <c r="AI137" s="140"/>
      <c r="AJ137" s="140"/>
      <c r="AK137" s="140"/>
      <c r="AL137" s="140"/>
      <c r="AM137" s="140"/>
      <c r="AN137" s="140"/>
      <c r="AO137" s="140"/>
      <c r="AP137" s="140"/>
      <c r="AQ137" s="140"/>
      <c r="AR137" s="140"/>
      <c r="AS137" s="140"/>
      <c r="AT137" s="140"/>
      <c r="AU137" s="140"/>
      <c r="AV137" s="140"/>
      <c r="AW137" s="140"/>
      <c r="AX137" s="140"/>
      <c r="AY137" s="140"/>
      <c r="AZ137" s="140"/>
      <c r="BA137" s="140"/>
      <c r="BB137" s="140"/>
      <c r="BC137" s="140"/>
      <c r="BD137" s="140"/>
      <c r="BE137" s="140"/>
      <c r="BF137" s="140"/>
      <c r="BG137" s="140"/>
      <c r="BH137" s="140"/>
    </row>
    <row r="138" spans="1:60" outlineLevel="1">
      <c r="A138" s="141"/>
      <c r="B138" s="141"/>
      <c r="C138" s="180" t="s">
        <v>288</v>
      </c>
      <c r="D138" s="150"/>
      <c r="E138" s="155">
        <v>559.65</v>
      </c>
      <c r="F138" s="159"/>
      <c r="G138" s="159"/>
      <c r="H138" s="159"/>
      <c r="I138" s="159"/>
      <c r="J138" s="159"/>
      <c r="K138" s="159"/>
      <c r="L138" s="159"/>
      <c r="M138" s="159"/>
      <c r="N138" s="148"/>
      <c r="O138" s="148"/>
      <c r="P138" s="148"/>
      <c r="Q138" s="148"/>
      <c r="R138" s="148"/>
      <c r="S138" s="148"/>
      <c r="T138" s="149"/>
      <c r="U138" s="148"/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 t="s">
        <v>121</v>
      </c>
      <c r="AF138" s="140">
        <v>0</v>
      </c>
      <c r="AG138" s="140"/>
      <c r="AH138" s="140"/>
      <c r="AI138" s="140"/>
      <c r="AJ138" s="140"/>
      <c r="AK138" s="140"/>
      <c r="AL138" s="140"/>
      <c r="AM138" s="140"/>
      <c r="AN138" s="140"/>
      <c r="AO138" s="140"/>
      <c r="AP138" s="140"/>
      <c r="AQ138" s="140"/>
      <c r="AR138" s="140"/>
      <c r="AS138" s="140"/>
      <c r="AT138" s="140"/>
      <c r="AU138" s="140"/>
      <c r="AV138" s="140"/>
      <c r="AW138" s="140"/>
      <c r="AX138" s="140"/>
      <c r="AY138" s="140"/>
      <c r="AZ138" s="140"/>
      <c r="BA138" s="140"/>
      <c r="BB138" s="140"/>
      <c r="BC138" s="140"/>
      <c r="BD138" s="140"/>
      <c r="BE138" s="140"/>
      <c r="BF138" s="140"/>
      <c r="BG138" s="140"/>
      <c r="BH138" s="140"/>
    </row>
    <row r="139" spans="1:60" outlineLevel="1">
      <c r="A139" s="141">
        <v>41</v>
      </c>
      <c r="B139" s="141" t="s">
        <v>289</v>
      </c>
      <c r="C139" s="179" t="s">
        <v>290</v>
      </c>
      <c r="D139" s="148" t="s">
        <v>118</v>
      </c>
      <c r="E139" s="154">
        <v>385.35</v>
      </c>
      <c r="F139" s="158">
        <f>H139+J139</f>
        <v>0</v>
      </c>
      <c r="G139" s="159">
        <f>ROUND(E139*F139,2)</f>
        <v>0</v>
      </c>
      <c r="H139" s="159"/>
      <c r="I139" s="159">
        <f>ROUND(E139*H139,2)</f>
        <v>0</v>
      </c>
      <c r="J139" s="159"/>
      <c r="K139" s="159">
        <f>ROUND(E139*J139,2)</f>
        <v>0</v>
      </c>
      <c r="L139" s="159">
        <v>21</v>
      </c>
      <c r="M139" s="159">
        <f>G139*(1+L139/100)</f>
        <v>0</v>
      </c>
      <c r="N139" s="148">
        <v>0.17244999999999999</v>
      </c>
      <c r="O139" s="148">
        <f>ROUND(E139*N139,5)</f>
        <v>66.453609999999998</v>
      </c>
      <c r="P139" s="148">
        <v>0</v>
      </c>
      <c r="Q139" s="148">
        <f>ROUND(E139*P139,5)</f>
        <v>0</v>
      </c>
      <c r="R139" s="148"/>
      <c r="S139" s="148"/>
      <c r="T139" s="149">
        <v>0</v>
      </c>
      <c r="U139" s="148">
        <f>ROUND(E139*T139,2)</f>
        <v>0</v>
      </c>
      <c r="V139" s="140"/>
      <c r="W139" s="140"/>
      <c r="X139" s="140"/>
      <c r="Y139" s="140"/>
      <c r="Z139" s="140"/>
      <c r="AA139" s="140"/>
      <c r="AB139" s="140"/>
      <c r="AC139" s="140"/>
      <c r="AD139" s="140"/>
      <c r="AE139" s="140" t="s">
        <v>195</v>
      </c>
      <c r="AF139" s="140"/>
      <c r="AG139" s="140"/>
      <c r="AH139" s="140"/>
      <c r="AI139" s="140"/>
      <c r="AJ139" s="140"/>
      <c r="AK139" s="140"/>
      <c r="AL139" s="140"/>
      <c r="AM139" s="140"/>
      <c r="AN139" s="140"/>
      <c r="AO139" s="140"/>
      <c r="AP139" s="140"/>
      <c r="AQ139" s="140"/>
      <c r="AR139" s="140"/>
      <c r="AS139" s="140"/>
      <c r="AT139" s="140"/>
      <c r="AU139" s="140"/>
      <c r="AV139" s="140"/>
      <c r="AW139" s="140"/>
      <c r="AX139" s="140"/>
      <c r="AY139" s="140"/>
      <c r="AZ139" s="140"/>
      <c r="BA139" s="140"/>
      <c r="BB139" s="140"/>
      <c r="BC139" s="140"/>
      <c r="BD139" s="140"/>
      <c r="BE139" s="140"/>
      <c r="BF139" s="140"/>
      <c r="BG139" s="140"/>
      <c r="BH139" s="140"/>
    </row>
    <row r="140" spans="1:60" outlineLevel="1">
      <c r="A140" s="141"/>
      <c r="B140" s="141"/>
      <c r="C140" s="180" t="s">
        <v>291</v>
      </c>
      <c r="D140" s="150"/>
      <c r="E140" s="155">
        <v>385.35</v>
      </c>
      <c r="F140" s="159"/>
      <c r="G140" s="159"/>
      <c r="H140" s="159"/>
      <c r="I140" s="159"/>
      <c r="J140" s="159"/>
      <c r="K140" s="159"/>
      <c r="L140" s="159"/>
      <c r="M140" s="159"/>
      <c r="N140" s="148"/>
      <c r="O140" s="148"/>
      <c r="P140" s="148"/>
      <c r="Q140" s="148"/>
      <c r="R140" s="148"/>
      <c r="S140" s="148"/>
      <c r="T140" s="149"/>
      <c r="U140" s="148"/>
      <c r="V140" s="140"/>
      <c r="W140" s="140"/>
      <c r="X140" s="140"/>
      <c r="Y140" s="140"/>
      <c r="Z140" s="140"/>
      <c r="AA140" s="140"/>
      <c r="AB140" s="140"/>
      <c r="AC140" s="140"/>
      <c r="AD140" s="140"/>
      <c r="AE140" s="140" t="s">
        <v>121</v>
      </c>
      <c r="AF140" s="140">
        <v>0</v>
      </c>
      <c r="AG140" s="140"/>
      <c r="AH140" s="140"/>
      <c r="AI140" s="140"/>
      <c r="AJ140" s="140"/>
      <c r="AK140" s="140"/>
      <c r="AL140" s="140"/>
      <c r="AM140" s="140"/>
      <c r="AN140" s="140"/>
      <c r="AO140" s="140"/>
      <c r="AP140" s="140"/>
      <c r="AQ140" s="140"/>
      <c r="AR140" s="140"/>
      <c r="AS140" s="140"/>
      <c r="AT140" s="140"/>
      <c r="AU140" s="140"/>
      <c r="AV140" s="140"/>
      <c r="AW140" s="140"/>
      <c r="AX140" s="140"/>
      <c r="AY140" s="140"/>
      <c r="AZ140" s="140"/>
      <c r="BA140" s="140"/>
      <c r="BB140" s="140"/>
      <c r="BC140" s="140"/>
      <c r="BD140" s="140"/>
      <c r="BE140" s="140"/>
      <c r="BF140" s="140"/>
      <c r="BG140" s="140"/>
      <c r="BH140" s="140"/>
    </row>
    <row r="141" spans="1:60" outlineLevel="1">
      <c r="A141" s="141">
        <v>42</v>
      </c>
      <c r="B141" s="141" t="s">
        <v>292</v>
      </c>
      <c r="C141" s="179" t="s">
        <v>293</v>
      </c>
      <c r="D141" s="148" t="s">
        <v>118</v>
      </c>
      <c r="E141" s="154">
        <v>44.82</v>
      </c>
      <c r="F141" s="158">
        <f>H141+J141</f>
        <v>0</v>
      </c>
      <c r="G141" s="159">
        <f>ROUND(E141*F141,2)</f>
        <v>0</v>
      </c>
      <c r="H141" s="159"/>
      <c r="I141" s="159">
        <f>ROUND(E141*H141,2)</f>
        <v>0</v>
      </c>
      <c r="J141" s="159"/>
      <c r="K141" s="159">
        <f>ROUND(E141*J141,2)</f>
        <v>0</v>
      </c>
      <c r="L141" s="159">
        <v>21</v>
      </c>
      <c r="M141" s="159">
        <f>G141*(1+L141/100)</f>
        <v>0</v>
      </c>
      <c r="N141" s="148">
        <v>0.17824000000000001</v>
      </c>
      <c r="O141" s="148">
        <f>ROUND(E141*N141,5)</f>
        <v>7.9887199999999998</v>
      </c>
      <c r="P141" s="148">
        <v>0</v>
      </c>
      <c r="Q141" s="148">
        <f>ROUND(E141*P141,5)</f>
        <v>0</v>
      </c>
      <c r="R141" s="148"/>
      <c r="S141" s="148"/>
      <c r="T141" s="149">
        <v>0</v>
      </c>
      <c r="U141" s="148">
        <f>ROUND(E141*T141,2)</f>
        <v>0</v>
      </c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 t="s">
        <v>195</v>
      </c>
      <c r="AF141" s="140"/>
      <c r="AG141" s="140"/>
      <c r="AH141" s="140"/>
      <c r="AI141" s="140"/>
      <c r="AJ141" s="140"/>
      <c r="AK141" s="140"/>
      <c r="AL141" s="140"/>
      <c r="AM141" s="140"/>
      <c r="AN141" s="140"/>
      <c r="AO141" s="140"/>
      <c r="AP141" s="140"/>
      <c r="AQ141" s="140"/>
      <c r="AR141" s="140"/>
      <c r="AS141" s="140"/>
      <c r="AT141" s="140"/>
      <c r="AU141" s="140"/>
      <c r="AV141" s="140"/>
      <c r="AW141" s="140"/>
      <c r="AX141" s="140"/>
      <c r="AY141" s="140"/>
      <c r="AZ141" s="140"/>
      <c r="BA141" s="140"/>
      <c r="BB141" s="140"/>
      <c r="BC141" s="140"/>
      <c r="BD141" s="140"/>
      <c r="BE141" s="140"/>
      <c r="BF141" s="140"/>
      <c r="BG141" s="140"/>
      <c r="BH141" s="140"/>
    </row>
    <row r="142" spans="1:60" outlineLevel="1">
      <c r="A142" s="141"/>
      <c r="B142" s="141"/>
      <c r="C142" s="180" t="s">
        <v>294</v>
      </c>
      <c r="D142" s="150"/>
      <c r="E142" s="155">
        <v>44.82</v>
      </c>
      <c r="F142" s="159"/>
      <c r="G142" s="159"/>
      <c r="H142" s="159"/>
      <c r="I142" s="159"/>
      <c r="J142" s="159"/>
      <c r="K142" s="159"/>
      <c r="L142" s="159"/>
      <c r="M142" s="159"/>
      <c r="N142" s="148"/>
      <c r="O142" s="148"/>
      <c r="P142" s="148"/>
      <c r="Q142" s="148"/>
      <c r="R142" s="148"/>
      <c r="S142" s="148"/>
      <c r="T142" s="149"/>
      <c r="U142" s="148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 t="s">
        <v>121</v>
      </c>
      <c r="AF142" s="140">
        <v>0</v>
      </c>
      <c r="AG142" s="140"/>
      <c r="AH142" s="140"/>
      <c r="AI142" s="140"/>
      <c r="AJ142" s="140"/>
      <c r="AK142" s="140"/>
      <c r="AL142" s="140"/>
      <c r="AM142" s="140"/>
      <c r="AN142" s="140"/>
      <c r="AO142" s="140"/>
      <c r="AP142" s="140"/>
      <c r="AQ142" s="140"/>
      <c r="AR142" s="140"/>
      <c r="AS142" s="140"/>
      <c r="AT142" s="140"/>
      <c r="AU142" s="140"/>
      <c r="AV142" s="140"/>
      <c r="AW142" s="140"/>
      <c r="AX142" s="140"/>
      <c r="AY142" s="140"/>
      <c r="AZ142" s="140"/>
      <c r="BA142" s="140"/>
      <c r="BB142" s="140"/>
      <c r="BC142" s="140"/>
      <c r="BD142" s="140"/>
      <c r="BE142" s="140"/>
      <c r="BF142" s="140"/>
      <c r="BG142" s="140"/>
      <c r="BH142" s="140"/>
    </row>
    <row r="143" spans="1:60" outlineLevel="1">
      <c r="A143" s="141">
        <v>43</v>
      </c>
      <c r="B143" s="141" t="s">
        <v>295</v>
      </c>
      <c r="C143" s="179" t="s">
        <v>296</v>
      </c>
      <c r="D143" s="148" t="s">
        <v>118</v>
      </c>
      <c r="E143" s="154">
        <v>9.35</v>
      </c>
      <c r="F143" s="158">
        <f>H143+J143</f>
        <v>0</v>
      </c>
      <c r="G143" s="159">
        <f>ROUND(E143*F143,2)</f>
        <v>0</v>
      </c>
      <c r="H143" s="159"/>
      <c r="I143" s="159">
        <f>ROUND(E143*H143,2)</f>
        <v>0</v>
      </c>
      <c r="J143" s="159"/>
      <c r="K143" s="159">
        <f>ROUND(E143*J143,2)</f>
        <v>0</v>
      </c>
      <c r="L143" s="159">
        <v>21</v>
      </c>
      <c r="M143" s="159">
        <f>G143*(1+L143/100)</f>
        <v>0</v>
      </c>
      <c r="N143" s="148">
        <v>0.13714999999999999</v>
      </c>
      <c r="O143" s="148">
        <f>ROUND(E143*N143,5)</f>
        <v>1.2823500000000001</v>
      </c>
      <c r="P143" s="148">
        <v>0</v>
      </c>
      <c r="Q143" s="148">
        <f>ROUND(E143*P143,5)</f>
        <v>0</v>
      </c>
      <c r="R143" s="148"/>
      <c r="S143" s="148"/>
      <c r="T143" s="149">
        <v>0</v>
      </c>
      <c r="U143" s="148">
        <f>ROUND(E143*T143,2)</f>
        <v>0</v>
      </c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 t="s">
        <v>195</v>
      </c>
      <c r="AF143" s="140"/>
      <c r="AG143" s="140"/>
      <c r="AH143" s="140"/>
      <c r="AI143" s="140"/>
      <c r="AJ143" s="140"/>
      <c r="AK143" s="140"/>
      <c r="AL143" s="140"/>
      <c r="AM143" s="140"/>
      <c r="AN143" s="140"/>
      <c r="AO143" s="140"/>
      <c r="AP143" s="140"/>
      <c r="AQ143" s="140"/>
      <c r="AR143" s="140"/>
      <c r="AS143" s="140"/>
      <c r="AT143" s="140"/>
      <c r="AU143" s="140"/>
      <c r="AV143" s="140"/>
      <c r="AW143" s="140"/>
      <c r="AX143" s="140"/>
      <c r="AY143" s="140"/>
      <c r="AZ143" s="140"/>
      <c r="BA143" s="140"/>
      <c r="BB143" s="140"/>
      <c r="BC143" s="140"/>
      <c r="BD143" s="140"/>
      <c r="BE143" s="140"/>
      <c r="BF143" s="140"/>
      <c r="BG143" s="140"/>
      <c r="BH143" s="140"/>
    </row>
    <row r="144" spans="1:60" outlineLevel="1">
      <c r="A144" s="141"/>
      <c r="B144" s="141"/>
      <c r="C144" s="180" t="s">
        <v>297</v>
      </c>
      <c r="D144" s="150"/>
      <c r="E144" s="155">
        <v>9.35</v>
      </c>
      <c r="F144" s="159"/>
      <c r="G144" s="159"/>
      <c r="H144" s="159"/>
      <c r="I144" s="159"/>
      <c r="J144" s="159"/>
      <c r="K144" s="159"/>
      <c r="L144" s="159"/>
      <c r="M144" s="159"/>
      <c r="N144" s="148"/>
      <c r="O144" s="148"/>
      <c r="P144" s="148"/>
      <c r="Q144" s="148"/>
      <c r="R144" s="148"/>
      <c r="S144" s="148"/>
      <c r="T144" s="149"/>
      <c r="U144" s="148"/>
      <c r="V144" s="140"/>
      <c r="W144" s="140"/>
      <c r="X144" s="140"/>
      <c r="Y144" s="140"/>
      <c r="Z144" s="140"/>
      <c r="AA144" s="140"/>
      <c r="AB144" s="140"/>
      <c r="AC144" s="140"/>
      <c r="AD144" s="140"/>
      <c r="AE144" s="140" t="s">
        <v>121</v>
      </c>
      <c r="AF144" s="140">
        <v>0</v>
      </c>
      <c r="AG144" s="140"/>
      <c r="AH144" s="140"/>
      <c r="AI144" s="140"/>
      <c r="AJ144" s="140"/>
      <c r="AK144" s="140"/>
      <c r="AL144" s="140"/>
      <c r="AM144" s="140"/>
      <c r="AN144" s="140"/>
      <c r="AO144" s="140"/>
      <c r="AP144" s="140"/>
      <c r="AQ144" s="140"/>
      <c r="AR144" s="140"/>
      <c r="AS144" s="140"/>
      <c r="AT144" s="140"/>
      <c r="AU144" s="140"/>
      <c r="AV144" s="140"/>
      <c r="AW144" s="140"/>
      <c r="AX144" s="140"/>
      <c r="AY144" s="140"/>
      <c r="AZ144" s="140"/>
      <c r="BA144" s="140"/>
      <c r="BB144" s="140"/>
      <c r="BC144" s="140"/>
      <c r="BD144" s="140"/>
      <c r="BE144" s="140"/>
      <c r="BF144" s="140"/>
      <c r="BG144" s="140"/>
      <c r="BH144" s="140"/>
    </row>
    <row r="145" spans="1:60" outlineLevel="1">
      <c r="A145" s="141">
        <v>44</v>
      </c>
      <c r="B145" s="141" t="s">
        <v>298</v>
      </c>
      <c r="C145" s="179" t="s">
        <v>299</v>
      </c>
      <c r="D145" s="148" t="s">
        <v>194</v>
      </c>
      <c r="E145" s="154">
        <v>18</v>
      </c>
      <c r="F145" s="158">
        <f>H145+J145</f>
        <v>0</v>
      </c>
      <c r="G145" s="159">
        <f>ROUND(E145*F145,2)</f>
        <v>0</v>
      </c>
      <c r="H145" s="159"/>
      <c r="I145" s="159">
        <f>ROUND(E145*H145,2)</f>
        <v>0</v>
      </c>
      <c r="J145" s="159"/>
      <c r="K145" s="159">
        <f>ROUND(E145*J145,2)</f>
        <v>0</v>
      </c>
      <c r="L145" s="159">
        <v>21</v>
      </c>
      <c r="M145" s="159">
        <f>G145*(1+L145/100)</f>
        <v>0</v>
      </c>
      <c r="N145" s="148">
        <v>0.14363999999999999</v>
      </c>
      <c r="O145" s="148">
        <f>ROUND(E145*N145,5)</f>
        <v>2.5855199999999998</v>
      </c>
      <c r="P145" s="148">
        <v>0</v>
      </c>
      <c r="Q145" s="148">
        <f>ROUND(E145*P145,5)</f>
        <v>0</v>
      </c>
      <c r="R145" s="148"/>
      <c r="S145" s="148"/>
      <c r="T145" s="149">
        <v>0.55600000000000005</v>
      </c>
      <c r="U145" s="148">
        <f>ROUND(E145*T145,2)</f>
        <v>10.01</v>
      </c>
      <c r="V145" s="140"/>
      <c r="W145" s="140"/>
      <c r="X145" s="140"/>
      <c r="Y145" s="140"/>
      <c r="Z145" s="140"/>
      <c r="AA145" s="140"/>
      <c r="AB145" s="140"/>
      <c r="AC145" s="140"/>
      <c r="AD145" s="140"/>
      <c r="AE145" s="140" t="s">
        <v>119</v>
      </c>
      <c r="AF145" s="140"/>
      <c r="AG145" s="140"/>
      <c r="AH145" s="140"/>
      <c r="AI145" s="140"/>
      <c r="AJ145" s="140"/>
      <c r="AK145" s="140"/>
      <c r="AL145" s="140"/>
      <c r="AM145" s="140"/>
      <c r="AN145" s="140"/>
      <c r="AO145" s="140"/>
      <c r="AP145" s="140"/>
      <c r="AQ145" s="140"/>
      <c r="AR145" s="140"/>
      <c r="AS145" s="140"/>
      <c r="AT145" s="140"/>
      <c r="AU145" s="140"/>
      <c r="AV145" s="140"/>
      <c r="AW145" s="140"/>
      <c r="AX145" s="140"/>
      <c r="AY145" s="140"/>
      <c r="AZ145" s="140"/>
      <c r="BA145" s="140"/>
      <c r="BB145" s="140"/>
      <c r="BC145" s="140"/>
      <c r="BD145" s="140"/>
      <c r="BE145" s="140"/>
      <c r="BF145" s="140"/>
      <c r="BG145" s="140"/>
      <c r="BH145" s="140"/>
    </row>
    <row r="146" spans="1:60" outlineLevel="1">
      <c r="A146" s="141"/>
      <c r="B146" s="141"/>
      <c r="C146" s="241" t="s">
        <v>396</v>
      </c>
      <c r="D146" s="242"/>
      <c r="E146" s="243"/>
      <c r="F146" s="244"/>
      <c r="G146" s="245"/>
      <c r="H146" s="159"/>
      <c r="I146" s="159"/>
      <c r="J146" s="159"/>
      <c r="K146" s="159"/>
      <c r="L146" s="159"/>
      <c r="M146" s="159"/>
      <c r="N146" s="148"/>
      <c r="O146" s="148"/>
      <c r="P146" s="148"/>
      <c r="Q146" s="148"/>
      <c r="R146" s="148"/>
      <c r="S146" s="148"/>
      <c r="T146" s="149"/>
      <c r="U146" s="148"/>
      <c r="V146" s="140"/>
      <c r="W146" s="140"/>
      <c r="X146" s="140"/>
      <c r="Y146" s="140"/>
      <c r="Z146" s="140"/>
      <c r="AA146" s="140"/>
      <c r="AB146" s="140"/>
      <c r="AC146" s="140"/>
      <c r="AD146" s="140"/>
      <c r="AE146" s="140" t="s">
        <v>131</v>
      </c>
      <c r="AF146" s="140"/>
      <c r="AG146" s="140"/>
      <c r="AH146" s="140"/>
      <c r="AI146" s="140"/>
      <c r="AJ146" s="140"/>
      <c r="AK146" s="140"/>
      <c r="AL146" s="140"/>
      <c r="AM146" s="140"/>
      <c r="AN146" s="140"/>
      <c r="AO146" s="140"/>
      <c r="AP146" s="140"/>
      <c r="AQ146" s="140"/>
      <c r="AR146" s="140"/>
      <c r="AS146" s="140"/>
      <c r="AT146" s="140"/>
      <c r="AU146" s="140"/>
      <c r="AV146" s="140"/>
      <c r="AW146" s="140"/>
      <c r="AX146" s="140"/>
      <c r="AY146" s="140"/>
      <c r="AZ146" s="140"/>
      <c r="BA146" s="143" t="str">
        <f>C146</f>
        <v>zřízení podkladního betonu tl. 100 mm, položení lože ze suchého betonu tl. 30 mm a montáž trub</v>
      </c>
      <c r="BB146" s="140"/>
      <c r="BC146" s="140"/>
      <c r="BD146" s="140"/>
      <c r="BE146" s="140"/>
      <c r="BF146" s="140"/>
      <c r="BG146" s="140"/>
      <c r="BH146" s="140"/>
    </row>
    <row r="147" spans="1:60" outlineLevel="1">
      <c r="A147" s="141"/>
      <c r="B147" s="141"/>
      <c r="C147" s="241" t="s">
        <v>300</v>
      </c>
      <c r="D147" s="242"/>
      <c r="E147" s="243"/>
      <c r="F147" s="244"/>
      <c r="G147" s="245"/>
      <c r="H147" s="159"/>
      <c r="I147" s="159"/>
      <c r="J147" s="159"/>
      <c r="K147" s="159"/>
      <c r="L147" s="159"/>
      <c r="M147" s="159"/>
      <c r="N147" s="148"/>
      <c r="O147" s="148"/>
      <c r="P147" s="148"/>
      <c r="Q147" s="148"/>
      <c r="R147" s="148"/>
      <c r="S147" s="148"/>
      <c r="T147" s="149"/>
      <c r="U147" s="148"/>
      <c r="V147" s="140"/>
      <c r="W147" s="140"/>
      <c r="X147" s="140"/>
      <c r="Y147" s="140"/>
      <c r="Z147" s="140"/>
      <c r="AA147" s="140"/>
      <c r="AB147" s="140"/>
      <c r="AC147" s="140"/>
      <c r="AD147" s="140"/>
      <c r="AE147" s="140" t="s">
        <v>131</v>
      </c>
      <c r="AF147" s="140"/>
      <c r="AG147" s="140"/>
      <c r="AH147" s="140"/>
      <c r="AI147" s="140"/>
      <c r="AJ147" s="140"/>
      <c r="AK147" s="140"/>
      <c r="AL147" s="140"/>
      <c r="AM147" s="140"/>
      <c r="AN147" s="140"/>
      <c r="AO147" s="140"/>
      <c r="AP147" s="140"/>
      <c r="AQ147" s="140"/>
      <c r="AR147" s="140"/>
      <c r="AS147" s="140"/>
      <c r="AT147" s="140"/>
      <c r="AU147" s="140"/>
      <c r="AV147" s="140"/>
      <c r="AW147" s="140"/>
      <c r="AX147" s="140"/>
      <c r="AY147" s="140"/>
      <c r="AZ147" s="140"/>
      <c r="BA147" s="143" t="str">
        <f>C147</f>
        <v>montáž mikroštěrbinových trub šířky do 250 mm</v>
      </c>
      <c r="BB147" s="140"/>
      <c r="BC147" s="140"/>
      <c r="BD147" s="140"/>
      <c r="BE147" s="140"/>
      <c r="BF147" s="140"/>
      <c r="BG147" s="140"/>
      <c r="BH147" s="140"/>
    </row>
    <row r="148" spans="1:60" outlineLevel="1">
      <c r="A148" s="141">
        <v>45</v>
      </c>
      <c r="B148" s="141" t="s">
        <v>301</v>
      </c>
      <c r="C148" s="179" t="s">
        <v>302</v>
      </c>
      <c r="D148" s="148" t="s">
        <v>194</v>
      </c>
      <c r="E148" s="154">
        <v>1</v>
      </c>
      <c r="F148" s="158">
        <f t="shared" ref="F148:F153" si="1">H148+J148</f>
        <v>0</v>
      </c>
      <c r="G148" s="159">
        <f t="shared" ref="G148:G153" si="2">ROUND(E148*F148,2)</f>
        <v>0</v>
      </c>
      <c r="H148" s="159"/>
      <c r="I148" s="159">
        <f t="shared" ref="I148:I153" si="3">ROUND(E148*H148,2)</f>
        <v>0</v>
      </c>
      <c r="J148" s="159"/>
      <c r="K148" s="159">
        <f t="shared" ref="K148:K153" si="4">ROUND(E148*J148,2)</f>
        <v>0</v>
      </c>
      <c r="L148" s="159">
        <v>21</v>
      </c>
      <c r="M148" s="159">
        <f t="shared" ref="M148:M153" si="5">G148*(1+L148/100)</f>
        <v>0</v>
      </c>
      <c r="N148" s="148">
        <v>0.14363999999999999</v>
      </c>
      <c r="O148" s="148">
        <f t="shared" ref="O148:O153" si="6">ROUND(E148*N148,5)</f>
        <v>0.14363999999999999</v>
      </c>
      <c r="P148" s="148">
        <v>0</v>
      </c>
      <c r="Q148" s="148">
        <f t="shared" ref="Q148:Q153" si="7">ROUND(E148*P148,5)</f>
        <v>0</v>
      </c>
      <c r="R148" s="148"/>
      <c r="S148" s="148"/>
      <c r="T148" s="149">
        <v>5.0359999999999996</v>
      </c>
      <c r="U148" s="148">
        <f t="shared" ref="U148:U153" si="8">ROUND(E148*T148,2)</f>
        <v>5.04</v>
      </c>
      <c r="V148" s="140"/>
      <c r="W148" s="140"/>
      <c r="X148" s="140"/>
      <c r="Y148" s="140"/>
      <c r="Z148" s="140"/>
      <c r="AA148" s="140"/>
      <c r="AB148" s="140"/>
      <c r="AC148" s="140"/>
      <c r="AD148" s="140"/>
      <c r="AE148" s="140" t="s">
        <v>119</v>
      </c>
      <c r="AF148" s="140"/>
      <c r="AG148" s="140"/>
      <c r="AH148" s="140"/>
      <c r="AI148" s="140"/>
      <c r="AJ148" s="140"/>
      <c r="AK148" s="140"/>
      <c r="AL148" s="140"/>
      <c r="AM148" s="140"/>
      <c r="AN148" s="140"/>
      <c r="AO148" s="140"/>
      <c r="AP148" s="140"/>
      <c r="AQ148" s="140"/>
      <c r="AR148" s="140"/>
      <c r="AS148" s="140"/>
      <c r="AT148" s="140"/>
      <c r="AU148" s="140"/>
      <c r="AV148" s="140"/>
      <c r="AW148" s="140"/>
      <c r="AX148" s="140"/>
      <c r="AY148" s="140"/>
      <c r="AZ148" s="140"/>
      <c r="BA148" s="140"/>
      <c r="BB148" s="140"/>
      <c r="BC148" s="140"/>
      <c r="BD148" s="140"/>
      <c r="BE148" s="140"/>
      <c r="BF148" s="140"/>
      <c r="BG148" s="140"/>
      <c r="BH148" s="140"/>
    </row>
    <row r="149" spans="1:60" outlineLevel="1">
      <c r="A149" s="141">
        <v>46</v>
      </c>
      <c r="B149" s="141" t="s">
        <v>303</v>
      </c>
      <c r="C149" s="179" t="s">
        <v>304</v>
      </c>
      <c r="D149" s="148" t="s">
        <v>194</v>
      </c>
      <c r="E149" s="154">
        <v>2</v>
      </c>
      <c r="F149" s="158">
        <f t="shared" si="1"/>
        <v>0</v>
      </c>
      <c r="G149" s="159">
        <f t="shared" si="2"/>
        <v>0</v>
      </c>
      <c r="H149" s="159"/>
      <c r="I149" s="159">
        <f t="shared" si="3"/>
        <v>0</v>
      </c>
      <c r="J149" s="159"/>
      <c r="K149" s="159">
        <f t="shared" si="4"/>
        <v>0</v>
      </c>
      <c r="L149" s="159">
        <v>21</v>
      </c>
      <c r="M149" s="159">
        <f t="shared" si="5"/>
        <v>0</v>
      </c>
      <c r="N149" s="148">
        <v>0.14363999999999999</v>
      </c>
      <c r="O149" s="148">
        <f t="shared" si="6"/>
        <v>0.28727999999999998</v>
      </c>
      <c r="P149" s="148">
        <v>0</v>
      </c>
      <c r="Q149" s="148">
        <f t="shared" si="7"/>
        <v>0</v>
      </c>
      <c r="R149" s="148"/>
      <c r="S149" s="148"/>
      <c r="T149" s="149">
        <v>0.69599999999999995</v>
      </c>
      <c r="U149" s="148">
        <f t="shared" si="8"/>
        <v>1.39</v>
      </c>
      <c r="V149" s="140"/>
      <c r="W149" s="140"/>
      <c r="X149" s="140"/>
      <c r="Y149" s="140"/>
      <c r="Z149" s="140"/>
      <c r="AA149" s="140"/>
      <c r="AB149" s="140"/>
      <c r="AC149" s="140"/>
      <c r="AD149" s="140"/>
      <c r="AE149" s="140" t="s">
        <v>119</v>
      </c>
      <c r="AF149" s="140"/>
      <c r="AG149" s="140"/>
      <c r="AH149" s="140"/>
      <c r="AI149" s="140"/>
      <c r="AJ149" s="140"/>
      <c r="AK149" s="140"/>
      <c r="AL149" s="140"/>
      <c r="AM149" s="140"/>
      <c r="AN149" s="140"/>
      <c r="AO149" s="140"/>
      <c r="AP149" s="140"/>
      <c r="AQ149" s="140"/>
      <c r="AR149" s="140"/>
      <c r="AS149" s="140"/>
      <c r="AT149" s="140"/>
      <c r="AU149" s="140"/>
      <c r="AV149" s="140"/>
      <c r="AW149" s="140"/>
      <c r="AX149" s="140"/>
      <c r="AY149" s="140"/>
      <c r="AZ149" s="140"/>
      <c r="BA149" s="140"/>
      <c r="BB149" s="140"/>
      <c r="BC149" s="140"/>
      <c r="BD149" s="140"/>
      <c r="BE149" s="140"/>
      <c r="BF149" s="140"/>
      <c r="BG149" s="140"/>
      <c r="BH149" s="140"/>
    </row>
    <row r="150" spans="1:60" outlineLevel="1">
      <c r="A150" s="141">
        <v>47</v>
      </c>
      <c r="B150" s="141" t="s">
        <v>305</v>
      </c>
      <c r="C150" s="179" t="s">
        <v>306</v>
      </c>
      <c r="D150" s="148" t="s">
        <v>194</v>
      </c>
      <c r="E150" s="154">
        <v>2</v>
      </c>
      <c r="F150" s="158">
        <f t="shared" si="1"/>
        <v>0</v>
      </c>
      <c r="G150" s="159">
        <f t="shared" si="2"/>
        <v>0</v>
      </c>
      <c r="H150" s="159"/>
      <c r="I150" s="159">
        <f t="shared" si="3"/>
        <v>0</v>
      </c>
      <c r="J150" s="159"/>
      <c r="K150" s="159">
        <f t="shared" si="4"/>
        <v>0</v>
      </c>
      <c r="L150" s="159">
        <v>21</v>
      </c>
      <c r="M150" s="159">
        <f t="shared" si="5"/>
        <v>0</v>
      </c>
      <c r="N150" s="148">
        <v>3.6000000000000002E-4</v>
      </c>
      <c r="O150" s="148">
        <f t="shared" si="6"/>
        <v>7.2000000000000005E-4</v>
      </c>
      <c r="P150" s="148">
        <v>0</v>
      </c>
      <c r="Q150" s="148">
        <f t="shared" si="7"/>
        <v>0</v>
      </c>
      <c r="R150" s="148"/>
      <c r="S150" s="148"/>
      <c r="T150" s="149">
        <v>0.2</v>
      </c>
      <c r="U150" s="148">
        <f t="shared" si="8"/>
        <v>0.4</v>
      </c>
      <c r="V150" s="140"/>
      <c r="W150" s="140"/>
      <c r="X150" s="140"/>
      <c r="Y150" s="140"/>
      <c r="Z150" s="140"/>
      <c r="AA150" s="140"/>
      <c r="AB150" s="140"/>
      <c r="AC150" s="140"/>
      <c r="AD150" s="140"/>
      <c r="AE150" s="140" t="s">
        <v>119</v>
      </c>
      <c r="AF150" s="140"/>
      <c r="AG150" s="140"/>
      <c r="AH150" s="140"/>
      <c r="AI150" s="140"/>
      <c r="AJ150" s="140"/>
      <c r="AK150" s="140"/>
      <c r="AL150" s="140"/>
      <c r="AM150" s="140"/>
      <c r="AN150" s="140"/>
      <c r="AO150" s="140"/>
      <c r="AP150" s="140"/>
      <c r="AQ150" s="140"/>
      <c r="AR150" s="140"/>
      <c r="AS150" s="140"/>
      <c r="AT150" s="140"/>
      <c r="AU150" s="140"/>
      <c r="AV150" s="140"/>
      <c r="AW150" s="140"/>
      <c r="AX150" s="140"/>
      <c r="AY150" s="140"/>
      <c r="AZ150" s="140"/>
      <c r="BA150" s="140"/>
      <c r="BB150" s="140"/>
      <c r="BC150" s="140"/>
      <c r="BD150" s="140"/>
      <c r="BE150" s="140"/>
      <c r="BF150" s="140"/>
      <c r="BG150" s="140"/>
      <c r="BH150" s="140"/>
    </row>
    <row r="151" spans="1:60" outlineLevel="1">
      <c r="A151" s="141">
        <v>48</v>
      </c>
      <c r="B151" s="141" t="s">
        <v>307</v>
      </c>
      <c r="C151" s="179" t="s">
        <v>308</v>
      </c>
      <c r="D151" s="148" t="s">
        <v>194</v>
      </c>
      <c r="E151" s="154">
        <v>18</v>
      </c>
      <c r="F151" s="158">
        <f t="shared" si="1"/>
        <v>0</v>
      </c>
      <c r="G151" s="159">
        <f t="shared" si="2"/>
        <v>0</v>
      </c>
      <c r="H151" s="159"/>
      <c r="I151" s="159">
        <f t="shared" si="3"/>
        <v>0</v>
      </c>
      <c r="J151" s="159"/>
      <c r="K151" s="159">
        <f t="shared" si="4"/>
        <v>0</v>
      </c>
      <c r="L151" s="159">
        <v>21</v>
      </c>
      <c r="M151" s="159">
        <f t="shared" si="5"/>
        <v>0</v>
      </c>
      <c r="N151" s="148">
        <v>0.113</v>
      </c>
      <c r="O151" s="148">
        <f t="shared" si="6"/>
        <v>2.0339999999999998</v>
      </c>
      <c r="P151" s="148">
        <v>0</v>
      </c>
      <c r="Q151" s="148">
        <f t="shared" si="7"/>
        <v>0</v>
      </c>
      <c r="R151" s="148"/>
      <c r="S151" s="148"/>
      <c r="T151" s="149">
        <v>0</v>
      </c>
      <c r="U151" s="148">
        <f t="shared" si="8"/>
        <v>0</v>
      </c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 t="s">
        <v>195</v>
      </c>
      <c r="AF151" s="140"/>
      <c r="AG151" s="140"/>
      <c r="AH151" s="140"/>
      <c r="AI151" s="140"/>
      <c r="AJ151" s="140"/>
      <c r="AK151" s="140"/>
      <c r="AL151" s="140"/>
      <c r="AM151" s="140"/>
      <c r="AN151" s="140"/>
      <c r="AO151" s="140"/>
      <c r="AP151" s="140"/>
      <c r="AQ151" s="140"/>
      <c r="AR151" s="140"/>
      <c r="AS151" s="140"/>
      <c r="AT151" s="140"/>
      <c r="AU151" s="140"/>
      <c r="AV151" s="140"/>
      <c r="AW151" s="140"/>
      <c r="AX151" s="140"/>
      <c r="AY151" s="140"/>
      <c r="AZ151" s="140"/>
      <c r="BA151" s="140"/>
      <c r="BB151" s="140"/>
      <c r="BC151" s="140"/>
      <c r="BD151" s="140"/>
      <c r="BE151" s="140"/>
      <c r="BF151" s="140"/>
      <c r="BG151" s="140"/>
      <c r="BH151" s="140"/>
    </row>
    <row r="152" spans="1:60" outlineLevel="1">
      <c r="A152" s="141">
        <v>49</v>
      </c>
      <c r="B152" s="141" t="s">
        <v>309</v>
      </c>
      <c r="C152" s="179" t="s">
        <v>310</v>
      </c>
      <c r="D152" s="148" t="s">
        <v>194</v>
      </c>
      <c r="E152" s="154">
        <v>1</v>
      </c>
      <c r="F152" s="158">
        <f t="shared" si="1"/>
        <v>0</v>
      </c>
      <c r="G152" s="159">
        <f t="shared" si="2"/>
        <v>0</v>
      </c>
      <c r="H152" s="159"/>
      <c r="I152" s="159">
        <f t="shared" si="3"/>
        <v>0</v>
      </c>
      <c r="J152" s="159"/>
      <c r="K152" s="159">
        <f t="shared" si="4"/>
        <v>0</v>
      </c>
      <c r="L152" s="159">
        <v>21</v>
      </c>
      <c r="M152" s="159">
        <f t="shared" si="5"/>
        <v>0</v>
      </c>
      <c r="N152" s="148">
        <v>0.23599999999999999</v>
      </c>
      <c r="O152" s="148">
        <f t="shared" si="6"/>
        <v>0.23599999999999999</v>
      </c>
      <c r="P152" s="148">
        <v>0</v>
      </c>
      <c r="Q152" s="148">
        <f t="shared" si="7"/>
        <v>0</v>
      </c>
      <c r="R152" s="148"/>
      <c r="S152" s="148"/>
      <c r="T152" s="149">
        <v>0</v>
      </c>
      <c r="U152" s="148">
        <f t="shared" si="8"/>
        <v>0</v>
      </c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 t="s">
        <v>195</v>
      </c>
      <c r="AF152" s="140"/>
      <c r="AG152" s="140"/>
      <c r="AH152" s="140"/>
      <c r="AI152" s="140"/>
      <c r="AJ152" s="140"/>
      <c r="AK152" s="140"/>
      <c r="AL152" s="140"/>
      <c r="AM152" s="140"/>
      <c r="AN152" s="140"/>
      <c r="AO152" s="140"/>
      <c r="AP152" s="140"/>
      <c r="AQ152" s="140"/>
      <c r="AR152" s="140"/>
      <c r="AS152" s="140"/>
      <c r="AT152" s="140"/>
      <c r="AU152" s="140"/>
      <c r="AV152" s="140"/>
      <c r="AW152" s="140"/>
      <c r="AX152" s="140"/>
      <c r="AY152" s="140"/>
      <c r="AZ152" s="140"/>
      <c r="BA152" s="140"/>
      <c r="BB152" s="140"/>
      <c r="BC152" s="140"/>
      <c r="BD152" s="140"/>
      <c r="BE152" s="140"/>
      <c r="BF152" s="140"/>
      <c r="BG152" s="140"/>
      <c r="BH152" s="140"/>
    </row>
    <row r="153" spans="1:60" outlineLevel="1">
      <c r="A153" s="141">
        <v>50</v>
      </c>
      <c r="B153" s="141" t="s">
        <v>311</v>
      </c>
      <c r="C153" s="179" t="s">
        <v>312</v>
      </c>
      <c r="D153" s="148" t="s">
        <v>194</v>
      </c>
      <c r="E153" s="154">
        <v>2</v>
      </c>
      <c r="F153" s="158">
        <f t="shared" si="1"/>
        <v>0</v>
      </c>
      <c r="G153" s="159">
        <f t="shared" si="2"/>
        <v>0</v>
      </c>
      <c r="H153" s="159"/>
      <c r="I153" s="159">
        <f t="shared" si="3"/>
        <v>0</v>
      </c>
      <c r="J153" s="159"/>
      <c r="K153" s="159">
        <f t="shared" si="4"/>
        <v>0</v>
      </c>
      <c r="L153" s="159">
        <v>21</v>
      </c>
      <c r="M153" s="159">
        <f t="shared" si="5"/>
        <v>0</v>
      </c>
      <c r="N153" s="148">
        <v>0.11600000000000001</v>
      </c>
      <c r="O153" s="148">
        <f t="shared" si="6"/>
        <v>0.23200000000000001</v>
      </c>
      <c r="P153" s="148">
        <v>0</v>
      </c>
      <c r="Q153" s="148">
        <f t="shared" si="7"/>
        <v>0</v>
      </c>
      <c r="R153" s="148"/>
      <c r="S153" s="148"/>
      <c r="T153" s="149">
        <v>0</v>
      </c>
      <c r="U153" s="148">
        <f t="shared" si="8"/>
        <v>0</v>
      </c>
      <c r="V153" s="140"/>
      <c r="W153" s="140"/>
      <c r="X153" s="140"/>
      <c r="Y153" s="140"/>
      <c r="Z153" s="140"/>
      <c r="AA153" s="140"/>
      <c r="AB153" s="140"/>
      <c r="AC153" s="140"/>
      <c r="AD153" s="140"/>
      <c r="AE153" s="140" t="s">
        <v>195</v>
      </c>
      <c r="AF153" s="140"/>
      <c r="AG153" s="140"/>
      <c r="AH153" s="140"/>
      <c r="AI153" s="140"/>
      <c r="AJ153" s="140"/>
      <c r="AK153" s="140"/>
      <c r="AL153" s="140"/>
      <c r="AM153" s="140"/>
      <c r="AN153" s="140"/>
      <c r="AO153" s="140"/>
      <c r="AP153" s="140"/>
      <c r="AQ153" s="140"/>
      <c r="AR153" s="140"/>
      <c r="AS153" s="140"/>
      <c r="AT153" s="140"/>
      <c r="AU153" s="140"/>
      <c r="AV153" s="140"/>
      <c r="AW153" s="140"/>
      <c r="AX153" s="140"/>
      <c r="AY153" s="140"/>
      <c r="AZ153" s="140"/>
      <c r="BA153" s="140"/>
      <c r="BB153" s="140"/>
      <c r="BC153" s="140"/>
      <c r="BD153" s="140"/>
      <c r="BE153" s="140"/>
      <c r="BF153" s="140"/>
      <c r="BG153" s="140"/>
      <c r="BH153" s="140"/>
    </row>
    <row r="154" spans="1:60" ht="14">
      <c r="A154" s="142" t="s">
        <v>114</v>
      </c>
      <c r="B154" s="142" t="s">
        <v>77</v>
      </c>
      <c r="C154" s="181" t="s">
        <v>78</v>
      </c>
      <c r="D154" s="151"/>
      <c r="E154" s="156"/>
      <c r="F154" s="160"/>
      <c r="G154" s="160">
        <f>SUMIF(AE155:AE163,"&lt;&gt;NOR",G155:G163)</f>
        <v>0</v>
      </c>
      <c r="H154" s="160"/>
      <c r="I154" s="160">
        <f>SUM(I155:I163)</f>
        <v>0</v>
      </c>
      <c r="J154" s="160"/>
      <c r="K154" s="160">
        <f>SUM(K155:K163)</f>
        <v>0</v>
      </c>
      <c r="L154" s="160"/>
      <c r="M154" s="160">
        <f>SUM(M155:M163)</f>
        <v>0</v>
      </c>
      <c r="N154" s="151"/>
      <c r="O154" s="151">
        <f>SUM(O155:O163)</f>
        <v>119.24337000000001</v>
      </c>
      <c r="P154" s="151"/>
      <c r="Q154" s="151">
        <f>SUM(Q155:Q163)</f>
        <v>0</v>
      </c>
      <c r="R154" s="151"/>
      <c r="S154" s="151"/>
      <c r="T154" s="152"/>
      <c r="U154" s="151">
        <f>SUM(U155:U163)</f>
        <v>446.64</v>
      </c>
      <c r="AE154" t="s">
        <v>115</v>
      </c>
    </row>
    <row r="155" spans="1:60" ht="24" outlineLevel="1">
      <c r="A155" s="141">
        <v>51</v>
      </c>
      <c r="B155" s="141" t="s">
        <v>313</v>
      </c>
      <c r="C155" s="179" t="s">
        <v>314</v>
      </c>
      <c r="D155" s="148" t="s">
        <v>194</v>
      </c>
      <c r="E155" s="154">
        <v>10</v>
      </c>
      <c r="F155" s="158">
        <f>H155+J155</f>
        <v>0</v>
      </c>
      <c r="G155" s="159">
        <f>ROUND(E155*F155,2)</f>
        <v>0</v>
      </c>
      <c r="H155" s="159"/>
      <c r="I155" s="159">
        <f>ROUND(E155*H155,2)</f>
        <v>0</v>
      </c>
      <c r="J155" s="159"/>
      <c r="K155" s="159">
        <f>ROUND(E155*J155,2)</f>
        <v>0</v>
      </c>
      <c r="L155" s="159">
        <v>21</v>
      </c>
      <c r="M155" s="159">
        <f>G155*(1+L155/100)</f>
        <v>0</v>
      </c>
      <c r="N155" s="148">
        <v>0.80554000000000003</v>
      </c>
      <c r="O155" s="148">
        <f>ROUND(E155*N155,5)</f>
        <v>8.0554000000000006</v>
      </c>
      <c r="P155" s="148">
        <v>0</v>
      </c>
      <c r="Q155" s="148">
        <f>ROUND(E155*P155,5)</f>
        <v>0</v>
      </c>
      <c r="R155" s="148"/>
      <c r="S155" s="148"/>
      <c r="T155" s="149">
        <v>5.4726499999999998</v>
      </c>
      <c r="U155" s="148">
        <f>ROUND(E155*T155,2)</f>
        <v>54.73</v>
      </c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 t="s">
        <v>173</v>
      </c>
      <c r="AF155" s="140"/>
      <c r="AG155" s="140"/>
      <c r="AH155" s="140"/>
      <c r="AI155" s="140"/>
      <c r="AJ155" s="140"/>
      <c r="AK155" s="140"/>
      <c r="AL155" s="140"/>
      <c r="AM155" s="140"/>
      <c r="AN155" s="140"/>
      <c r="AO155" s="140"/>
      <c r="AP155" s="140"/>
      <c r="AQ155" s="140"/>
      <c r="AR155" s="140"/>
      <c r="AS155" s="140"/>
      <c r="AT155" s="140"/>
      <c r="AU155" s="140"/>
      <c r="AV155" s="140"/>
      <c r="AW155" s="140"/>
      <c r="AX155" s="140"/>
      <c r="AY155" s="140"/>
      <c r="AZ155" s="140"/>
      <c r="BA155" s="140"/>
      <c r="BB155" s="140"/>
      <c r="BC155" s="140"/>
      <c r="BD155" s="140"/>
      <c r="BE155" s="140"/>
      <c r="BF155" s="140"/>
      <c r="BG155" s="140"/>
      <c r="BH155" s="140"/>
    </row>
    <row r="156" spans="1:60" ht="36" outlineLevel="1">
      <c r="A156" s="141"/>
      <c r="B156" s="141"/>
      <c r="C156" s="241" t="s">
        <v>315</v>
      </c>
      <c r="D156" s="242"/>
      <c r="E156" s="243"/>
      <c r="F156" s="244"/>
      <c r="G156" s="245"/>
      <c r="H156" s="159"/>
      <c r="I156" s="159"/>
      <c r="J156" s="159"/>
      <c r="K156" s="159"/>
      <c r="L156" s="159"/>
      <c r="M156" s="159"/>
      <c r="N156" s="148"/>
      <c r="O156" s="148"/>
      <c r="P156" s="148"/>
      <c r="Q156" s="148"/>
      <c r="R156" s="148"/>
      <c r="S156" s="148"/>
      <c r="T156" s="149"/>
      <c r="U156" s="148"/>
      <c r="V156" s="140"/>
      <c r="W156" s="140"/>
      <c r="X156" s="140"/>
      <c r="Y156" s="140"/>
      <c r="Z156" s="140"/>
      <c r="AA156" s="140"/>
      <c r="AB156" s="140"/>
      <c r="AC156" s="140"/>
      <c r="AD156" s="140"/>
      <c r="AE156" s="140" t="s">
        <v>131</v>
      </c>
      <c r="AF156" s="140"/>
      <c r="AG156" s="140"/>
      <c r="AH156" s="140"/>
      <c r="AI156" s="140"/>
      <c r="AJ156" s="140"/>
      <c r="AK156" s="140"/>
      <c r="AL156" s="140"/>
      <c r="AM156" s="140"/>
      <c r="AN156" s="140"/>
      <c r="AO156" s="140"/>
      <c r="AP156" s="140"/>
      <c r="AQ156" s="140"/>
      <c r="AR156" s="140"/>
      <c r="AS156" s="140"/>
      <c r="AT156" s="140"/>
      <c r="AU156" s="140"/>
      <c r="AV156" s="140"/>
      <c r="AW156" s="140"/>
      <c r="AX156" s="140"/>
      <c r="AY156" s="140"/>
      <c r="AZ156" s="140"/>
      <c r="BA156" s="143" t="str">
        <f>C156</f>
        <v>Zřízení šachet kanalizačních z betonových dílců, s obložením dna betonem B 30 z cementu portlandského nebo struskoportlandského, podkladní prstenec z prostého betonu B 10 pod poklop do výšky 10 cm, dodávka a osazení poklopu litinového kruhového včetně rámu.</v>
      </c>
      <c r="BB156" s="140"/>
      <c r="BC156" s="140"/>
      <c r="BD156" s="140"/>
      <c r="BE156" s="140"/>
      <c r="BF156" s="140"/>
      <c r="BG156" s="140"/>
      <c r="BH156" s="140"/>
    </row>
    <row r="157" spans="1:60" outlineLevel="1">
      <c r="A157" s="141">
        <v>52</v>
      </c>
      <c r="B157" s="141" t="s">
        <v>316</v>
      </c>
      <c r="C157" s="179" t="s">
        <v>317</v>
      </c>
      <c r="D157" s="148" t="s">
        <v>181</v>
      </c>
      <c r="E157" s="154">
        <v>109.75</v>
      </c>
      <c r="F157" s="158">
        <f>H157+J157</f>
        <v>0</v>
      </c>
      <c r="G157" s="159">
        <f>ROUND(E157*F157,2)</f>
        <v>0</v>
      </c>
      <c r="H157" s="159"/>
      <c r="I157" s="159">
        <f>ROUND(E157*H157,2)</f>
        <v>0</v>
      </c>
      <c r="J157" s="159"/>
      <c r="K157" s="159">
        <f>ROUND(E157*J157,2)</f>
        <v>0</v>
      </c>
      <c r="L157" s="159">
        <v>21</v>
      </c>
      <c r="M157" s="159">
        <f>G157*(1+L157/100)</f>
        <v>0</v>
      </c>
      <c r="N157" s="148">
        <v>0.96857000000000004</v>
      </c>
      <c r="O157" s="148">
        <f>ROUND(E157*N157,5)</f>
        <v>106.30056</v>
      </c>
      <c r="P157" s="148">
        <v>0</v>
      </c>
      <c r="Q157" s="148">
        <f>ROUND(E157*P157,5)</f>
        <v>0</v>
      </c>
      <c r="R157" s="148"/>
      <c r="S157" s="148"/>
      <c r="T157" s="149">
        <v>3.4724900000000001</v>
      </c>
      <c r="U157" s="148">
        <f>ROUND(E157*T157,2)</f>
        <v>381.11</v>
      </c>
      <c r="V157" s="140"/>
      <c r="W157" s="140"/>
      <c r="X157" s="140"/>
      <c r="Y157" s="140"/>
      <c r="Z157" s="140"/>
      <c r="AA157" s="140"/>
      <c r="AB157" s="140"/>
      <c r="AC157" s="140"/>
      <c r="AD157" s="140"/>
      <c r="AE157" s="140" t="s">
        <v>173</v>
      </c>
      <c r="AF157" s="140"/>
      <c r="AG157" s="140"/>
      <c r="AH157" s="140"/>
      <c r="AI157" s="140"/>
      <c r="AJ157" s="140"/>
      <c r="AK157" s="140"/>
      <c r="AL157" s="140"/>
      <c r="AM157" s="140"/>
      <c r="AN157" s="140"/>
      <c r="AO157" s="140"/>
      <c r="AP157" s="140"/>
      <c r="AQ157" s="140"/>
      <c r="AR157" s="140"/>
      <c r="AS157" s="140"/>
      <c r="AT157" s="140"/>
      <c r="AU157" s="140"/>
      <c r="AV157" s="140"/>
      <c r="AW157" s="140"/>
      <c r="AX157" s="140"/>
      <c r="AY157" s="140"/>
      <c r="AZ157" s="140"/>
      <c r="BA157" s="140"/>
      <c r="BB157" s="140"/>
      <c r="BC157" s="140"/>
      <c r="BD157" s="140"/>
      <c r="BE157" s="140"/>
      <c r="BF157" s="140"/>
      <c r="BG157" s="140"/>
      <c r="BH157" s="140"/>
    </row>
    <row r="158" spans="1:60" ht="72" outlineLevel="1">
      <c r="A158" s="141"/>
      <c r="B158" s="141"/>
      <c r="C158" s="241" t="s">
        <v>318</v>
      </c>
      <c r="D158" s="242"/>
      <c r="E158" s="243"/>
      <c r="F158" s="244"/>
      <c r="G158" s="245"/>
      <c r="H158" s="159"/>
      <c r="I158" s="159"/>
      <c r="J158" s="159"/>
      <c r="K158" s="159"/>
      <c r="L158" s="159"/>
      <c r="M158" s="159"/>
      <c r="N158" s="148"/>
      <c r="O158" s="148"/>
      <c r="P158" s="148"/>
      <c r="Q158" s="148"/>
      <c r="R158" s="148"/>
      <c r="S158" s="148"/>
      <c r="T158" s="149"/>
      <c r="U158" s="148"/>
      <c r="V158" s="140"/>
      <c r="W158" s="140"/>
      <c r="X158" s="140"/>
      <c r="Y158" s="140"/>
      <c r="Z158" s="140"/>
      <c r="AA158" s="140"/>
      <c r="AB158" s="140"/>
      <c r="AC158" s="140"/>
      <c r="AD158" s="140"/>
      <c r="AE158" s="140" t="s">
        <v>131</v>
      </c>
      <c r="AF158" s="140"/>
      <c r="AG158" s="140"/>
      <c r="AH158" s="140"/>
      <c r="AI158" s="140"/>
      <c r="AJ158" s="140"/>
      <c r="AK158" s="140"/>
      <c r="AL158" s="140"/>
      <c r="AM158" s="140"/>
      <c r="AN158" s="140"/>
      <c r="AO158" s="140"/>
      <c r="AP158" s="140"/>
      <c r="AQ158" s="140"/>
      <c r="AR158" s="140"/>
      <c r="AS158" s="140"/>
      <c r="AT158" s="140"/>
      <c r="AU158" s="140"/>
      <c r="AV158" s="140"/>
      <c r="AW158" s="140"/>
      <c r="AX158" s="140"/>
      <c r="AY158" s="140"/>
      <c r="AZ158" s="140"/>
      <c r="BA158" s="143" t="str">
        <f>C158</f>
        <v>Hloubení rýh zapažených, šířky do 200 cm, hloubky 2 m, v hornině 3 (včetně příplatku za lepivost), pažení a rozepření rýh příložné (pro jakoukoliv mezerovitost) včetně přepažování rozepření a odstranění, s uložením materiálu do 3 m od okraje výkopu, svislé přemístění výkopku, s naložením přebytku po zásypu (0,08 - 2,22 m3/m rýhy) na dopravní prostředek, s odvozem do 6 km a uložením na skládku, lože pod potrubí z písku a štěrkopísku do 63 mm, dodávka a montáž potrubí z trub PVC hrdlových, obsyp potrubí pískem, pro jakoukoliv míru zhutnění, zásyp rýhy sypaninou z jakékoliv horniny, s uložením výkopku ve vrstvách, se zhutněním.</v>
      </c>
      <c r="BB158" s="140"/>
      <c r="BC158" s="140"/>
      <c r="BD158" s="140"/>
      <c r="BE158" s="140"/>
      <c r="BF158" s="140"/>
      <c r="BG158" s="140"/>
      <c r="BH158" s="140"/>
    </row>
    <row r="159" spans="1:60" outlineLevel="1">
      <c r="A159" s="141"/>
      <c r="B159" s="141"/>
      <c r="C159" s="180" t="s">
        <v>319</v>
      </c>
      <c r="D159" s="150"/>
      <c r="E159" s="155">
        <v>109.75</v>
      </c>
      <c r="F159" s="159"/>
      <c r="G159" s="159"/>
      <c r="H159" s="159"/>
      <c r="I159" s="159"/>
      <c r="J159" s="159"/>
      <c r="K159" s="159"/>
      <c r="L159" s="159"/>
      <c r="M159" s="159"/>
      <c r="N159" s="148"/>
      <c r="O159" s="148"/>
      <c r="P159" s="148"/>
      <c r="Q159" s="148"/>
      <c r="R159" s="148"/>
      <c r="S159" s="148"/>
      <c r="T159" s="149"/>
      <c r="U159" s="148"/>
      <c r="V159" s="140"/>
      <c r="W159" s="140"/>
      <c r="X159" s="140"/>
      <c r="Y159" s="140"/>
      <c r="Z159" s="140"/>
      <c r="AA159" s="140"/>
      <c r="AB159" s="140"/>
      <c r="AC159" s="140"/>
      <c r="AD159" s="140"/>
      <c r="AE159" s="140" t="s">
        <v>121</v>
      </c>
      <c r="AF159" s="140">
        <v>0</v>
      </c>
      <c r="AG159" s="140"/>
      <c r="AH159" s="140"/>
      <c r="AI159" s="140"/>
      <c r="AJ159" s="140"/>
      <c r="AK159" s="140"/>
      <c r="AL159" s="140"/>
      <c r="AM159" s="140"/>
      <c r="AN159" s="140"/>
      <c r="AO159" s="140"/>
      <c r="AP159" s="140"/>
      <c r="AQ159" s="140"/>
      <c r="AR159" s="140"/>
      <c r="AS159" s="140"/>
      <c r="AT159" s="140"/>
      <c r="AU159" s="140"/>
      <c r="AV159" s="140"/>
      <c r="AW159" s="140"/>
      <c r="AX159" s="140"/>
      <c r="AY159" s="140"/>
      <c r="AZ159" s="140"/>
      <c r="BA159" s="140"/>
      <c r="BB159" s="140"/>
      <c r="BC159" s="140"/>
      <c r="BD159" s="140"/>
      <c r="BE159" s="140"/>
      <c r="BF159" s="140"/>
      <c r="BG159" s="140"/>
      <c r="BH159" s="140"/>
    </row>
    <row r="160" spans="1:60" outlineLevel="1">
      <c r="A160" s="141">
        <v>53</v>
      </c>
      <c r="B160" s="141" t="s">
        <v>320</v>
      </c>
      <c r="C160" s="179" t="s">
        <v>321</v>
      </c>
      <c r="D160" s="148" t="s">
        <v>181</v>
      </c>
      <c r="E160" s="154">
        <v>1</v>
      </c>
      <c r="F160" s="158">
        <f>H160+J160</f>
        <v>0</v>
      </c>
      <c r="G160" s="159">
        <f>ROUND(E160*F160,2)</f>
        <v>0</v>
      </c>
      <c r="H160" s="159"/>
      <c r="I160" s="159">
        <f>ROUND(E160*H160,2)</f>
        <v>0</v>
      </c>
      <c r="J160" s="159"/>
      <c r="K160" s="159">
        <f>ROUND(E160*J160,2)</f>
        <v>0</v>
      </c>
      <c r="L160" s="159">
        <v>21</v>
      </c>
      <c r="M160" s="159">
        <f>G160*(1+L160/100)</f>
        <v>0</v>
      </c>
      <c r="N160" s="148">
        <v>0.46866000000000002</v>
      </c>
      <c r="O160" s="148">
        <f>ROUND(E160*N160,5)</f>
        <v>0.46866000000000002</v>
      </c>
      <c r="P160" s="148">
        <v>0</v>
      </c>
      <c r="Q160" s="148">
        <f>ROUND(E160*P160,5)</f>
        <v>0</v>
      </c>
      <c r="R160" s="148"/>
      <c r="S160" s="148"/>
      <c r="T160" s="149">
        <v>1.9860500000000001</v>
      </c>
      <c r="U160" s="148">
        <f>ROUND(E160*T160,2)</f>
        <v>1.99</v>
      </c>
      <c r="V160" s="140"/>
      <c r="W160" s="140"/>
      <c r="X160" s="140"/>
      <c r="Y160" s="140"/>
      <c r="Z160" s="140"/>
      <c r="AA160" s="140"/>
      <c r="AB160" s="140"/>
      <c r="AC160" s="140"/>
      <c r="AD160" s="140"/>
      <c r="AE160" s="140" t="s">
        <v>173</v>
      </c>
      <c r="AF160" s="140"/>
      <c r="AG160" s="140"/>
      <c r="AH160" s="140"/>
      <c r="AI160" s="140"/>
      <c r="AJ160" s="140"/>
      <c r="AK160" s="140"/>
      <c r="AL160" s="140"/>
      <c r="AM160" s="140"/>
      <c r="AN160" s="140"/>
      <c r="AO160" s="140"/>
      <c r="AP160" s="140"/>
      <c r="AQ160" s="140"/>
      <c r="AR160" s="140"/>
      <c r="AS160" s="140"/>
      <c r="AT160" s="140"/>
      <c r="AU160" s="140"/>
      <c r="AV160" s="140"/>
      <c r="AW160" s="140"/>
      <c r="AX160" s="140"/>
      <c r="AY160" s="140"/>
      <c r="AZ160" s="140"/>
      <c r="BA160" s="140"/>
      <c r="BB160" s="140"/>
      <c r="BC160" s="140"/>
      <c r="BD160" s="140"/>
      <c r="BE160" s="140"/>
      <c r="BF160" s="140"/>
      <c r="BG160" s="140"/>
      <c r="BH160" s="140"/>
    </row>
    <row r="161" spans="1:60" outlineLevel="1">
      <c r="A161" s="141">
        <v>54</v>
      </c>
      <c r="B161" s="141" t="s">
        <v>322</v>
      </c>
      <c r="C161" s="179" t="s">
        <v>323</v>
      </c>
      <c r="D161" s="148" t="s">
        <v>181</v>
      </c>
      <c r="E161" s="154">
        <v>110.75</v>
      </c>
      <c r="F161" s="158">
        <f>H161+J161</f>
        <v>0</v>
      </c>
      <c r="G161" s="159">
        <f>ROUND(E161*F161,2)</f>
        <v>0</v>
      </c>
      <c r="H161" s="159"/>
      <c r="I161" s="159">
        <f>ROUND(E161*H161,2)</f>
        <v>0</v>
      </c>
      <c r="J161" s="159"/>
      <c r="K161" s="159">
        <f>ROUND(E161*J161,2)</f>
        <v>0</v>
      </c>
      <c r="L161" s="159">
        <v>21</v>
      </c>
      <c r="M161" s="159">
        <f>G161*(1+L161/100)</f>
        <v>0</v>
      </c>
      <c r="N161" s="148">
        <v>0</v>
      </c>
      <c r="O161" s="148">
        <f>ROUND(E161*N161,5)</f>
        <v>0</v>
      </c>
      <c r="P161" s="148">
        <v>0</v>
      </c>
      <c r="Q161" s="148">
        <f>ROUND(E161*P161,5)</f>
        <v>0</v>
      </c>
      <c r="R161" s="148"/>
      <c r="S161" s="148"/>
      <c r="T161" s="149">
        <v>5.8999999999999997E-2</v>
      </c>
      <c r="U161" s="148">
        <f>ROUND(E161*T161,2)</f>
        <v>6.53</v>
      </c>
      <c r="V161" s="140"/>
      <c r="W161" s="140"/>
      <c r="X161" s="140"/>
      <c r="Y161" s="140"/>
      <c r="Z161" s="140"/>
      <c r="AA161" s="140"/>
      <c r="AB161" s="140"/>
      <c r="AC161" s="140"/>
      <c r="AD161" s="140"/>
      <c r="AE161" s="140" t="s">
        <v>119</v>
      </c>
      <c r="AF161" s="140"/>
      <c r="AG161" s="140"/>
      <c r="AH161" s="140"/>
      <c r="AI161" s="140"/>
      <c r="AJ161" s="140"/>
      <c r="AK161" s="140"/>
      <c r="AL161" s="140"/>
      <c r="AM161" s="140"/>
      <c r="AN161" s="140"/>
      <c r="AO161" s="140"/>
      <c r="AP161" s="140"/>
      <c r="AQ161" s="140"/>
      <c r="AR161" s="140"/>
      <c r="AS161" s="140"/>
      <c r="AT161" s="140"/>
      <c r="AU161" s="140"/>
      <c r="AV161" s="140"/>
      <c r="AW161" s="140"/>
      <c r="AX161" s="140"/>
      <c r="AY161" s="140"/>
      <c r="AZ161" s="140"/>
      <c r="BA161" s="140"/>
      <c r="BB161" s="140"/>
      <c r="BC161" s="140"/>
      <c r="BD161" s="140"/>
      <c r="BE161" s="140"/>
      <c r="BF161" s="140"/>
      <c r="BG161" s="140"/>
      <c r="BH161" s="140"/>
    </row>
    <row r="162" spans="1:60" outlineLevel="1">
      <c r="A162" s="141">
        <v>55</v>
      </c>
      <c r="B162" s="141" t="s">
        <v>324</v>
      </c>
      <c r="C162" s="179" t="s">
        <v>325</v>
      </c>
      <c r="D162" s="148" t="s">
        <v>129</v>
      </c>
      <c r="E162" s="154">
        <v>1.75</v>
      </c>
      <c r="F162" s="158">
        <f>H162+J162</f>
        <v>0</v>
      </c>
      <c r="G162" s="159">
        <f>ROUND(E162*F162,2)</f>
        <v>0</v>
      </c>
      <c r="H162" s="159"/>
      <c r="I162" s="159">
        <f>ROUND(E162*H162,2)</f>
        <v>0</v>
      </c>
      <c r="J162" s="159"/>
      <c r="K162" s="159">
        <f>ROUND(E162*J162,2)</f>
        <v>0</v>
      </c>
      <c r="L162" s="159">
        <v>21</v>
      </c>
      <c r="M162" s="159">
        <f>G162*(1+L162/100)</f>
        <v>0</v>
      </c>
      <c r="N162" s="148">
        <v>2.5249999999999999</v>
      </c>
      <c r="O162" s="148">
        <f>ROUND(E162*N162,5)</f>
        <v>4.4187500000000002</v>
      </c>
      <c r="P162" s="148">
        <v>0</v>
      </c>
      <c r="Q162" s="148">
        <f>ROUND(E162*P162,5)</f>
        <v>0</v>
      </c>
      <c r="R162" s="148"/>
      <c r="S162" s="148"/>
      <c r="T162" s="149">
        <v>1.3029999999999999</v>
      </c>
      <c r="U162" s="148">
        <f>ROUND(E162*T162,2)</f>
        <v>2.2799999999999998</v>
      </c>
      <c r="V162" s="140"/>
      <c r="W162" s="140"/>
      <c r="X162" s="140"/>
      <c r="Y162" s="140"/>
      <c r="Z162" s="140"/>
      <c r="AA162" s="140"/>
      <c r="AB162" s="140"/>
      <c r="AC162" s="140"/>
      <c r="AD162" s="140"/>
      <c r="AE162" s="140" t="s">
        <v>119</v>
      </c>
      <c r="AF162" s="140"/>
      <c r="AG162" s="140"/>
      <c r="AH162" s="140"/>
      <c r="AI162" s="140"/>
      <c r="AJ162" s="140"/>
      <c r="AK162" s="140"/>
      <c r="AL162" s="140"/>
      <c r="AM162" s="140"/>
      <c r="AN162" s="140"/>
      <c r="AO162" s="140"/>
      <c r="AP162" s="140"/>
      <c r="AQ162" s="140"/>
      <c r="AR162" s="140"/>
      <c r="AS162" s="140"/>
      <c r="AT162" s="140"/>
      <c r="AU162" s="140"/>
      <c r="AV162" s="140"/>
      <c r="AW162" s="140"/>
      <c r="AX162" s="140"/>
      <c r="AY162" s="140"/>
      <c r="AZ162" s="140"/>
      <c r="BA162" s="140"/>
      <c r="BB162" s="140"/>
      <c r="BC162" s="140"/>
      <c r="BD162" s="140"/>
      <c r="BE162" s="140"/>
      <c r="BF162" s="140"/>
      <c r="BG162" s="140"/>
      <c r="BH162" s="140"/>
    </row>
    <row r="163" spans="1:60" outlineLevel="1">
      <c r="A163" s="141"/>
      <c r="B163" s="141"/>
      <c r="C163" s="180" t="s">
        <v>326</v>
      </c>
      <c r="D163" s="150"/>
      <c r="E163" s="155">
        <v>1.75</v>
      </c>
      <c r="F163" s="159"/>
      <c r="G163" s="159"/>
      <c r="H163" s="159"/>
      <c r="I163" s="159"/>
      <c r="J163" s="159"/>
      <c r="K163" s="159"/>
      <c r="L163" s="159"/>
      <c r="M163" s="159"/>
      <c r="N163" s="148"/>
      <c r="O163" s="148"/>
      <c r="P163" s="148"/>
      <c r="Q163" s="148"/>
      <c r="R163" s="148"/>
      <c r="S163" s="148"/>
      <c r="T163" s="149"/>
      <c r="U163" s="148"/>
      <c r="V163" s="140"/>
      <c r="W163" s="140"/>
      <c r="X163" s="140"/>
      <c r="Y163" s="140"/>
      <c r="Z163" s="140"/>
      <c r="AA163" s="140"/>
      <c r="AB163" s="140"/>
      <c r="AC163" s="140"/>
      <c r="AD163" s="140"/>
      <c r="AE163" s="140" t="s">
        <v>121</v>
      </c>
      <c r="AF163" s="140">
        <v>0</v>
      </c>
      <c r="AG163" s="140"/>
      <c r="AH163" s="140"/>
      <c r="AI163" s="140"/>
      <c r="AJ163" s="140"/>
      <c r="AK163" s="140"/>
      <c r="AL163" s="140"/>
      <c r="AM163" s="140"/>
      <c r="AN163" s="140"/>
      <c r="AO163" s="140"/>
      <c r="AP163" s="140"/>
      <c r="AQ163" s="140"/>
      <c r="AR163" s="140"/>
      <c r="AS163" s="140"/>
      <c r="AT163" s="140"/>
      <c r="AU163" s="140"/>
      <c r="AV163" s="140"/>
      <c r="AW163" s="140"/>
      <c r="AX163" s="140"/>
      <c r="AY163" s="140"/>
      <c r="AZ163" s="140"/>
      <c r="BA163" s="140"/>
      <c r="BB163" s="140"/>
      <c r="BC163" s="140"/>
      <c r="BD163" s="140"/>
      <c r="BE163" s="140"/>
      <c r="BF163" s="140"/>
      <c r="BG163" s="140"/>
      <c r="BH163" s="140"/>
    </row>
    <row r="164" spans="1:60" ht="14">
      <c r="A164" s="142" t="s">
        <v>114</v>
      </c>
      <c r="B164" s="142" t="s">
        <v>79</v>
      </c>
      <c r="C164" s="181" t="s">
        <v>80</v>
      </c>
      <c r="D164" s="151"/>
      <c r="E164" s="156"/>
      <c r="F164" s="160"/>
      <c r="G164" s="160">
        <f>SUMIF(AE165:AE189,"&lt;&gt;NOR",G165:G189)</f>
        <v>0</v>
      </c>
      <c r="H164" s="160"/>
      <c r="I164" s="160">
        <f>SUM(I165:I189)</f>
        <v>0</v>
      </c>
      <c r="J164" s="160"/>
      <c r="K164" s="160">
        <f>SUM(K165:K189)</f>
        <v>0</v>
      </c>
      <c r="L164" s="160"/>
      <c r="M164" s="160">
        <f>SUM(M165:M189)</f>
        <v>0</v>
      </c>
      <c r="N164" s="151"/>
      <c r="O164" s="151">
        <f>SUM(O165:O189)</f>
        <v>183.29962999999995</v>
      </c>
      <c r="P164" s="151"/>
      <c r="Q164" s="151">
        <f>SUM(Q165:Q189)</f>
        <v>0</v>
      </c>
      <c r="R164" s="151"/>
      <c r="S164" s="151"/>
      <c r="T164" s="152"/>
      <c r="U164" s="151">
        <f>SUM(U165:U189)</f>
        <v>483.91</v>
      </c>
      <c r="AE164" t="s">
        <v>115</v>
      </c>
    </row>
    <row r="165" spans="1:60" outlineLevel="1">
      <c r="A165" s="141">
        <v>56</v>
      </c>
      <c r="B165" s="141" t="s">
        <v>327</v>
      </c>
      <c r="C165" s="179" t="s">
        <v>328</v>
      </c>
      <c r="D165" s="148" t="s">
        <v>181</v>
      </c>
      <c r="E165" s="154">
        <v>123</v>
      </c>
      <c r="F165" s="158">
        <f>H165+J165</f>
        <v>0</v>
      </c>
      <c r="G165" s="159">
        <f>ROUND(E165*F165,2)</f>
        <v>0</v>
      </c>
      <c r="H165" s="159"/>
      <c r="I165" s="159">
        <f>ROUND(E165*H165,2)</f>
        <v>0</v>
      </c>
      <c r="J165" s="159"/>
      <c r="K165" s="159">
        <f>ROUND(E165*J165,2)</f>
        <v>0</v>
      </c>
      <c r="L165" s="159">
        <v>21</v>
      </c>
      <c r="M165" s="159">
        <f>G165*(1+L165/100)</f>
        <v>0</v>
      </c>
      <c r="N165" s="148">
        <v>0</v>
      </c>
      <c r="O165" s="148">
        <f>ROUND(E165*N165,5)</f>
        <v>0</v>
      </c>
      <c r="P165" s="148">
        <v>0</v>
      </c>
      <c r="Q165" s="148">
        <f>ROUND(E165*P165,5)</f>
        <v>0</v>
      </c>
      <c r="R165" s="148"/>
      <c r="S165" s="148"/>
      <c r="T165" s="149">
        <v>7.3999999999999996E-2</v>
      </c>
      <c r="U165" s="148">
        <f>ROUND(E165*T165,2)</f>
        <v>9.1</v>
      </c>
      <c r="V165" s="140"/>
      <c r="W165" s="140"/>
      <c r="X165" s="140"/>
      <c r="Y165" s="140"/>
      <c r="Z165" s="140"/>
      <c r="AA165" s="140"/>
      <c r="AB165" s="140"/>
      <c r="AC165" s="140"/>
      <c r="AD165" s="140"/>
      <c r="AE165" s="140" t="s">
        <v>119</v>
      </c>
      <c r="AF165" s="140"/>
      <c r="AG165" s="140"/>
      <c r="AH165" s="140"/>
      <c r="AI165" s="140"/>
      <c r="AJ165" s="140"/>
      <c r="AK165" s="140"/>
      <c r="AL165" s="140"/>
      <c r="AM165" s="140"/>
      <c r="AN165" s="140"/>
      <c r="AO165" s="140"/>
      <c r="AP165" s="140"/>
      <c r="AQ165" s="140"/>
      <c r="AR165" s="140"/>
      <c r="AS165" s="140"/>
      <c r="AT165" s="140"/>
      <c r="AU165" s="140"/>
      <c r="AV165" s="140"/>
      <c r="AW165" s="140"/>
      <c r="AX165" s="140"/>
      <c r="AY165" s="140"/>
      <c r="AZ165" s="140"/>
      <c r="BA165" s="140"/>
      <c r="BB165" s="140"/>
      <c r="BC165" s="140"/>
      <c r="BD165" s="140"/>
      <c r="BE165" s="140"/>
      <c r="BF165" s="140"/>
      <c r="BG165" s="140"/>
      <c r="BH165" s="140"/>
    </row>
    <row r="166" spans="1:60" outlineLevel="1">
      <c r="A166" s="141"/>
      <c r="B166" s="141"/>
      <c r="C166" s="180" t="s">
        <v>329</v>
      </c>
      <c r="D166" s="150"/>
      <c r="E166" s="155">
        <v>90</v>
      </c>
      <c r="F166" s="159"/>
      <c r="G166" s="159"/>
      <c r="H166" s="159"/>
      <c r="I166" s="159"/>
      <c r="J166" s="159"/>
      <c r="K166" s="159"/>
      <c r="L166" s="159"/>
      <c r="M166" s="159"/>
      <c r="N166" s="148"/>
      <c r="O166" s="148"/>
      <c r="P166" s="148"/>
      <c r="Q166" s="148"/>
      <c r="R166" s="148"/>
      <c r="S166" s="148"/>
      <c r="T166" s="149"/>
      <c r="U166" s="148"/>
      <c r="V166" s="140"/>
      <c r="W166" s="140"/>
      <c r="X166" s="140"/>
      <c r="Y166" s="140"/>
      <c r="Z166" s="140"/>
      <c r="AA166" s="140"/>
      <c r="AB166" s="140"/>
      <c r="AC166" s="140"/>
      <c r="AD166" s="140"/>
      <c r="AE166" s="140" t="s">
        <v>121</v>
      </c>
      <c r="AF166" s="140">
        <v>0</v>
      </c>
      <c r="AG166" s="140"/>
      <c r="AH166" s="140"/>
      <c r="AI166" s="140"/>
      <c r="AJ166" s="140"/>
      <c r="AK166" s="140"/>
      <c r="AL166" s="140"/>
      <c r="AM166" s="140"/>
      <c r="AN166" s="140"/>
      <c r="AO166" s="140"/>
      <c r="AP166" s="140"/>
      <c r="AQ166" s="140"/>
      <c r="AR166" s="140"/>
      <c r="AS166" s="140"/>
      <c r="AT166" s="140"/>
      <c r="AU166" s="140"/>
      <c r="AV166" s="140"/>
      <c r="AW166" s="140"/>
      <c r="AX166" s="140"/>
      <c r="AY166" s="140"/>
      <c r="AZ166" s="140"/>
      <c r="BA166" s="140"/>
      <c r="BB166" s="140"/>
      <c r="BC166" s="140"/>
      <c r="BD166" s="140"/>
      <c r="BE166" s="140"/>
      <c r="BF166" s="140"/>
      <c r="BG166" s="140"/>
      <c r="BH166" s="140"/>
    </row>
    <row r="167" spans="1:60" outlineLevel="1">
      <c r="A167" s="141"/>
      <c r="B167" s="141"/>
      <c r="C167" s="180" t="s">
        <v>330</v>
      </c>
      <c r="D167" s="150"/>
      <c r="E167" s="155">
        <v>33</v>
      </c>
      <c r="F167" s="159"/>
      <c r="G167" s="159"/>
      <c r="H167" s="159"/>
      <c r="I167" s="159"/>
      <c r="J167" s="159"/>
      <c r="K167" s="159"/>
      <c r="L167" s="159"/>
      <c r="M167" s="159"/>
      <c r="N167" s="148"/>
      <c r="O167" s="148"/>
      <c r="P167" s="148"/>
      <c r="Q167" s="148"/>
      <c r="R167" s="148"/>
      <c r="S167" s="148"/>
      <c r="T167" s="149"/>
      <c r="U167" s="148"/>
      <c r="V167" s="140"/>
      <c r="W167" s="140"/>
      <c r="X167" s="140"/>
      <c r="Y167" s="140"/>
      <c r="Z167" s="140"/>
      <c r="AA167" s="140"/>
      <c r="AB167" s="140"/>
      <c r="AC167" s="140"/>
      <c r="AD167" s="140"/>
      <c r="AE167" s="140" t="s">
        <v>121</v>
      </c>
      <c r="AF167" s="140">
        <v>0</v>
      </c>
      <c r="AG167" s="140"/>
      <c r="AH167" s="140"/>
      <c r="AI167" s="140"/>
      <c r="AJ167" s="140"/>
      <c r="AK167" s="140"/>
      <c r="AL167" s="140"/>
      <c r="AM167" s="140"/>
      <c r="AN167" s="140"/>
      <c r="AO167" s="140"/>
      <c r="AP167" s="140"/>
      <c r="AQ167" s="140"/>
      <c r="AR167" s="140"/>
      <c r="AS167" s="140"/>
      <c r="AT167" s="140"/>
      <c r="AU167" s="140"/>
      <c r="AV167" s="140"/>
      <c r="AW167" s="140"/>
      <c r="AX167" s="140"/>
      <c r="AY167" s="140"/>
      <c r="AZ167" s="140"/>
      <c r="BA167" s="140"/>
      <c r="BB167" s="140"/>
      <c r="BC167" s="140"/>
      <c r="BD167" s="140"/>
      <c r="BE167" s="140"/>
      <c r="BF167" s="140"/>
      <c r="BG167" s="140"/>
      <c r="BH167" s="140"/>
    </row>
    <row r="168" spans="1:60" ht="36" outlineLevel="1">
      <c r="A168" s="141">
        <v>57</v>
      </c>
      <c r="B168" s="141" t="s">
        <v>331</v>
      </c>
      <c r="C168" s="179" t="s">
        <v>332</v>
      </c>
      <c r="D168" s="148" t="s">
        <v>181</v>
      </c>
      <c r="E168" s="154">
        <v>321.5</v>
      </c>
      <c r="F168" s="158">
        <f t="shared" ref="F168:F174" si="9">H168+J168</f>
        <v>0</v>
      </c>
      <c r="G168" s="159">
        <f t="shared" ref="G168:G174" si="10">ROUND(E168*F168,2)</f>
        <v>0</v>
      </c>
      <c r="H168" s="159"/>
      <c r="I168" s="159">
        <f t="shared" ref="I168:I174" si="11">ROUND(E168*H168,2)</f>
        <v>0</v>
      </c>
      <c r="J168" s="159"/>
      <c r="K168" s="159">
        <f t="shared" ref="K168:K174" si="12">ROUND(E168*J168,2)</f>
        <v>0</v>
      </c>
      <c r="L168" s="159">
        <v>21</v>
      </c>
      <c r="M168" s="159">
        <f t="shared" ref="M168:M174" si="13">G168*(1+L168/100)</f>
        <v>0</v>
      </c>
      <c r="N168" s="148">
        <v>0.26940999999999998</v>
      </c>
      <c r="O168" s="148">
        <f t="shared" ref="O168:O174" si="14">ROUND(E168*N168,5)</f>
        <v>86.615319999999997</v>
      </c>
      <c r="P168" s="148">
        <v>0</v>
      </c>
      <c r="Q168" s="148">
        <f t="shared" ref="Q168:Q174" si="15">ROUND(E168*P168,5)</f>
        <v>0</v>
      </c>
      <c r="R168" s="148"/>
      <c r="S168" s="148"/>
      <c r="T168" s="149">
        <v>0.27200000000000002</v>
      </c>
      <c r="U168" s="148">
        <f t="shared" ref="U168:U174" si="16">ROUND(E168*T168,2)</f>
        <v>87.45</v>
      </c>
      <c r="V168" s="140"/>
      <c r="W168" s="140"/>
      <c r="X168" s="140"/>
      <c r="Y168" s="140"/>
      <c r="Z168" s="140"/>
      <c r="AA168" s="140"/>
      <c r="AB168" s="140"/>
      <c r="AC168" s="140"/>
      <c r="AD168" s="140"/>
      <c r="AE168" s="140" t="s">
        <v>119</v>
      </c>
      <c r="AF168" s="140"/>
      <c r="AG168" s="140"/>
      <c r="AH168" s="140"/>
      <c r="AI168" s="140"/>
      <c r="AJ168" s="140"/>
      <c r="AK168" s="140"/>
      <c r="AL168" s="140"/>
      <c r="AM168" s="140"/>
      <c r="AN168" s="140"/>
      <c r="AO168" s="140"/>
      <c r="AP168" s="140"/>
      <c r="AQ168" s="140"/>
      <c r="AR168" s="140"/>
      <c r="AS168" s="140"/>
      <c r="AT168" s="140"/>
      <c r="AU168" s="140"/>
      <c r="AV168" s="140"/>
      <c r="AW168" s="140"/>
      <c r="AX168" s="140"/>
      <c r="AY168" s="140"/>
      <c r="AZ168" s="140"/>
      <c r="BA168" s="140"/>
      <c r="BB168" s="140"/>
      <c r="BC168" s="140"/>
      <c r="BD168" s="140"/>
      <c r="BE168" s="140"/>
      <c r="BF168" s="140"/>
      <c r="BG168" s="140"/>
      <c r="BH168" s="140"/>
    </row>
    <row r="169" spans="1:60" ht="36" outlineLevel="1">
      <c r="A169" s="141">
        <v>58</v>
      </c>
      <c r="B169" s="141" t="s">
        <v>333</v>
      </c>
      <c r="C169" s="179" t="s">
        <v>334</v>
      </c>
      <c r="D169" s="148" t="s">
        <v>181</v>
      </c>
      <c r="E169" s="154">
        <v>12</v>
      </c>
      <c r="F169" s="158">
        <f t="shared" si="9"/>
        <v>0</v>
      </c>
      <c r="G169" s="159">
        <f t="shared" si="10"/>
        <v>0</v>
      </c>
      <c r="H169" s="159"/>
      <c r="I169" s="159">
        <f t="shared" si="11"/>
        <v>0</v>
      </c>
      <c r="J169" s="159"/>
      <c r="K169" s="159">
        <f t="shared" si="12"/>
        <v>0</v>
      </c>
      <c r="L169" s="159">
        <v>21</v>
      </c>
      <c r="M169" s="159">
        <f t="shared" si="13"/>
        <v>0</v>
      </c>
      <c r="N169" s="148">
        <v>0.21115999999999999</v>
      </c>
      <c r="O169" s="148">
        <f t="shared" si="14"/>
        <v>2.5339200000000002</v>
      </c>
      <c r="P169" s="148">
        <v>0</v>
      </c>
      <c r="Q169" s="148">
        <f t="shared" si="15"/>
        <v>0</v>
      </c>
      <c r="R169" s="148"/>
      <c r="S169" s="148"/>
      <c r="T169" s="149">
        <v>0.27200000000000002</v>
      </c>
      <c r="U169" s="148">
        <f t="shared" si="16"/>
        <v>3.26</v>
      </c>
      <c r="V169" s="140"/>
      <c r="W169" s="140"/>
      <c r="X169" s="140"/>
      <c r="Y169" s="140"/>
      <c r="Z169" s="140"/>
      <c r="AA169" s="140"/>
      <c r="AB169" s="140"/>
      <c r="AC169" s="140"/>
      <c r="AD169" s="140"/>
      <c r="AE169" s="140" t="s">
        <v>119</v>
      </c>
      <c r="AF169" s="140"/>
      <c r="AG169" s="140"/>
      <c r="AH169" s="140"/>
      <c r="AI169" s="140"/>
      <c r="AJ169" s="140"/>
      <c r="AK169" s="140"/>
      <c r="AL169" s="140"/>
      <c r="AM169" s="140"/>
      <c r="AN169" s="140"/>
      <c r="AO169" s="140"/>
      <c r="AP169" s="140"/>
      <c r="AQ169" s="140"/>
      <c r="AR169" s="140"/>
      <c r="AS169" s="140"/>
      <c r="AT169" s="140"/>
      <c r="AU169" s="140"/>
      <c r="AV169" s="140"/>
      <c r="AW169" s="140"/>
      <c r="AX169" s="140"/>
      <c r="AY169" s="140"/>
      <c r="AZ169" s="140"/>
      <c r="BA169" s="140"/>
      <c r="BB169" s="140"/>
      <c r="BC169" s="140"/>
      <c r="BD169" s="140"/>
      <c r="BE169" s="140"/>
      <c r="BF169" s="140"/>
      <c r="BG169" s="140"/>
      <c r="BH169" s="140"/>
    </row>
    <row r="170" spans="1:60" ht="36" outlineLevel="1">
      <c r="A170" s="141">
        <v>59</v>
      </c>
      <c r="B170" s="141" t="s">
        <v>335</v>
      </c>
      <c r="C170" s="179" t="s">
        <v>336</v>
      </c>
      <c r="D170" s="148" t="s">
        <v>181</v>
      </c>
      <c r="E170" s="154">
        <v>52.5</v>
      </c>
      <c r="F170" s="158">
        <f t="shared" si="9"/>
        <v>0</v>
      </c>
      <c r="G170" s="159">
        <f t="shared" si="10"/>
        <v>0</v>
      </c>
      <c r="H170" s="159"/>
      <c r="I170" s="159">
        <f t="shared" si="11"/>
        <v>0</v>
      </c>
      <c r="J170" s="159"/>
      <c r="K170" s="159">
        <f t="shared" si="12"/>
        <v>0</v>
      </c>
      <c r="L170" s="159">
        <v>21</v>
      </c>
      <c r="M170" s="159">
        <f t="shared" si="13"/>
        <v>0</v>
      </c>
      <c r="N170" s="148">
        <v>0.19520000000000001</v>
      </c>
      <c r="O170" s="148">
        <f t="shared" si="14"/>
        <v>10.247999999999999</v>
      </c>
      <c r="P170" s="148">
        <v>0</v>
      </c>
      <c r="Q170" s="148">
        <f t="shared" si="15"/>
        <v>0</v>
      </c>
      <c r="R170" s="148"/>
      <c r="S170" s="148"/>
      <c r="T170" s="149">
        <v>0.27200000000000002</v>
      </c>
      <c r="U170" s="148">
        <f t="shared" si="16"/>
        <v>14.28</v>
      </c>
      <c r="V170" s="140"/>
      <c r="W170" s="140"/>
      <c r="X170" s="140"/>
      <c r="Y170" s="140"/>
      <c r="Z170" s="140"/>
      <c r="AA170" s="140"/>
      <c r="AB170" s="140"/>
      <c r="AC170" s="140"/>
      <c r="AD170" s="140"/>
      <c r="AE170" s="140" t="s">
        <v>119</v>
      </c>
      <c r="AF170" s="140"/>
      <c r="AG170" s="140"/>
      <c r="AH170" s="140"/>
      <c r="AI170" s="140"/>
      <c r="AJ170" s="140"/>
      <c r="AK170" s="140"/>
      <c r="AL170" s="140"/>
      <c r="AM170" s="140"/>
      <c r="AN170" s="140"/>
      <c r="AO170" s="140"/>
      <c r="AP170" s="140"/>
      <c r="AQ170" s="140"/>
      <c r="AR170" s="140"/>
      <c r="AS170" s="140"/>
      <c r="AT170" s="140"/>
      <c r="AU170" s="140"/>
      <c r="AV170" s="140"/>
      <c r="AW170" s="140"/>
      <c r="AX170" s="140"/>
      <c r="AY170" s="140"/>
      <c r="AZ170" s="140"/>
      <c r="BA170" s="140"/>
      <c r="BB170" s="140"/>
      <c r="BC170" s="140"/>
      <c r="BD170" s="140"/>
      <c r="BE170" s="140"/>
      <c r="BF170" s="140"/>
      <c r="BG170" s="140"/>
      <c r="BH170" s="140"/>
    </row>
    <row r="171" spans="1:60" ht="24" outlineLevel="1">
      <c r="A171" s="141">
        <v>60</v>
      </c>
      <c r="B171" s="141" t="s">
        <v>337</v>
      </c>
      <c r="C171" s="179" t="s">
        <v>338</v>
      </c>
      <c r="D171" s="148" t="s">
        <v>181</v>
      </c>
      <c r="E171" s="154">
        <v>394</v>
      </c>
      <c r="F171" s="158">
        <f t="shared" si="9"/>
        <v>0</v>
      </c>
      <c r="G171" s="159">
        <f t="shared" si="10"/>
        <v>0</v>
      </c>
      <c r="H171" s="159"/>
      <c r="I171" s="159">
        <f t="shared" si="11"/>
        <v>0</v>
      </c>
      <c r="J171" s="159"/>
      <c r="K171" s="159">
        <f t="shared" si="12"/>
        <v>0</v>
      </c>
      <c r="L171" s="159">
        <v>21</v>
      </c>
      <c r="M171" s="159">
        <f t="shared" si="13"/>
        <v>0</v>
      </c>
      <c r="N171" s="148">
        <v>0.19189000000000001</v>
      </c>
      <c r="O171" s="148">
        <f t="shared" si="14"/>
        <v>75.604659999999996</v>
      </c>
      <c r="P171" s="148">
        <v>0</v>
      </c>
      <c r="Q171" s="148">
        <f t="shared" si="15"/>
        <v>0</v>
      </c>
      <c r="R171" s="148"/>
      <c r="S171" s="148"/>
      <c r="T171" s="149">
        <v>0.16200000000000001</v>
      </c>
      <c r="U171" s="148">
        <f t="shared" si="16"/>
        <v>63.83</v>
      </c>
      <c r="V171" s="140"/>
      <c r="W171" s="140"/>
      <c r="X171" s="140"/>
      <c r="Y171" s="140"/>
      <c r="Z171" s="140"/>
      <c r="AA171" s="140"/>
      <c r="AB171" s="140"/>
      <c r="AC171" s="140"/>
      <c r="AD171" s="140"/>
      <c r="AE171" s="140" t="s">
        <v>119</v>
      </c>
      <c r="AF171" s="140"/>
      <c r="AG171" s="140"/>
      <c r="AH171" s="140"/>
      <c r="AI171" s="140"/>
      <c r="AJ171" s="140"/>
      <c r="AK171" s="140"/>
      <c r="AL171" s="140"/>
      <c r="AM171" s="140"/>
      <c r="AN171" s="140"/>
      <c r="AO171" s="140"/>
      <c r="AP171" s="140"/>
      <c r="AQ171" s="140"/>
      <c r="AR171" s="140"/>
      <c r="AS171" s="140"/>
      <c r="AT171" s="140"/>
      <c r="AU171" s="140"/>
      <c r="AV171" s="140"/>
      <c r="AW171" s="140"/>
      <c r="AX171" s="140"/>
      <c r="AY171" s="140"/>
      <c r="AZ171" s="140"/>
      <c r="BA171" s="140"/>
      <c r="BB171" s="140"/>
      <c r="BC171" s="140"/>
      <c r="BD171" s="140"/>
      <c r="BE171" s="140"/>
      <c r="BF171" s="140"/>
      <c r="BG171" s="140"/>
      <c r="BH171" s="140"/>
    </row>
    <row r="172" spans="1:60" outlineLevel="1">
      <c r="A172" s="141">
        <v>61</v>
      </c>
      <c r="B172" s="141" t="s">
        <v>339</v>
      </c>
      <c r="C172" s="179" t="s">
        <v>340</v>
      </c>
      <c r="D172" s="148" t="s">
        <v>194</v>
      </c>
      <c r="E172" s="154">
        <v>4</v>
      </c>
      <c r="F172" s="158">
        <f t="shared" si="9"/>
        <v>0</v>
      </c>
      <c r="G172" s="159">
        <f t="shared" si="10"/>
        <v>0</v>
      </c>
      <c r="H172" s="159"/>
      <c r="I172" s="159">
        <f t="shared" si="11"/>
        <v>0</v>
      </c>
      <c r="J172" s="159"/>
      <c r="K172" s="159">
        <f t="shared" si="12"/>
        <v>0</v>
      </c>
      <c r="L172" s="159">
        <v>21</v>
      </c>
      <c r="M172" s="159">
        <f t="shared" si="13"/>
        <v>0</v>
      </c>
      <c r="N172" s="148">
        <v>0</v>
      </c>
      <c r="O172" s="148">
        <f t="shared" si="14"/>
        <v>0</v>
      </c>
      <c r="P172" s="148">
        <v>0</v>
      </c>
      <c r="Q172" s="148">
        <f t="shared" si="15"/>
        <v>0</v>
      </c>
      <c r="R172" s="148"/>
      <c r="S172" s="148"/>
      <c r="T172" s="149">
        <v>0.2</v>
      </c>
      <c r="U172" s="148">
        <f t="shared" si="16"/>
        <v>0.8</v>
      </c>
      <c r="V172" s="140"/>
      <c r="W172" s="140"/>
      <c r="X172" s="140"/>
      <c r="Y172" s="140"/>
      <c r="Z172" s="140"/>
      <c r="AA172" s="140"/>
      <c r="AB172" s="140"/>
      <c r="AC172" s="140"/>
      <c r="AD172" s="140"/>
      <c r="AE172" s="140" t="s">
        <v>119</v>
      </c>
      <c r="AF172" s="140"/>
      <c r="AG172" s="140"/>
      <c r="AH172" s="140"/>
      <c r="AI172" s="140"/>
      <c r="AJ172" s="140"/>
      <c r="AK172" s="140"/>
      <c r="AL172" s="140"/>
      <c r="AM172" s="140"/>
      <c r="AN172" s="140"/>
      <c r="AO172" s="140"/>
      <c r="AP172" s="140"/>
      <c r="AQ172" s="140"/>
      <c r="AR172" s="140"/>
      <c r="AS172" s="140"/>
      <c r="AT172" s="140"/>
      <c r="AU172" s="140"/>
      <c r="AV172" s="140"/>
      <c r="AW172" s="140"/>
      <c r="AX172" s="140"/>
      <c r="AY172" s="140"/>
      <c r="AZ172" s="140"/>
      <c r="BA172" s="140"/>
      <c r="BB172" s="140"/>
      <c r="BC172" s="140"/>
      <c r="BD172" s="140"/>
      <c r="BE172" s="140"/>
      <c r="BF172" s="140"/>
      <c r="BG172" s="140"/>
      <c r="BH172" s="140"/>
    </row>
    <row r="173" spans="1:60" ht="24" outlineLevel="1">
      <c r="A173" s="141">
        <v>62</v>
      </c>
      <c r="B173" s="141" t="s">
        <v>341</v>
      </c>
      <c r="C173" s="179" t="s">
        <v>342</v>
      </c>
      <c r="D173" s="148" t="s">
        <v>194</v>
      </c>
      <c r="E173" s="154">
        <v>4</v>
      </c>
      <c r="F173" s="158">
        <f t="shared" si="9"/>
        <v>0</v>
      </c>
      <c r="G173" s="159">
        <f t="shared" si="10"/>
        <v>0</v>
      </c>
      <c r="H173" s="159"/>
      <c r="I173" s="159">
        <f t="shared" si="11"/>
        <v>0</v>
      </c>
      <c r="J173" s="159"/>
      <c r="K173" s="159">
        <f t="shared" si="12"/>
        <v>0</v>
      </c>
      <c r="L173" s="159">
        <v>21</v>
      </c>
      <c r="M173" s="159">
        <f t="shared" si="13"/>
        <v>0</v>
      </c>
      <c r="N173" s="148">
        <v>5.1000000000000004E-3</v>
      </c>
      <c r="O173" s="148">
        <f t="shared" si="14"/>
        <v>2.0400000000000001E-2</v>
      </c>
      <c r="P173" s="148">
        <v>0</v>
      </c>
      <c r="Q173" s="148">
        <f t="shared" si="15"/>
        <v>0</v>
      </c>
      <c r="R173" s="148"/>
      <c r="S173" s="148"/>
      <c r="T173" s="149">
        <v>0</v>
      </c>
      <c r="U173" s="148">
        <f t="shared" si="16"/>
        <v>0</v>
      </c>
      <c r="V173" s="140"/>
      <c r="W173" s="140"/>
      <c r="X173" s="140"/>
      <c r="Y173" s="140"/>
      <c r="Z173" s="140"/>
      <c r="AA173" s="140"/>
      <c r="AB173" s="140"/>
      <c r="AC173" s="140"/>
      <c r="AD173" s="140"/>
      <c r="AE173" s="140" t="s">
        <v>195</v>
      </c>
      <c r="AF173" s="140"/>
      <c r="AG173" s="140"/>
      <c r="AH173" s="140"/>
      <c r="AI173" s="140"/>
      <c r="AJ173" s="140"/>
      <c r="AK173" s="140"/>
      <c r="AL173" s="140"/>
      <c r="AM173" s="140"/>
      <c r="AN173" s="140"/>
      <c r="AO173" s="140"/>
      <c r="AP173" s="140"/>
      <c r="AQ173" s="140"/>
      <c r="AR173" s="140"/>
      <c r="AS173" s="140"/>
      <c r="AT173" s="140"/>
      <c r="AU173" s="140"/>
      <c r="AV173" s="140"/>
      <c r="AW173" s="140"/>
      <c r="AX173" s="140"/>
      <c r="AY173" s="140"/>
      <c r="AZ173" s="140"/>
      <c r="BA173" s="140"/>
      <c r="BB173" s="140"/>
      <c r="BC173" s="140"/>
      <c r="BD173" s="140"/>
      <c r="BE173" s="140"/>
      <c r="BF173" s="140"/>
      <c r="BG173" s="140"/>
      <c r="BH173" s="140"/>
    </row>
    <row r="174" spans="1:60" outlineLevel="1">
      <c r="A174" s="141">
        <v>63</v>
      </c>
      <c r="B174" s="141" t="s">
        <v>343</v>
      </c>
      <c r="C174" s="179" t="s">
        <v>344</v>
      </c>
      <c r="D174" s="148" t="s">
        <v>118</v>
      </c>
      <c r="E174" s="154">
        <v>26</v>
      </c>
      <c r="F174" s="158">
        <f t="shared" si="9"/>
        <v>0</v>
      </c>
      <c r="G174" s="159">
        <f t="shared" si="10"/>
        <v>0</v>
      </c>
      <c r="H174" s="159"/>
      <c r="I174" s="159">
        <f t="shared" si="11"/>
        <v>0</v>
      </c>
      <c r="J174" s="159"/>
      <c r="K174" s="159">
        <f t="shared" si="12"/>
        <v>0</v>
      </c>
      <c r="L174" s="159">
        <v>21</v>
      </c>
      <c r="M174" s="159">
        <f t="shared" si="13"/>
        <v>0</v>
      </c>
      <c r="N174" s="148">
        <v>1.08E-3</v>
      </c>
      <c r="O174" s="148">
        <f t="shared" si="14"/>
        <v>2.8080000000000001E-2</v>
      </c>
      <c r="P174" s="148">
        <v>0</v>
      </c>
      <c r="Q174" s="148">
        <f t="shared" si="15"/>
        <v>0</v>
      </c>
      <c r="R174" s="148"/>
      <c r="S174" s="148"/>
      <c r="T174" s="149">
        <v>0.311</v>
      </c>
      <c r="U174" s="148">
        <f t="shared" si="16"/>
        <v>8.09</v>
      </c>
      <c r="V174" s="140"/>
      <c r="W174" s="140"/>
      <c r="X174" s="140"/>
      <c r="Y174" s="140"/>
      <c r="Z174" s="140"/>
      <c r="AA174" s="140"/>
      <c r="AB174" s="140"/>
      <c r="AC174" s="140"/>
      <c r="AD174" s="140"/>
      <c r="AE174" s="140" t="s">
        <v>119</v>
      </c>
      <c r="AF174" s="140"/>
      <c r="AG174" s="140"/>
      <c r="AH174" s="140"/>
      <c r="AI174" s="140"/>
      <c r="AJ174" s="140"/>
      <c r="AK174" s="140"/>
      <c r="AL174" s="140"/>
      <c r="AM174" s="140"/>
      <c r="AN174" s="140"/>
      <c r="AO174" s="140"/>
      <c r="AP174" s="140"/>
      <c r="AQ174" s="140"/>
      <c r="AR174" s="140"/>
      <c r="AS174" s="140"/>
      <c r="AT174" s="140"/>
      <c r="AU174" s="140"/>
      <c r="AV174" s="140"/>
      <c r="AW174" s="140"/>
      <c r="AX174" s="140"/>
      <c r="AY174" s="140"/>
      <c r="AZ174" s="140"/>
      <c r="BA174" s="140"/>
      <c r="BB174" s="140"/>
      <c r="BC174" s="140"/>
      <c r="BD174" s="140"/>
      <c r="BE174" s="140"/>
      <c r="BF174" s="140"/>
      <c r="BG174" s="140"/>
      <c r="BH174" s="140"/>
    </row>
    <row r="175" spans="1:60" outlineLevel="1">
      <c r="A175" s="141"/>
      <c r="B175" s="141"/>
      <c r="C175" s="180" t="s">
        <v>345</v>
      </c>
      <c r="D175" s="150"/>
      <c r="E175" s="155">
        <v>26</v>
      </c>
      <c r="F175" s="159"/>
      <c r="G175" s="159"/>
      <c r="H175" s="159"/>
      <c r="I175" s="159"/>
      <c r="J175" s="159"/>
      <c r="K175" s="159"/>
      <c r="L175" s="159"/>
      <c r="M175" s="159"/>
      <c r="N175" s="148"/>
      <c r="O175" s="148"/>
      <c r="P175" s="148"/>
      <c r="Q175" s="148"/>
      <c r="R175" s="148"/>
      <c r="S175" s="148"/>
      <c r="T175" s="149"/>
      <c r="U175" s="148"/>
      <c r="V175" s="140"/>
      <c r="W175" s="140"/>
      <c r="X175" s="140"/>
      <c r="Y175" s="140"/>
      <c r="Z175" s="140"/>
      <c r="AA175" s="140"/>
      <c r="AB175" s="140"/>
      <c r="AC175" s="140"/>
      <c r="AD175" s="140"/>
      <c r="AE175" s="140" t="s">
        <v>121</v>
      </c>
      <c r="AF175" s="140">
        <v>0</v>
      </c>
      <c r="AG175" s="140"/>
      <c r="AH175" s="140"/>
      <c r="AI175" s="140"/>
      <c r="AJ175" s="140"/>
      <c r="AK175" s="140"/>
      <c r="AL175" s="140"/>
      <c r="AM175" s="140"/>
      <c r="AN175" s="140"/>
      <c r="AO175" s="140"/>
      <c r="AP175" s="140"/>
      <c r="AQ175" s="140"/>
      <c r="AR175" s="140"/>
      <c r="AS175" s="140"/>
      <c r="AT175" s="140"/>
      <c r="AU175" s="140"/>
      <c r="AV175" s="140"/>
      <c r="AW175" s="140"/>
      <c r="AX175" s="140"/>
      <c r="AY175" s="140"/>
      <c r="AZ175" s="140"/>
      <c r="BA175" s="140"/>
      <c r="BB175" s="140"/>
      <c r="BC175" s="140"/>
      <c r="BD175" s="140"/>
      <c r="BE175" s="140"/>
      <c r="BF175" s="140"/>
      <c r="BG175" s="140"/>
      <c r="BH175" s="140"/>
    </row>
    <row r="176" spans="1:60" outlineLevel="1">
      <c r="A176" s="141">
        <v>64</v>
      </c>
      <c r="B176" s="141" t="s">
        <v>346</v>
      </c>
      <c r="C176" s="179" t="s">
        <v>347</v>
      </c>
      <c r="D176" s="148" t="s">
        <v>118</v>
      </c>
      <c r="E176" s="154">
        <v>26</v>
      </c>
      <c r="F176" s="158">
        <f>H176+J176</f>
        <v>0</v>
      </c>
      <c r="G176" s="159">
        <f>ROUND(E176*F176,2)</f>
        <v>0</v>
      </c>
      <c r="H176" s="159"/>
      <c r="I176" s="159">
        <f>ROUND(E176*H176,2)</f>
        <v>0</v>
      </c>
      <c r="J176" s="159"/>
      <c r="K176" s="159">
        <f>ROUND(E176*J176,2)</f>
        <v>0</v>
      </c>
      <c r="L176" s="159">
        <v>21</v>
      </c>
      <c r="M176" s="159">
        <f>G176*(1+L176/100)</f>
        <v>0</v>
      </c>
      <c r="N176" s="148">
        <v>3.2000000000000003E-4</v>
      </c>
      <c r="O176" s="148">
        <f>ROUND(E176*N176,5)</f>
        <v>8.3199999999999993E-3</v>
      </c>
      <c r="P176" s="148">
        <v>0</v>
      </c>
      <c r="Q176" s="148">
        <f>ROUND(E176*P176,5)</f>
        <v>0</v>
      </c>
      <c r="R176" s="148"/>
      <c r="S176" s="148"/>
      <c r="T176" s="149">
        <v>8.9999999999999993E-3</v>
      </c>
      <c r="U176" s="148">
        <f>ROUND(E176*T176,2)</f>
        <v>0.23</v>
      </c>
      <c r="V176" s="140"/>
      <c r="W176" s="140"/>
      <c r="X176" s="140"/>
      <c r="Y176" s="140"/>
      <c r="Z176" s="140"/>
      <c r="AA176" s="140"/>
      <c r="AB176" s="140"/>
      <c r="AC176" s="140"/>
      <c r="AD176" s="140"/>
      <c r="AE176" s="140" t="s">
        <v>119</v>
      </c>
      <c r="AF176" s="140"/>
      <c r="AG176" s="140"/>
      <c r="AH176" s="140"/>
      <c r="AI176" s="140"/>
      <c r="AJ176" s="140"/>
      <c r="AK176" s="140"/>
      <c r="AL176" s="140"/>
      <c r="AM176" s="140"/>
      <c r="AN176" s="140"/>
      <c r="AO176" s="140"/>
      <c r="AP176" s="140"/>
      <c r="AQ176" s="140"/>
      <c r="AR176" s="140"/>
      <c r="AS176" s="140"/>
      <c r="AT176" s="140"/>
      <c r="AU176" s="140"/>
      <c r="AV176" s="140"/>
      <c r="AW176" s="140"/>
      <c r="AX176" s="140"/>
      <c r="AY176" s="140"/>
      <c r="AZ176" s="140"/>
      <c r="BA176" s="140"/>
      <c r="BB176" s="140"/>
      <c r="BC176" s="140"/>
      <c r="BD176" s="140"/>
      <c r="BE176" s="140"/>
      <c r="BF176" s="140"/>
      <c r="BG176" s="140"/>
      <c r="BH176" s="140"/>
    </row>
    <row r="177" spans="1:60" outlineLevel="1">
      <c r="A177" s="141">
        <v>65</v>
      </c>
      <c r="B177" s="141" t="s">
        <v>348</v>
      </c>
      <c r="C177" s="179" t="s">
        <v>349</v>
      </c>
      <c r="D177" s="148" t="s">
        <v>181</v>
      </c>
      <c r="E177" s="154">
        <v>92</v>
      </c>
      <c r="F177" s="158">
        <f>H177+J177</f>
        <v>0</v>
      </c>
      <c r="G177" s="159">
        <f>ROUND(E177*F177,2)</f>
        <v>0</v>
      </c>
      <c r="H177" s="159"/>
      <c r="I177" s="159">
        <f>ROUND(E177*H177,2)</f>
        <v>0</v>
      </c>
      <c r="J177" s="159"/>
      <c r="K177" s="159">
        <f>ROUND(E177*J177,2)</f>
        <v>0</v>
      </c>
      <c r="L177" s="159">
        <v>21</v>
      </c>
      <c r="M177" s="159">
        <f>G177*(1+L177/100)</f>
        <v>0</v>
      </c>
      <c r="N177" s="148">
        <v>3.5E-4</v>
      </c>
      <c r="O177" s="148">
        <f>ROUND(E177*N177,5)</f>
        <v>3.2199999999999999E-2</v>
      </c>
      <c r="P177" s="148">
        <v>0</v>
      </c>
      <c r="Q177" s="148">
        <f>ROUND(E177*P177,5)</f>
        <v>0</v>
      </c>
      <c r="R177" s="148"/>
      <c r="S177" s="148"/>
      <c r="T177" s="149">
        <v>4.8000000000000001E-2</v>
      </c>
      <c r="U177" s="148">
        <f>ROUND(E177*T177,2)</f>
        <v>4.42</v>
      </c>
      <c r="V177" s="140"/>
      <c r="W177" s="140"/>
      <c r="X177" s="140"/>
      <c r="Y177" s="140"/>
      <c r="Z177" s="140"/>
      <c r="AA177" s="140"/>
      <c r="AB177" s="140"/>
      <c r="AC177" s="140"/>
      <c r="AD177" s="140"/>
      <c r="AE177" s="140" t="s">
        <v>119</v>
      </c>
      <c r="AF177" s="140"/>
      <c r="AG177" s="140"/>
      <c r="AH177" s="140"/>
      <c r="AI177" s="140"/>
      <c r="AJ177" s="140"/>
      <c r="AK177" s="140"/>
      <c r="AL177" s="140"/>
      <c r="AM177" s="140"/>
      <c r="AN177" s="140"/>
      <c r="AO177" s="140"/>
      <c r="AP177" s="140"/>
      <c r="AQ177" s="140"/>
      <c r="AR177" s="140"/>
      <c r="AS177" s="140"/>
      <c r="AT177" s="140"/>
      <c r="AU177" s="140"/>
      <c r="AV177" s="140"/>
      <c r="AW177" s="140"/>
      <c r="AX177" s="140"/>
      <c r="AY177" s="140"/>
      <c r="AZ177" s="140"/>
      <c r="BA177" s="140"/>
      <c r="BB177" s="140"/>
      <c r="BC177" s="140"/>
      <c r="BD177" s="140"/>
      <c r="BE177" s="140"/>
      <c r="BF177" s="140"/>
      <c r="BG177" s="140"/>
      <c r="BH177" s="140"/>
    </row>
    <row r="178" spans="1:60" outlineLevel="1">
      <c r="A178" s="141">
        <v>66</v>
      </c>
      <c r="B178" s="141" t="s">
        <v>350</v>
      </c>
      <c r="C178" s="179" t="s">
        <v>351</v>
      </c>
      <c r="D178" s="148" t="s">
        <v>181</v>
      </c>
      <c r="E178" s="154">
        <v>92</v>
      </c>
      <c r="F178" s="158">
        <f>H178+J178</f>
        <v>0</v>
      </c>
      <c r="G178" s="159">
        <f>ROUND(E178*F178,2)</f>
        <v>0</v>
      </c>
      <c r="H178" s="159"/>
      <c r="I178" s="159">
        <f>ROUND(E178*H178,2)</f>
        <v>0</v>
      </c>
      <c r="J178" s="159"/>
      <c r="K178" s="159">
        <f>ROUND(E178*J178,2)</f>
        <v>0</v>
      </c>
      <c r="L178" s="159">
        <v>21</v>
      </c>
      <c r="M178" s="159">
        <f>G178*(1+L178/100)</f>
        <v>0</v>
      </c>
      <c r="N178" s="148">
        <v>4.0000000000000003E-5</v>
      </c>
      <c r="O178" s="148">
        <f>ROUND(E178*N178,5)</f>
        <v>3.6800000000000001E-3</v>
      </c>
      <c r="P178" s="148">
        <v>0</v>
      </c>
      <c r="Q178" s="148">
        <f>ROUND(E178*P178,5)</f>
        <v>0</v>
      </c>
      <c r="R178" s="148"/>
      <c r="S178" s="148"/>
      <c r="T178" s="149">
        <v>8.9999999999999993E-3</v>
      </c>
      <c r="U178" s="148">
        <f>ROUND(E178*T178,2)</f>
        <v>0.83</v>
      </c>
      <c r="V178" s="140"/>
      <c r="W178" s="140"/>
      <c r="X178" s="140"/>
      <c r="Y178" s="140"/>
      <c r="Z178" s="140"/>
      <c r="AA178" s="140"/>
      <c r="AB178" s="140"/>
      <c r="AC178" s="140"/>
      <c r="AD178" s="140"/>
      <c r="AE178" s="140" t="s">
        <v>119</v>
      </c>
      <c r="AF178" s="140"/>
      <c r="AG178" s="140"/>
      <c r="AH178" s="140"/>
      <c r="AI178" s="140"/>
      <c r="AJ178" s="140"/>
      <c r="AK178" s="140"/>
      <c r="AL178" s="140"/>
      <c r="AM178" s="140"/>
      <c r="AN178" s="140"/>
      <c r="AO178" s="140"/>
      <c r="AP178" s="140"/>
      <c r="AQ178" s="140"/>
      <c r="AR178" s="140"/>
      <c r="AS178" s="140"/>
      <c r="AT178" s="140"/>
      <c r="AU178" s="140"/>
      <c r="AV178" s="140"/>
      <c r="AW178" s="140"/>
      <c r="AX178" s="140"/>
      <c r="AY178" s="140"/>
      <c r="AZ178" s="140"/>
      <c r="BA178" s="140"/>
      <c r="BB178" s="140"/>
      <c r="BC178" s="140"/>
      <c r="BD178" s="140"/>
      <c r="BE178" s="140"/>
      <c r="BF178" s="140"/>
      <c r="BG178" s="140"/>
      <c r="BH178" s="140"/>
    </row>
    <row r="179" spans="1:60" outlineLevel="1">
      <c r="A179" s="141">
        <v>67</v>
      </c>
      <c r="B179" s="141" t="s">
        <v>352</v>
      </c>
      <c r="C179" s="179" t="s">
        <v>353</v>
      </c>
      <c r="D179" s="148" t="s">
        <v>181</v>
      </c>
      <c r="E179" s="154">
        <v>43</v>
      </c>
      <c r="F179" s="158">
        <f>H179+J179</f>
        <v>0</v>
      </c>
      <c r="G179" s="159">
        <f>ROUND(E179*F179,2)</f>
        <v>0</v>
      </c>
      <c r="H179" s="159"/>
      <c r="I179" s="159">
        <f>ROUND(E179*H179,2)</f>
        <v>0</v>
      </c>
      <c r="J179" s="159"/>
      <c r="K179" s="159">
        <f>ROUND(E179*J179,2)</f>
        <v>0</v>
      </c>
      <c r="L179" s="159">
        <v>21</v>
      </c>
      <c r="M179" s="159">
        <f>G179*(1+L179/100)</f>
        <v>0</v>
      </c>
      <c r="N179" s="148">
        <v>4.07E-2</v>
      </c>
      <c r="O179" s="148">
        <f>ROUND(E179*N179,5)</f>
        <v>1.7501</v>
      </c>
      <c r="P179" s="148">
        <v>0</v>
      </c>
      <c r="Q179" s="148">
        <f>ROUND(E179*P179,5)</f>
        <v>0</v>
      </c>
      <c r="R179" s="148"/>
      <c r="S179" s="148"/>
      <c r="T179" s="149">
        <v>0.74541999999999997</v>
      </c>
      <c r="U179" s="148">
        <f>ROUND(E179*T179,2)</f>
        <v>32.049999999999997</v>
      </c>
      <c r="V179" s="140"/>
      <c r="W179" s="140"/>
      <c r="X179" s="140"/>
      <c r="Y179" s="140"/>
      <c r="Z179" s="140"/>
      <c r="AA179" s="140"/>
      <c r="AB179" s="140"/>
      <c r="AC179" s="140"/>
      <c r="AD179" s="140"/>
      <c r="AE179" s="140" t="s">
        <v>173</v>
      </c>
      <c r="AF179" s="140"/>
      <c r="AG179" s="140"/>
      <c r="AH179" s="140"/>
      <c r="AI179" s="140"/>
      <c r="AJ179" s="140"/>
      <c r="AK179" s="140"/>
      <c r="AL179" s="140"/>
      <c r="AM179" s="140"/>
      <c r="AN179" s="140"/>
      <c r="AO179" s="140"/>
      <c r="AP179" s="140"/>
      <c r="AQ179" s="140"/>
      <c r="AR179" s="140"/>
      <c r="AS179" s="140"/>
      <c r="AT179" s="140"/>
      <c r="AU179" s="140"/>
      <c r="AV179" s="140"/>
      <c r="AW179" s="140"/>
      <c r="AX179" s="140"/>
      <c r="AY179" s="140"/>
      <c r="AZ179" s="140"/>
      <c r="BA179" s="140"/>
      <c r="BB179" s="140"/>
      <c r="BC179" s="140"/>
      <c r="BD179" s="140"/>
      <c r="BE179" s="140"/>
      <c r="BF179" s="140"/>
      <c r="BG179" s="140"/>
      <c r="BH179" s="140"/>
    </row>
    <row r="180" spans="1:60" outlineLevel="1">
      <c r="A180" s="141"/>
      <c r="B180" s="141"/>
      <c r="C180" s="241" t="s">
        <v>227</v>
      </c>
      <c r="D180" s="242"/>
      <c r="E180" s="243"/>
      <c r="F180" s="244"/>
      <c r="G180" s="245"/>
      <c r="H180" s="159"/>
      <c r="I180" s="159"/>
      <c r="J180" s="159"/>
      <c r="K180" s="159"/>
      <c r="L180" s="159"/>
      <c r="M180" s="159"/>
      <c r="N180" s="148"/>
      <c r="O180" s="148"/>
      <c r="P180" s="148"/>
      <c r="Q180" s="148"/>
      <c r="R180" s="148"/>
      <c r="S180" s="148"/>
      <c r="T180" s="149"/>
      <c r="U180" s="148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 t="s">
        <v>131</v>
      </c>
      <c r="AF180" s="140"/>
      <c r="AG180" s="140"/>
      <c r="AH180" s="140"/>
      <c r="AI180" s="140"/>
      <c r="AJ180" s="140"/>
      <c r="AK180" s="140"/>
      <c r="AL180" s="140"/>
      <c r="AM180" s="140"/>
      <c r="AN180" s="140"/>
      <c r="AO180" s="140"/>
      <c r="AP180" s="140"/>
      <c r="AQ180" s="140"/>
      <c r="AR180" s="140"/>
      <c r="AS180" s="140"/>
      <c r="AT180" s="140"/>
      <c r="AU180" s="140"/>
      <c r="AV180" s="140"/>
      <c r="AW180" s="140"/>
      <c r="AX180" s="140"/>
      <c r="AY180" s="140"/>
      <c r="AZ180" s="140"/>
      <c r="BA180" s="143" t="str">
        <f>C180</f>
        <v>Položka zahrnuje:</v>
      </c>
      <c r="BB180" s="140"/>
      <c r="BC180" s="140"/>
      <c r="BD180" s="140"/>
      <c r="BE180" s="140"/>
      <c r="BF180" s="140"/>
      <c r="BG180" s="140"/>
      <c r="BH180" s="140"/>
    </row>
    <row r="181" spans="1:60" outlineLevel="1">
      <c r="A181" s="141"/>
      <c r="B181" s="141"/>
      <c r="C181" s="241" t="s">
        <v>354</v>
      </c>
      <c r="D181" s="242"/>
      <c r="E181" s="243"/>
      <c r="F181" s="244"/>
      <c r="G181" s="245"/>
      <c r="H181" s="159"/>
      <c r="I181" s="159"/>
      <c r="J181" s="159"/>
      <c r="K181" s="159"/>
      <c r="L181" s="159"/>
      <c r="M181" s="159"/>
      <c r="N181" s="148"/>
      <c r="O181" s="148"/>
      <c r="P181" s="148"/>
      <c r="Q181" s="148"/>
      <c r="R181" s="148"/>
      <c r="S181" s="148"/>
      <c r="T181" s="149"/>
      <c r="U181" s="148"/>
      <c r="V181" s="140"/>
      <c r="W181" s="140"/>
      <c r="X181" s="140"/>
      <c r="Y181" s="140"/>
      <c r="Z181" s="140"/>
      <c r="AA181" s="140"/>
      <c r="AB181" s="140"/>
      <c r="AC181" s="140"/>
      <c r="AD181" s="140"/>
      <c r="AE181" s="140" t="s">
        <v>131</v>
      </c>
      <c r="AF181" s="140"/>
      <c r="AG181" s="140"/>
      <c r="AH181" s="140"/>
      <c r="AI181" s="140"/>
      <c r="AJ181" s="140"/>
      <c r="AK181" s="140"/>
      <c r="AL181" s="140"/>
      <c r="AM181" s="140"/>
      <c r="AN181" s="140"/>
      <c r="AO181" s="140"/>
      <c r="AP181" s="140"/>
      <c r="AQ181" s="140"/>
      <c r="AR181" s="140"/>
      <c r="AS181" s="140"/>
      <c r="AT181" s="140"/>
      <c r="AU181" s="140"/>
      <c r="AV181" s="140"/>
      <c r="AW181" s="140"/>
      <c r="AX181" s="140"/>
      <c r="AY181" s="140"/>
      <c r="AZ181" s="140"/>
      <c r="BA181" s="143" t="str">
        <f>C181</f>
        <v>- dodání zábradlí včetně předepsané povrchové úpravy</v>
      </c>
      <c r="BB181" s="140"/>
      <c r="BC181" s="140"/>
      <c r="BD181" s="140"/>
      <c r="BE181" s="140"/>
      <c r="BF181" s="140"/>
      <c r="BG181" s="140"/>
      <c r="BH181" s="140"/>
    </row>
    <row r="182" spans="1:60" outlineLevel="1">
      <c r="A182" s="141"/>
      <c r="B182" s="141"/>
      <c r="C182" s="241" t="s">
        <v>355</v>
      </c>
      <c r="D182" s="242"/>
      <c r="E182" s="243"/>
      <c r="F182" s="244"/>
      <c r="G182" s="245"/>
      <c r="H182" s="159"/>
      <c r="I182" s="159"/>
      <c r="J182" s="159"/>
      <c r="K182" s="159"/>
      <c r="L182" s="159"/>
      <c r="M182" s="159"/>
      <c r="N182" s="148"/>
      <c r="O182" s="148"/>
      <c r="P182" s="148"/>
      <c r="Q182" s="148"/>
      <c r="R182" s="148"/>
      <c r="S182" s="148"/>
      <c r="T182" s="149"/>
      <c r="U182" s="148"/>
      <c r="V182" s="140"/>
      <c r="W182" s="140"/>
      <c r="X182" s="140"/>
      <c r="Y182" s="140"/>
      <c r="Z182" s="140"/>
      <c r="AA182" s="140"/>
      <c r="AB182" s="140"/>
      <c r="AC182" s="140"/>
      <c r="AD182" s="140"/>
      <c r="AE182" s="140" t="s">
        <v>131</v>
      </c>
      <c r="AF182" s="140"/>
      <c r="AG182" s="140"/>
      <c r="AH182" s="140"/>
      <c r="AI182" s="140"/>
      <c r="AJ182" s="140"/>
      <c r="AK182" s="140"/>
      <c r="AL182" s="140"/>
      <c r="AM182" s="140"/>
      <c r="AN182" s="140"/>
      <c r="AO182" s="140"/>
      <c r="AP182" s="140"/>
      <c r="AQ182" s="140"/>
      <c r="AR182" s="140"/>
      <c r="AS182" s="140"/>
      <c r="AT182" s="140"/>
      <c r="AU182" s="140"/>
      <c r="AV182" s="140"/>
      <c r="AW182" s="140"/>
      <c r="AX182" s="140"/>
      <c r="AY182" s="140"/>
      <c r="AZ182" s="140"/>
      <c r="BA182" s="143" t="str">
        <f>C182</f>
        <v>- osazení sloupků zaberaněním nebo osazením do betonových bloků (včetně betonových bloků a nutných zemních prací)</v>
      </c>
      <c r="BB182" s="140"/>
      <c r="BC182" s="140"/>
      <c r="BD182" s="140"/>
      <c r="BE182" s="140"/>
      <c r="BF182" s="140"/>
      <c r="BG182" s="140"/>
      <c r="BH182" s="140"/>
    </row>
    <row r="183" spans="1:60" outlineLevel="1">
      <c r="A183" s="141">
        <v>68</v>
      </c>
      <c r="B183" s="141" t="s">
        <v>356</v>
      </c>
      <c r="C183" s="179" t="s">
        <v>357</v>
      </c>
      <c r="D183" s="148" t="s">
        <v>181</v>
      </c>
      <c r="E183" s="154">
        <v>69</v>
      </c>
      <c r="F183" s="158">
        <f>H183+J183</f>
        <v>0</v>
      </c>
      <c r="G183" s="159">
        <f>ROUND(E183*F183,2)</f>
        <v>0</v>
      </c>
      <c r="H183" s="159"/>
      <c r="I183" s="159">
        <f>ROUND(E183*H183,2)</f>
        <v>0</v>
      </c>
      <c r="J183" s="159"/>
      <c r="K183" s="159">
        <f>ROUND(E183*J183,2)</f>
        <v>0</v>
      </c>
      <c r="L183" s="159">
        <v>21</v>
      </c>
      <c r="M183" s="159">
        <f>G183*(1+L183/100)</f>
        <v>0</v>
      </c>
      <c r="N183" s="148">
        <v>9.3549999999999994E-2</v>
      </c>
      <c r="O183" s="148">
        <f>ROUND(E183*N183,5)</f>
        <v>6.4549500000000002</v>
      </c>
      <c r="P183" s="148">
        <v>0</v>
      </c>
      <c r="Q183" s="148">
        <f>ROUND(E183*P183,5)</f>
        <v>0</v>
      </c>
      <c r="R183" s="148"/>
      <c r="S183" s="148"/>
      <c r="T183" s="149">
        <v>3.7619500000000001</v>
      </c>
      <c r="U183" s="148">
        <f>ROUND(E183*T183,2)</f>
        <v>259.57</v>
      </c>
      <c r="V183" s="140"/>
      <c r="W183" s="140"/>
      <c r="X183" s="140"/>
      <c r="Y183" s="140"/>
      <c r="Z183" s="140"/>
      <c r="AA183" s="140"/>
      <c r="AB183" s="140"/>
      <c r="AC183" s="140"/>
      <c r="AD183" s="140"/>
      <c r="AE183" s="140" t="s">
        <v>173</v>
      </c>
      <c r="AF183" s="140"/>
      <c r="AG183" s="140"/>
      <c r="AH183" s="140"/>
      <c r="AI183" s="140"/>
      <c r="AJ183" s="140"/>
      <c r="AK183" s="140"/>
      <c r="AL183" s="140"/>
      <c r="AM183" s="140"/>
      <c r="AN183" s="140"/>
      <c r="AO183" s="140"/>
      <c r="AP183" s="140"/>
      <c r="AQ183" s="140"/>
      <c r="AR183" s="140"/>
      <c r="AS183" s="140"/>
      <c r="AT183" s="140"/>
      <c r="AU183" s="140"/>
      <c r="AV183" s="140"/>
      <c r="AW183" s="140"/>
      <c r="AX183" s="140"/>
      <c r="AY183" s="140"/>
      <c r="AZ183" s="140"/>
      <c r="BA183" s="140"/>
      <c r="BB183" s="140"/>
      <c r="BC183" s="140"/>
      <c r="BD183" s="140"/>
      <c r="BE183" s="140"/>
      <c r="BF183" s="140"/>
      <c r="BG183" s="140"/>
      <c r="BH183" s="140"/>
    </row>
    <row r="184" spans="1:60" outlineLevel="1">
      <c r="A184" s="141"/>
      <c r="B184" s="141"/>
      <c r="C184" s="241" t="s">
        <v>227</v>
      </c>
      <c r="D184" s="242"/>
      <c r="E184" s="243"/>
      <c r="F184" s="244"/>
      <c r="G184" s="245"/>
      <c r="H184" s="159"/>
      <c r="I184" s="159"/>
      <c r="J184" s="159"/>
      <c r="K184" s="159"/>
      <c r="L184" s="159"/>
      <c r="M184" s="159"/>
      <c r="N184" s="148"/>
      <c r="O184" s="148"/>
      <c r="P184" s="148"/>
      <c r="Q184" s="148"/>
      <c r="R184" s="148"/>
      <c r="S184" s="148"/>
      <c r="T184" s="149"/>
      <c r="U184" s="148"/>
      <c r="V184" s="140"/>
      <c r="W184" s="140"/>
      <c r="X184" s="140"/>
      <c r="Y184" s="140"/>
      <c r="Z184" s="140"/>
      <c r="AA184" s="140"/>
      <c r="AB184" s="140"/>
      <c r="AC184" s="140"/>
      <c r="AD184" s="140"/>
      <c r="AE184" s="140" t="s">
        <v>131</v>
      </c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40"/>
      <c r="AT184" s="140"/>
      <c r="AU184" s="140"/>
      <c r="AV184" s="140"/>
      <c r="AW184" s="140"/>
      <c r="AX184" s="140"/>
      <c r="AY184" s="140"/>
      <c r="AZ184" s="140"/>
      <c r="BA184" s="143" t="str">
        <f>C184</f>
        <v>Položka zahrnuje:</v>
      </c>
      <c r="BB184" s="140"/>
      <c r="BC184" s="140"/>
      <c r="BD184" s="140"/>
      <c r="BE184" s="140"/>
      <c r="BF184" s="140"/>
      <c r="BG184" s="140"/>
      <c r="BH184" s="140"/>
    </row>
    <row r="185" spans="1:60" outlineLevel="1">
      <c r="A185" s="141"/>
      <c r="B185" s="141"/>
      <c r="C185" s="241" t="s">
        <v>358</v>
      </c>
      <c r="D185" s="242"/>
      <c r="E185" s="243"/>
      <c r="F185" s="244"/>
      <c r="G185" s="245"/>
      <c r="H185" s="159"/>
      <c r="I185" s="159"/>
      <c r="J185" s="159"/>
      <c r="K185" s="159"/>
      <c r="L185" s="159"/>
      <c r="M185" s="159"/>
      <c r="N185" s="148"/>
      <c r="O185" s="148"/>
      <c r="P185" s="148"/>
      <c r="Q185" s="148"/>
      <c r="R185" s="148"/>
      <c r="S185" s="148"/>
      <c r="T185" s="149"/>
      <c r="U185" s="148"/>
      <c r="V185" s="140"/>
      <c r="W185" s="140"/>
      <c r="X185" s="140"/>
      <c r="Y185" s="140"/>
      <c r="Z185" s="140"/>
      <c r="AA185" s="140"/>
      <c r="AB185" s="140"/>
      <c r="AC185" s="140"/>
      <c r="AD185" s="140"/>
      <c r="AE185" s="140" t="s">
        <v>131</v>
      </c>
      <c r="AF185" s="140"/>
      <c r="AG185" s="140"/>
      <c r="AH185" s="140"/>
      <c r="AI185" s="140"/>
      <c r="AJ185" s="140"/>
      <c r="AK185" s="140"/>
      <c r="AL185" s="140"/>
      <c r="AM185" s="140"/>
      <c r="AN185" s="140"/>
      <c r="AO185" s="140"/>
      <c r="AP185" s="140"/>
      <c r="AQ185" s="140"/>
      <c r="AR185" s="140"/>
      <c r="AS185" s="140"/>
      <c r="AT185" s="140"/>
      <c r="AU185" s="140"/>
      <c r="AV185" s="140"/>
      <c r="AW185" s="140"/>
      <c r="AX185" s="140"/>
      <c r="AY185" s="140"/>
      <c r="AZ185" s="140"/>
      <c r="BA185" s="143" t="str">
        <f>C185</f>
        <v>- kompletní dodávku všech dílů zábradlí včetně předepsané povrchové úpravy</v>
      </c>
      <c r="BB185" s="140"/>
      <c r="BC185" s="140"/>
      <c r="BD185" s="140"/>
      <c r="BE185" s="140"/>
      <c r="BF185" s="140"/>
      <c r="BG185" s="140"/>
      <c r="BH185" s="140"/>
    </row>
    <row r="186" spans="1:60" ht="24" outlineLevel="1">
      <c r="A186" s="141"/>
      <c r="B186" s="141"/>
      <c r="C186" s="241" t="s">
        <v>359</v>
      </c>
      <c r="D186" s="242"/>
      <c r="E186" s="243"/>
      <c r="F186" s="244"/>
      <c r="G186" s="245"/>
      <c r="H186" s="159"/>
      <c r="I186" s="159"/>
      <c r="J186" s="159"/>
      <c r="K186" s="159"/>
      <c r="L186" s="159"/>
      <c r="M186" s="159"/>
      <c r="N186" s="148"/>
      <c r="O186" s="148"/>
      <c r="P186" s="148"/>
      <c r="Q186" s="148"/>
      <c r="R186" s="148"/>
      <c r="S186" s="148"/>
      <c r="T186" s="149"/>
      <c r="U186" s="148"/>
      <c r="V186" s="140"/>
      <c r="W186" s="140"/>
      <c r="X186" s="140"/>
      <c r="Y186" s="140"/>
      <c r="Z186" s="140"/>
      <c r="AA186" s="140"/>
      <c r="AB186" s="140"/>
      <c r="AC186" s="140"/>
      <c r="AD186" s="140"/>
      <c r="AE186" s="140" t="s">
        <v>131</v>
      </c>
      <c r="AF186" s="140"/>
      <c r="AG186" s="140"/>
      <c r="AH186" s="140"/>
      <c r="AI186" s="140"/>
      <c r="AJ186" s="140"/>
      <c r="AK186" s="140"/>
      <c r="AL186" s="140"/>
      <c r="AM186" s="140"/>
      <c r="AN186" s="140"/>
      <c r="AO186" s="140"/>
      <c r="AP186" s="140"/>
      <c r="AQ186" s="140"/>
      <c r="AR186" s="140"/>
      <c r="AS186" s="140"/>
      <c r="AT186" s="140"/>
      <c r="AU186" s="140"/>
      <c r="AV186" s="140"/>
      <c r="AW186" s="140"/>
      <c r="AX186" s="140"/>
      <c r="AY186" s="140"/>
      <c r="AZ186" s="140"/>
      <c r="BA186" s="143" t="str">
        <f>C186</f>
        <v>- montáž a osazení zábradlí včetně kotvení dle zadávací dokumentace, t.j. kotevní desky, případné nivelační hmoty pod kotevní desky, kotvy a spojovací materiál, vrty a zálivku</v>
      </c>
      <c r="BB186" s="140"/>
      <c r="BC186" s="140"/>
      <c r="BD186" s="140"/>
      <c r="BE186" s="140"/>
      <c r="BF186" s="140"/>
      <c r="BG186" s="140"/>
      <c r="BH186" s="140"/>
    </row>
    <row r="187" spans="1:60" outlineLevel="1">
      <c r="A187" s="141"/>
      <c r="B187" s="141"/>
      <c r="C187" s="241" t="s">
        <v>355</v>
      </c>
      <c r="D187" s="242"/>
      <c r="E187" s="243"/>
      <c r="F187" s="244"/>
      <c r="G187" s="245"/>
      <c r="H187" s="159"/>
      <c r="I187" s="159"/>
      <c r="J187" s="159"/>
      <c r="K187" s="159"/>
      <c r="L187" s="159"/>
      <c r="M187" s="159"/>
      <c r="N187" s="148"/>
      <c r="O187" s="148"/>
      <c r="P187" s="148"/>
      <c r="Q187" s="148"/>
      <c r="R187" s="148"/>
      <c r="S187" s="148"/>
      <c r="T187" s="149"/>
      <c r="U187" s="148"/>
      <c r="V187" s="140"/>
      <c r="W187" s="140"/>
      <c r="X187" s="140"/>
      <c r="Y187" s="140"/>
      <c r="Z187" s="140"/>
      <c r="AA187" s="140"/>
      <c r="AB187" s="140"/>
      <c r="AC187" s="140"/>
      <c r="AD187" s="140"/>
      <c r="AE187" s="140" t="s">
        <v>131</v>
      </c>
      <c r="AF187" s="140"/>
      <c r="AG187" s="140"/>
      <c r="AH187" s="140"/>
      <c r="AI187" s="140"/>
      <c r="AJ187" s="140"/>
      <c r="AK187" s="140"/>
      <c r="AL187" s="140"/>
      <c r="AM187" s="140"/>
      <c r="AN187" s="140"/>
      <c r="AO187" s="140"/>
      <c r="AP187" s="140"/>
      <c r="AQ187" s="140"/>
      <c r="AR187" s="140"/>
      <c r="AS187" s="140"/>
      <c r="AT187" s="140"/>
      <c r="AU187" s="140"/>
      <c r="AV187" s="140"/>
      <c r="AW187" s="140"/>
      <c r="AX187" s="140"/>
      <c r="AY187" s="140"/>
      <c r="AZ187" s="140"/>
      <c r="BA187" s="143" t="str">
        <f>C187</f>
        <v>- osazení sloupků zaberaněním nebo osazením do betonových bloků (včetně betonových bloků a nutných zemních prací)</v>
      </c>
      <c r="BB187" s="140"/>
      <c r="BC187" s="140"/>
      <c r="BD187" s="140"/>
      <c r="BE187" s="140"/>
      <c r="BF187" s="140"/>
      <c r="BG187" s="140"/>
      <c r="BH187" s="140"/>
    </row>
    <row r="188" spans="1:60" outlineLevel="1">
      <c r="A188" s="141"/>
      <c r="B188" s="141"/>
      <c r="C188" s="180" t="s">
        <v>360</v>
      </c>
      <c r="D188" s="150"/>
      <c r="E188" s="155">
        <v>15.2</v>
      </c>
      <c r="F188" s="159"/>
      <c r="G188" s="159"/>
      <c r="H188" s="159"/>
      <c r="I188" s="159"/>
      <c r="J188" s="159"/>
      <c r="K188" s="159"/>
      <c r="L188" s="159"/>
      <c r="M188" s="159"/>
      <c r="N188" s="148"/>
      <c r="O188" s="148"/>
      <c r="P188" s="148"/>
      <c r="Q188" s="148"/>
      <c r="R188" s="148"/>
      <c r="S188" s="148"/>
      <c r="T188" s="149"/>
      <c r="U188" s="148"/>
      <c r="V188" s="140"/>
      <c r="W188" s="140"/>
      <c r="X188" s="140"/>
      <c r="Y188" s="140"/>
      <c r="Z188" s="140"/>
      <c r="AA188" s="140"/>
      <c r="AB188" s="140"/>
      <c r="AC188" s="140"/>
      <c r="AD188" s="140"/>
      <c r="AE188" s="140" t="s">
        <v>121</v>
      </c>
      <c r="AF188" s="140">
        <v>0</v>
      </c>
      <c r="AG188" s="140"/>
      <c r="AH188" s="140"/>
      <c r="AI188" s="140"/>
      <c r="AJ188" s="140"/>
      <c r="AK188" s="140"/>
      <c r="AL188" s="140"/>
      <c r="AM188" s="140"/>
      <c r="AN188" s="140"/>
      <c r="AO188" s="140"/>
      <c r="AP188" s="140"/>
      <c r="AQ188" s="140"/>
      <c r="AR188" s="140"/>
      <c r="AS188" s="140"/>
      <c r="AT188" s="140"/>
      <c r="AU188" s="140"/>
      <c r="AV188" s="140"/>
      <c r="AW188" s="140"/>
      <c r="AX188" s="140"/>
      <c r="AY188" s="140"/>
      <c r="AZ188" s="140"/>
      <c r="BA188" s="140"/>
      <c r="BB188" s="140"/>
      <c r="BC188" s="140"/>
      <c r="BD188" s="140"/>
      <c r="BE188" s="140"/>
      <c r="BF188" s="140"/>
      <c r="BG188" s="140"/>
      <c r="BH188" s="140"/>
    </row>
    <row r="189" spans="1:60" outlineLevel="1">
      <c r="A189" s="141"/>
      <c r="B189" s="141"/>
      <c r="C189" s="180" t="s">
        <v>361</v>
      </c>
      <c r="D189" s="150"/>
      <c r="E189" s="155">
        <v>53.8</v>
      </c>
      <c r="F189" s="159"/>
      <c r="G189" s="159"/>
      <c r="H189" s="159"/>
      <c r="I189" s="159"/>
      <c r="J189" s="159"/>
      <c r="K189" s="159"/>
      <c r="L189" s="159"/>
      <c r="M189" s="159"/>
      <c r="N189" s="148"/>
      <c r="O189" s="148"/>
      <c r="P189" s="148"/>
      <c r="Q189" s="148"/>
      <c r="R189" s="148"/>
      <c r="S189" s="148"/>
      <c r="T189" s="149"/>
      <c r="U189" s="148"/>
      <c r="V189" s="140"/>
      <c r="W189" s="140"/>
      <c r="X189" s="140"/>
      <c r="Y189" s="140"/>
      <c r="Z189" s="140"/>
      <c r="AA189" s="140"/>
      <c r="AB189" s="140"/>
      <c r="AC189" s="140"/>
      <c r="AD189" s="140"/>
      <c r="AE189" s="140" t="s">
        <v>121</v>
      </c>
      <c r="AF189" s="140">
        <v>0</v>
      </c>
      <c r="AG189" s="140"/>
      <c r="AH189" s="140"/>
      <c r="AI189" s="140"/>
      <c r="AJ189" s="140"/>
      <c r="AK189" s="140"/>
      <c r="AL189" s="140"/>
      <c r="AM189" s="140"/>
      <c r="AN189" s="140"/>
      <c r="AO189" s="140"/>
      <c r="AP189" s="140"/>
      <c r="AQ189" s="140"/>
      <c r="AR189" s="140"/>
      <c r="AS189" s="140"/>
      <c r="AT189" s="140"/>
      <c r="AU189" s="140"/>
      <c r="AV189" s="140"/>
      <c r="AW189" s="140"/>
      <c r="AX189" s="140"/>
      <c r="AY189" s="140"/>
      <c r="AZ189" s="140"/>
      <c r="BA189" s="140"/>
      <c r="BB189" s="140"/>
      <c r="BC189" s="140"/>
      <c r="BD189" s="140"/>
      <c r="BE189" s="140"/>
      <c r="BF189" s="140"/>
      <c r="BG189" s="140"/>
      <c r="BH189" s="140"/>
    </row>
    <row r="190" spans="1:60" ht="14">
      <c r="A190" s="142" t="s">
        <v>114</v>
      </c>
      <c r="B190" s="142" t="s">
        <v>81</v>
      </c>
      <c r="C190" s="181" t="s">
        <v>82</v>
      </c>
      <c r="D190" s="151"/>
      <c r="E190" s="156"/>
      <c r="F190" s="160"/>
      <c r="G190" s="160">
        <f>SUMIF(AE191:AE191,"&lt;&gt;NOR",G191:G191)</f>
        <v>0</v>
      </c>
      <c r="H190" s="160"/>
      <c r="I190" s="160">
        <f>SUM(I191:I191)</f>
        <v>0</v>
      </c>
      <c r="J190" s="160"/>
      <c r="K190" s="160">
        <f>SUM(K191:K191)</f>
        <v>0</v>
      </c>
      <c r="L190" s="160"/>
      <c r="M190" s="160">
        <f>SUM(M191:M191)</f>
        <v>0</v>
      </c>
      <c r="N190" s="151"/>
      <c r="O190" s="151">
        <f>SUM(O191:O191)</f>
        <v>0</v>
      </c>
      <c r="P190" s="151"/>
      <c r="Q190" s="151">
        <f>SUM(Q191:Q191)</f>
        <v>0</v>
      </c>
      <c r="R190" s="151"/>
      <c r="S190" s="151"/>
      <c r="T190" s="152"/>
      <c r="U190" s="151">
        <f>SUM(U191:U191)</f>
        <v>373.34</v>
      </c>
      <c r="AE190" t="s">
        <v>115</v>
      </c>
    </row>
    <row r="191" spans="1:60" outlineLevel="1">
      <c r="A191" s="141">
        <v>69</v>
      </c>
      <c r="B191" s="141" t="s">
        <v>362</v>
      </c>
      <c r="C191" s="179" t="s">
        <v>363</v>
      </c>
      <c r="D191" s="148" t="s">
        <v>226</v>
      </c>
      <c r="E191" s="154">
        <v>957.29276000000004</v>
      </c>
      <c r="F191" s="158">
        <f>H191+J191</f>
        <v>0</v>
      </c>
      <c r="G191" s="159">
        <f>ROUND(E191*F191,2)</f>
        <v>0</v>
      </c>
      <c r="H191" s="159"/>
      <c r="I191" s="159">
        <f>ROUND(E191*H191,2)</f>
        <v>0</v>
      </c>
      <c r="J191" s="159"/>
      <c r="K191" s="159">
        <f>ROUND(E191*J191,2)</f>
        <v>0</v>
      </c>
      <c r="L191" s="159">
        <v>21</v>
      </c>
      <c r="M191" s="159">
        <f>G191*(1+L191/100)</f>
        <v>0</v>
      </c>
      <c r="N191" s="148">
        <v>0</v>
      </c>
      <c r="O191" s="148">
        <f>ROUND(E191*N191,5)</f>
        <v>0</v>
      </c>
      <c r="P191" s="148">
        <v>0</v>
      </c>
      <c r="Q191" s="148">
        <f>ROUND(E191*P191,5)</f>
        <v>0</v>
      </c>
      <c r="R191" s="148"/>
      <c r="S191" s="148"/>
      <c r="T191" s="149">
        <v>0.39</v>
      </c>
      <c r="U191" s="148">
        <f>ROUND(E191*T191,2)</f>
        <v>373.34</v>
      </c>
      <c r="V191" s="140"/>
      <c r="W191" s="140"/>
      <c r="X191" s="140"/>
      <c r="Y191" s="140"/>
      <c r="Z191" s="140"/>
      <c r="AA191" s="140"/>
      <c r="AB191" s="140"/>
      <c r="AC191" s="140"/>
      <c r="AD191" s="140"/>
      <c r="AE191" s="140" t="s">
        <v>364</v>
      </c>
      <c r="AF191" s="140"/>
      <c r="AG191" s="140"/>
      <c r="AH191" s="140"/>
      <c r="AI191" s="140"/>
      <c r="AJ191" s="140"/>
      <c r="AK191" s="140"/>
      <c r="AL191" s="140"/>
      <c r="AM191" s="140"/>
      <c r="AN191" s="140"/>
      <c r="AO191" s="140"/>
      <c r="AP191" s="140"/>
      <c r="AQ191" s="140"/>
      <c r="AR191" s="140"/>
      <c r="AS191" s="140"/>
      <c r="AT191" s="140"/>
      <c r="AU191" s="140"/>
      <c r="AV191" s="140"/>
      <c r="AW191" s="140"/>
      <c r="AX191" s="140"/>
      <c r="AY191" s="140"/>
      <c r="AZ191" s="140"/>
      <c r="BA191" s="140"/>
      <c r="BB191" s="140"/>
      <c r="BC191" s="140"/>
      <c r="BD191" s="140"/>
      <c r="BE191" s="140"/>
      <c r="BF191" s="140"/>
      <c r="BG191" s="140"/>
      <c r="BH191" s="140"/>
    </row>
    <row r="192" spans="1:60" ht="14">
      <c r="A192" s="142" t="s">
        <v>114</v>
      </c>
      <c r="B192" s="142" t="s">
        <v>83</v>
      </c>
      <c r="C192" s="181" t="s">
        <v>84</v>
      </c>
      <c r="D192" s="151"/>
      <c r="E192" s="156"/>
      <c r="F192" s="160"/>
      <c r="G192" s="160">
        <f>SUMIF(AE193:AE203,"&lt;&gt;NOR",G193:G203)</f>
        <v>0</v>
      </c>
      <c r="H192" s="160"/>
      <c r="I192" s="160">
        <f>SUM(I193:I203)</f>
        <v>0</v>
      </c>
      <c r="J192" s="160"/>
      <c r="K192" s="160">
        <f>SUM(K193:K203)</f>
        <v>0</v>
      </c>
      <c r="L192" s="160"/>
      <c r="M192" s="160">
        <f>SUM(M193:M203)</f>
        <v>0</v>
      </c>
      <c r="N192" s="151"/>
      <c r="O192" s="151">
        <f>SUM(O193:O203)</f>
        <v>29.81176</v>
      </c>
      <c r="P192" s="151"/>
      <c r="Q192" s="151">
        <f>SUM(Q193:Q203)</f>
        <v>0</v>
      </c>
      <c r="R192" s="151"/>
      <c r="S192" s="151"/>
      <c r="T192" s="152"/>
      <c r="U192" s="151">
        <f>SUM(U193:U203)</f>
        <v>168.5</v>
      </c>
      <c r="AE192" t="s">
        <v>115</v>
      </c>
    </row>
    <row r="193" spans="1:60" outlineLevel="1">
      <c r="A193" s="141">
        <v>70</v>
      </c>
      <c r="B193" s="141" t="s">
        <v>365</v>
      </c>
      <c r="C193" s="179" t="s">
        <v>366</v>
      </c>
      <c r="D193" s="148" t="s">
        <v>194</v>
      </c>
      <c r="E193" s="154">
        <v>4</v>
      </c>
      <c r="F193" s="158">
        <f>H193+J193</f>
        <v>0</v>
      </c>
      <c r="G193" s="159">
        <f>ROUND(E193*F193,2)</f>
        <v>0</v>
      </c>
      <c r="H193" s="159"/>
      <c r="I193" s="159">
        <f>ROUND(E193*H193,2)</f>
        <v>0</v>
      </c>
      <c r="J193" s="159"/>
      <c r="K193" s="159">
        <f>ROUND(E193*J193,2)</f>
        <v>0</v>
      </c>
      <c r="L193" s="159">
        <v>21</v>
      </c>
      <c r="M193" s="159">
        <f>G193*(1+L193/100)</f>
        <v>0</v>
      </c>
      <c r="N193" s="148">
        <v>7.4529399999999999</v>
      </c>
      <c r="O193" s="148">
        <f>ROUND(E193*N193,5)</f>
        <v>29.81176</v>
      </c>
      <c r="P193" s="148">
        <v>0</v>
      </c>
      <c r="Q193" s="148">
        <f>ROUND(E193*P193,5)</f>
        <v>0</v>
      </c>
      <c r="R193" s="148"/>
      <c r="S193" s="148"/>
      <c r="T193" s="149">
        <v>42.125030000000002</v>
      </c>
      <c r="U193" s="148">
        <f>ROUND(E193*T193,2)</f>
        <v>168.5</v>
      </c>
      <c r="V193" s="140"/>
      <c r="W193" s="140"/>
      <c r="X193" s="140"/>
      <c r="Y193" s="140"/>
      <c r="Z193" s="140"/>
      <c r="AA193" s="140"/>
      <c r="AB193" s="140"/>
      <c r="AC193" s="140"/>
      <c r="AD193" s="140"/>
      <c r="AE193" s="140" t="s">
        <v>173</v>
      </c>
      <c r="AF193" s="140"/>
      <c r="AG193" s="140"/>
      <c r="AH193" s="140"/>
      <c r="AI193" s="140"/>
      <c r="AJ193" s="140"/>
      <c r="AK193" s="140"/>
      <c r="AL193" s="140"/>
      <c r="AM193" s="140"/>
      <c r="AN193" s="140"/>
      <c r="AO193" s="140"/>
      <c r="AP193" s="140"/>
      <c r="AQ193" s="140"/>
      <c r="AR193" s="140"/>
      <c r="AS193" s="140"/>
      <c r="AT193" s="140"/>
      <c r="AU193" s="140"/>
      <c r="AV193" s="140"/>
      <c r="AW193" s="140"/>
      <c r="AX193" s="140"/>
      <c r="AY193" s="140"/>
      <c r="AZ193" s="140"/>
      <c r="BA193" s="140"/>
      <c r="BB193" s="140"/>
      <c r="BC193" s="140"/>
      <c r="BD193" s="140"/>
      <c r="BE193" s="140"/>
      <c r="BF193" s="140"/>
      <c r="BG193" s="140"/>
      <c r="BH193" s="140"/>
    </row>
    <row r="194" spans="1:60" outlineLevel="1">
      <c r="A194" s="141"/>
      <c r="B194" s="141"/>
      <c r="C194" s="241" t="s">
        <v>367</v>
      </c>
      <c r="D194" s="242"/>
      <c r="E194" s="243"/>
      <c r="F194" s="244"/>
      <c r="G194" s="245"/>
      <c r="H194" s="159"/>
      <c r="I194" s="159"/>
      <c r="J194" s="159"/>
      <c r="K194" s="159"/>
      <c r="L194" s="159"/>
      <c r="M194" s="159"/>
      <c r="N194" s="148"/>
      <c r="O194" s="148"/>
      <c r="P194" s="148"/>
      <c r="Q194" s="148"/>
      <c r="R194" s="148"/>
      <c r="S194" s="148"/>
      <c r="T194" s="149"/>
      <c r="U194" s="148"/>
      <c r="V194" s="140"/>
      <c r="W194" s="140"/>
      <c r="X194" s="140"/>
      <c r="Y194" s="140"/>
      <c r="Z194" s="140"/>
      <c r="AA194" s="140"/>
      <c r="AB194" s="140"/>
      <c r="AC194" s="140"/>
      <c r="AD194" s="140"/>
      <c r="AE194" s="140" t="s">
        <v>131</v>
      </c>
      <c r="AF194" s="140"/>
      <c r="AG194" s="140"/>
      <c r="AH194" s="140"/>
      <c r="AI194" s="140"/>
      <c r="AJ194" s="140"/>
      <c r="AK194" s="140"/>
      <c r="AL194" s="140"/>
      <c r="AM194" s="140"/>
      <c r="AN194" s="140"/>
      <c r="AO194" s="140"/>
      <c r="AP194" s="140"/>
      <c r="AQ194" s="140"/>
      <c r="AR194" s="140"/>
      <c r="AS194" s="140"/>
      <c r="AT194" s="140"/>
      <c r="AU194" s="140"/>
      <c r="AV194" s="140"/>
      <c r="AW194" s="140"/>
      <c r="AX194" s="140"/>
      <c r="AY194" s="140"/>
      <c r="AZ194" s="140"/>
      <c r="BA194" s="143" t="str">
        <f t="shared" ref="BA194:BA201" si="17">C194</f>
        <v>Položka obsahuje:</v>
      </c>
      <c r="BB194" s="140"/>
      <c r="BC194" s="140"/>
      <c r="BD194" s="140"/>
      <c r="BE194" s="140"/>
      <c r="BF194" s="140"/>
      <c r="BG194" s="140"/>
      <c r="BH194" s="140"/>
    </row>
    <row r="195" spans="1:60" outlineLevel="1">
      <c r="A195" s="141"/>
      <c r="B195" s="141"/>
      <c r="C195" s="241" t="s">
        <v>368</v>
      </c>
      <c r="D195" s="242"/>
      <c r="E195" s="243"/>
      <c r="F195" s="244"/>
      <c r="G195" s="245"/>
      <c r="H195" s="159"/>
      <c r="I195" s="159"/>
      <c r="J195" s="159"/>
      <c r="K195" s="159"/>
      <c r="L195" s="159"/>
      <c r="M195" s="159"/>
      <c r="N195" s="148"/>
      <c r="O195" s="148"/>
      <c r="P195" s="148"/>
      <c r="Q195" s="148"/>
      <c r="R195" s="148"/>
      <c r="S195" s="148"/>
      <c r="T195" s="149"/>
      <c r="U195" s="148"/>
      <c r="V195" s="140"/>
      <c r="W195" s="140"/>
      <c r="X195" s="140"/>
      <c r="Y195" s="140"/>
      <c r="Z195" s="140"/>
      <c r="AA195" s="140"/>
      <c r="AB195" s="140"/>
      <c r="AC195" s="140"/>
      <c r="AD195" s="140"/>
      <c r="AE195" s="140" t="s">
        <v>131</v>
      </c>
      <c r="AF195" s="140"/>
      <c r="AG195" s="140"/>
      <c r="AH195" s="140"/>
      <c r="AI195" s="140"/>
      <c r="AJ195" s="140"/>
      <c r="AK195" s="140"/>
      <c r="AL195" s="140"/>
      <c r="AM195" s="140"/>
      <c r="AN195" s="140"/>
      <c r="AO195" s="140"/>
      <c r="AP195" s="140"/>
      <c r="AQ195" s="140"/>
      <c r="AR195" s="140"/>
      <c r="AS195" s="140"/>
      <c r="AT195" s="140"/>
      <c r="AU195" s="140"/>
      <c r="AV195" s="140"/>
      <c r="AW195" s="140"/>
      <c r="AX195" s="140"/>
      <c r="AY195" s="140"/>
      <c r="AZ195" s="140"/>
      <c r="BA195" s="143" t="str">
        <f t="shared" si="17"/>
        <v>– zemní práce</v>
      </c>
      <c r="BB195" s="140"/>
      <c r="BC195" s="140"/>
      <c r="BD195" s="140"/>
      <c r="BE195" s="140"/>
      <c r="BF195" s="140"/>
      <c r="BG195" s="140"/>
      <c r="BH195" s="140"/>
    </row>
    <row r="196" spans="1:60" outlineLevel="1">
      <c r="A196" s="141"/>
      <c r="B196" s="141"/>
      <c r="C196" s="241" t="s">
        <v>369</v>
      </c>
      <c r="D196" s="242"/>
      <c r="E196" s="243"/>
      <c r="F196" s="244"/>
      <c r="G196" s="245"/>
      <c r="H196" s="159"/>
      <c r="I196" s="159"/>
      <c r="J196" s="159"/>
      <c r="K196" s="159"/>
      <c r="L196" s="159"/>
      <c r="M196" s="159"/>
      <c r="N196" s="148"/>
      <c r="O196" s="148"/>
      <c r="P196" s="148"/>
      <c r="Q196" s="148"/>
      <c r="R196" s="148"/>
      <c r="S196" s="148"/>
      <c r="T196" s="149"/>
      <c r="U196" s="148"/>
      <c r="V196" s="140"/>
      <c r="W196" s="140"/>
      <c r="X196" s="140"/>
      <c r="Y196" s="140"/>
      <c r="Z196" s="140"/>
      <c r="AA196" s="140"/>
      <c r="AB196" s="140"/>
      <c r="AC196" s="140"/>
      <c r="AD196" s="140"/>
      <c r="AE196" s="140" t="s">
        <v>131</v>
      </c>
      <c r="AF196" s="140"/>
      <c r="AG196" s="140"/>
      <c r="AH196" s="140"/>
      <c r="AI196" s="140"/>
      <c r="AJ196" s="140"/>
      <c r="AK196" s="140"/>
      <c r="AL196" s="140"/>
      <c r="AM196" s="140"/>
      <c r="AN196" s="140"/>
      <c r="AO196" s="140"/>
      <c r="AP196" s="140"/>
      <c r="AQ196" s="140"/>
      <c r="AR196" s="140"/>
      <c r="AS196" s="140"/>
      <c r="AT196" s="140"/>
      <c r="AU196" s="140"/>
      <c r="AV196" s="140"/>
      <c r="AW196" s="140"/>
      <c r="AX196" s="140"/>
      <c r="AY196" s="140"/>
      <c r="AZ196" s="140"/>
      <c r="BA196" s="143" t="str">
        <f t="shared" si="17"/>
        <v>– betonový základ,</v>
      </c>
      <c r="BB196" s="140"/>
      <c r="BC196" s="140"/>
      <c r="BD196" s="140"/>
      <c r="BE196" s="140"/>
      <c r="BF196" s="140"/>
      <c r="BG196" s="140"/>
      <c r="BH196" s="140"/>
    </row>
    <row r="197" spans="1:60" outlineLevel="1">
      <c r="A197" s="141"/>
      <c r="B197" s="141"/>
      <c r="C197" s="241" t="s">
        <v>370</v>
      </c>
      <c r="D197" s="242"/>
      <c r="E197" s="243"/>
      <c r="F197" s="244"/>
      <c r="G197" s="245"/>
      <c r="H197" s="159"/>
      <c r="I197" s="159"/>
      <c r="J197" s="159"/>
      <c r="K197" s="159"/>
      <c r="L197" s="159"/>
      <c r="M197" s="159"/>
      <c r="N197" s="148"/>
      <c r="O197" s="148"/>
      <c r="P197" s="148"/>
      <c r="Q197" s="148"/>
      <c r="R197" s="148"/>
      <c r="S197" s="148"/>
      <c r="T197" s="149"/>
      <c r="U197" s="148"/>
      <c r="V197" s="140"/>
      <c r="W197" s="140"/>
      <c r="X197" s="140"/>
      <c r="Y197" s="140"/>
      <c r="Z197" s="140"/>
      <c r="AA197" s="140"/>
      <c r="AB197" s="140"/>
      <c r="AC197" s="140"/>
      <c r="AD197" s="140"/>
      <c r="AE197" s="140" t="s">
        <v>131</v>
      </c>
      <c r="AF197" s="140"/>
      <c r="AG197" s="140"/>
      <c r="AH197" s="140"/>
      <c r="AI197" s="140"/>
      <c r="AJ197" s="140"/>
      <c r="AK197" s="140"/>
      <c r="AL197" s="140"/>
      <c r="AM197" s="140"/>
      <c r="AN197" s="140"/>
      <c r="AO197" s="140"/>
      <c r="AP197" s="140"/>
      <c r="AQ197" s="140"/>
      <c r="AR197" s="140"/>
      <c r="AS197" s="140"/>
      <c r="AT197" s="140"/>
      <c r="AU197" s="140"/>
      <c r="AV197" s="140"/>
      <c r="AW197" s="140"/>
      <c r="AX197" s="140"/>
      <c r="AY197" s="140"/>
      <c r="AZ197" s="140"/>
      <c r="BA197" s="143" t="str">
        <f t="shared" si="17"/>
        <v>– základovou konstrukci a veškeré příslušenství</v>
      </c>
      <c r="BB197" s="140"/>
      <c r="BC197" s="140"/>
      <c r="BD197" s="140"/>
      <c r="BE197" s="140"/>
      <c r="BF197" s="140"/>
      <c r="BG197" s="140"/>
      <c r="BH197" s="140"/>
    </row>
    <row r="198" spans="1:60" outlineLevel="1">
      <c r="A198" s="141"/>
      <c r="B198" s="141"/>
      <c r="C198" s="241" t="s">
        <v>371</v>
      </c>
      <c r="D198" s="242"/>
      <c r="E198" s="243"/>
      <c r="F198" s="244"/>
      <c r="G198" s="245"/>
      <c r="H198" s="159"/>
      <c r="I198" s="159"/>
      <c r="J198" s="159"/>
      <c r="K198" s="159"/>
      <c r="L198" s="159"/>
      <c r="M198" s="159"/>
      <c r="N198" s="148"/>
      <c r="O198" s="148"/>
      <c r="P198" s="148"/>
      <c r="Q198" s="148"/>
      <c r="R198" s="148"/>
      <c r="S198" s="148"/>
      <c r="T198" s="149"/>
      <c r="U198" s="148"/>
      <c r="V198" s="140"/>
      <c r="W198" s="140"/>
      <c r="X198" s="140"/>
      <c r="Y198" s="140"/>
      <c r="Z198" s="140"/>
      <c r="AA198" s="140"/>
      <c r="AB198" s="140"/>
      <c r="AC198" s="140"/>
      <c r="AD198" s="140"/>
      <c r="AE198" s="140" t="s">
        <v>131</v>
      </c>
      <c r="AF198" s="140"/>
      <c r="AG198" s="140"/>
      <c r="AH198" s="140"/>
      <c r="AI198" s="140"/>
      <c r="AJ198" s="140"/>
      <c r="AK198" s="140"/>
      <c r="AL198" s="140"/>
      <c r="AM198" s="140"/>
      <c r="AN198" s="140"/>
      <c r="AO198" s="140"/>
      <c r="AP198" s="140"/>
      <c r="AQ198" s="140"/>
      <c r="AR198" s="140"/>
      <c r="AS198" s="140"/>
      <c r="AT198" s="140"/>
      <c r="AU198" s="140"/>
      <c r="AV198" s="140"/>
      <c r="AW198" s="140"/>
      <c r="AX198" s="140"/>
      <c r="AY198" s="140"/>
      <c r="AZ198" s="140"/>
      <c r="BA198" s="143" t="str">
        <f t="shared" si="17"/>
        <v>– připojovací svorkovnici  a kabelové vedení ke svítidlům</v>
      </c>
      <c r="BB198" s="140"/>
      <c r="BC198" s="140"/>
      <c r="BD198" s="140"/>
      <c r="BE198" s="140"/>
      <c r="BF198" s="140"/>
      <c r="BG198" s="140"/>
      <c r="BH198" s="140"/>
    </row>
    <row r="199" spans="1:60" outlineLevel="1">
      <c r="A199" s="141"/>
      <c r="B199" s="141"/>
      <c r="C199" s="241" t="s">
        <v>372</v>
      </c>
      <c r="D199" s="242"/>
      <c r="E199" s="243"/>
      <c r="F199" s="244"/>
      <c r="G199" s="245"/>
      <c r="H199" s="159"/>
      <c r="I199" s="159"/>
      <c r="J199" s="159"/>
      <c r="K199" s="159"/>
      <c r="L199" s="159"/>
      <c r="M199" s="159"/>
      <c r="N199" s="148"/>
      <c r="O199" s="148"/>
      <c r="P199" s="148"/>
      <c r="Q199" s="148"/>
      <c r="R199" s="148"/>
      <c r="S199" s="148"/>
      <c r="T199" s="149"/>
      <c r="U199" s="148"/>
      <c r="V199" s="140"/>
      <c r="W199" s="140"/>
      <c r="X199" s="140"/>
      <c r="Y199" s="140"/>
      <c r="Z199" s="140"/>
      <c r="AA199" s="140"/>
      <c r="AB199" s="140"/>
      <c r="AC199" s="140"/>
      <c r="AD199" s="140"/>
      <c r="AE199" s="140" t="s">
        <v>131</v>
      </c>
      <c r="AF199" s="140"/>
      <c r="AG199" s="140"/>
      <c r="AH199" s="140"/>
      <c r="AI199" s="140"/>
      <c r="AJ199" s="140"/>
      <c r="AK199" s="140"/>
      <c r="AL199" s="140"/>
      <c r="AM199" s="140"/>
      <c r="AN199" s="140"/>
      <c r="AO199" s="140"/>
      <c r="AP199" s="140"/>
      <c r="AQ199" s="140"/>
      <c r="AR199" s="140"/>
      <c r="AS199" s="140"/>
      <c r="AT199" s="140"/>
      <c r="AU199" s="140"/>
      <c r="AV199" s="140"/>
      <c r="AW199" s="140"/>
      <c r="AX199" s="140"/>
      <c r="AY199" s="140"/>
      <c r="AZ199" s="140"/>
      <c r="BA199" s="143" t="str">
        <f t="shared" si="17"/>
        <v>– uzavírací nátěr,</v>
      </c>
      <c r="BB199" s="140"/>
      <c r="BC199" s="140"/>
      <c r="BD199" s="140"/>
      <c r="BE199" s="140"/>
      <c r="BF199" s="140"/>
      <c r="BG199" s="140"/>
      <c r="BH199" s="140"/>
    </row>
    <row r="200" spans="1:60" outlineLevel="1">
      <c r="A200" s="141"/>
      <c r="B200" s="141"/>
      <c r="C200" s="241" t="s">
        <v>397</v>
      </c>
      <c r="D200" s="242"/>
      <c r="E200" s="243"/>
      <c r="F200" s="244"/>
      <c r="G200" s="245"/>
      <c r="H200" s="159"/>
      <c r="I200" s="159"/>
      <c r="J200" s="159"/>
      <c r="K200" s="159"/>
      <c r="L200" s="159"/>
      <c r="M200" s="159"/>
      <c r="N200" s="148"/>
      <c r="O200" s="148"/>
      <c r="P200" s="148"/>
      <c r="Q200" s="148"/>
      <c r="R200" s="148"/>
      <c r="S200" s="148"/>
      <c r="T200" s="149"/>
      <c r="U200" s="148"/>
      <c r="V200" s="140"/>
      <c r="W200" s="140"/>
      <c r="X200" s="140"/>
      <c r="Y200" s="140"/>
      <c r="Z200" s="140"/>
      <c r="AA200" s="140"/>
      <c r="AB200" s="140"/>
      <c r="AC200" s="140"/>
      <c r="AD200" s="140"/>
      <c r="AE200" s="140" t="s">
        <v>131</v>
      </c>
      <c r="AF200" s="140"/>
      <c r="AG200" s="140"/>
      <c r="AH200" s="140"/>
      <c r="AI200" s="140"/>
      <c r="AJ200" s="140"/>
      <c r="AK200" s="140"/>
      <c r="AL200" s="140"/>
      <c r="AM200" s="140"/>
      <c r="AN200" s="140"/>
      <c r="AO200" s="140"/>
      <c r="AP200" s="140"/>
      <c r="AQ200" s="140"/>
      <c r="AR200" s="140"/>
      <c r="AS200" s="140"/>
      <c r="AT200" s="140"/>
      <c r="AU200" s="140"/>
      <c r="AV200" s="140"/>
      <c r="AW200" s="140"/>
      <c r="AX200" s="140"/>
      <c r="AY200" s="140"/>
      <c r="AZ200" s="140"/>
      <c r="BA200" s="143" t="str">
        <f t="shared" si="17"/>
        <v>– svítidlo venkovní LED, min. IP 44, do 150 W</v>
      </c>
      <c r="BB200" s="140"/>
      <c r="BC200" s="140"/>
      <c r="BD200" s="140"/>
      <c r="BE200" s="140"/>
      <c r="BF200" s="140"/>
      <c r="BG200" s="140"/>
      <c r="BH200" s="140"/>
    </row>
    <row r="201" spans="1:60" outlineLevel="1">
      <c r="A201" s="141"/>
      <c r="B201" s="141"/>
      <c r="C201" s="241" t="s">
        <v>373</v>
      </c>
      <c r="D201" s="242"/>
      <c r="E201" s="243"/>
      <c r="F201" s="244"/>
      <c r="G201" s="245"/>
      <c r="H201" s="159"/>
      <c r="I201" s="159"/>
      <c r="J201" s="159"/>
      <c r="K201" s="159"/>
      <c r="L201" s="159"/>
      <c r="M201" s="159"/>
      <c r="N201" s="148"/>
      <c r="O201" s="148"/>
      <c r="P201" s="148"/>
      <c r="Q201" s="148"/>
      <c r="R201" s="148"/>
      <c r="S201" s="148"/>
      <c r="T201" s="149"/>
      <c r="U201" s="148"/>
      <c r="V201" s="140"/>
      <c r="W201" s="140"/>
      <c r="X201" s="140"/>
      <c r="Y201" s="140"/>
      <c r="Z201" s="140"/>
      <c r="AA201" s="140"/>
      <c r="AB201" s="140"/>
      <c r="AC201" s="140"/>
      <c r="AD201" s="140"/>
      <c r="AE201" s="140" t="s">
        <v>131</v>
      </c>
      <c r="AF201" s="140"/>
      <c r="AG201" s="140"/>
      <c r="AH201" s="140"/>
      <c r="AI201" s="140"/>
      <c r="AJ201" s="140"/>
      <c r="AK201" s="140"/>
      <c r="AL201" s="140"/>
      <c r="AM201" s="140"/>
      <c r="AN201" s="140"/>
      <c r="AO201" s="140"/>
      <c r="AP201" s="140"/>
      <c r="AQ201" s="140"/>
      <c r="AR201" s="140"/>
      <c r="AS201" s="140"/>
      <c r="AT201" s="140"/>
      <c r="AU201" s="140"/>
      <c r="AV201" s="140"/>
      <c r="AW201" s="140"/>
      <c r="AX201" s="140"/>
      <c r="AY201" s="140"/>
      <c r="AZ201" s="140"/>
      <c r="BA201" s="143" t="str">
        <f t="shared" si="17"/>
        <v>– výložník</v>
      </c>
      <c r="BB201" s="140"/>
      <c r="BC201" s="140"/>
      <c r="BD201" s="140"/>
      <c r="BE201" s="140"/>
      <c r="BF201" s="140"/>
      <c r="BG201" s="140"/>
      <c r="BH201" s="140"/>
    </row>
    <row r="202" spans="1:60" outlineLevel="1">
      <c r="A202" s="141"/>
      <c r="B202" s="141"/>
      <c r="C202" s="182" t="s">
        <v>183</v>
      </c>
      <c r="D202" s="153"/>
      <c r="E202" s="157"/>
      <c r="F202" s="161"/>
      <c r="G202" s="161"/>
      <c r="H202" s="159"/>
      <c r="I202" s="159"/>
      <c r="J202" s="159"/>
      <c r="K202" s="159"/>
      <c r="L202" s="159"/>
      <c r="M202" s="159"/>
      <c r="N202" s="148"/>
      <c r="O202" s="148"/>
      <c r="P202" s="148"/>
      <c r="Q202" s="148"/>
      <c r="R202" s="148"/>
      <c r="S202" s="148"/>
      <c r="T202" s="149"/>
      <c r="U202" s="148"/>
      <c r="V202" s="140"/>
      <c r="W202" s="140"/>
      <c r="X202" s="140"/>
      <c r="Y202" s="140"/>
      <c r="Z202" s="140"/>
      <c r="AA202" s="140"/>
      <c r="AB202" s="140"/>
      <c r="AC202" s="140"/>
      <c r="AD202" s="140"/>
      <c r="AE202" s="140" t="s">
        <v>131</v>
      </c>
      <c r="AF202" s="140"/>
      <c r="AG202" s="140"/>
      <c r="AH202" s="140"/>
      <c r="AI202" s="140"/>
      <c r="AJ202" s="140"/>
      <c r="AK202" s="140"/>
      <c r="AL202" s="140"/>
      <c r="AM202" s="140"/>
      <c r="AN202" s="140"/>
      <c r="AO202" s="140"/>
      <c r="AP202" s="140"/>
      <c r="AQ202" s="140"/>
      <c r="AR202" s="140"/>
      <c r="AS202" s="140"/>
      <c r="AT202" s="140"/>
      <c r="AU202" s="140"/>
      <c r="AV202" s="140"/>
      <c r="AW202" s="140"/>
      <c r="AX202" s="140"/>
      <c r="AY202" s="140"/>
      <c r="AZ202" s="140"/>
      <c r="BA202" s="140"/>
      <c r="BB202" s="140"/>
      <c r="BC202" s="140"/>
      <c r="BD202" s="140"/>
      <c r="BE202" s="140"/>
      <c r="BF202" s="140"/>
      <c r="BG202" s="140"/>
      <c r="BH202" s="140"/>
    </row>
    <row r="203" spans="1:60" outlineLevel="1">
      <c r="A203" s="141"/>
      <c r="B203" s="141"/>
      <c r="C203" s="241" t="s">
        <v>374</v>
      </c>
      <c r="D203" s="242"/>
      <c r="E203" s="243"/>
      <c r="F203" s="244"/>
      <c r="G203" s="245"/>
      <c r="H203" s="159"/>
      <c r="I203" s="159"/>
      <c r="J203" s="159"/>
      <c r="K203" s="159"/>
      <c r="L203" s="159"/>
      <c r="M203" s="159"/>
      <c r="N203" s="148"/>
      <c r="O203" s="148"/>
      <c r="P203" s="148"/>
      <c r="Q203" s="148"/>
      <c r="R203" s="148"/>
      <c r="S203" s="148"/>
      <c r="T203" s="149"/>
      <c r="U203" s="148"/>
      <c r="V203" s="140"/>
      <c r="W203" s="140"/>
      <c r="X203" s="140"/>
      <c r="Y203" s="140"/>
      <c r="Z203" s="140"/>
      <c r="AA203" s="140"/>
      <c r="AB203" s="140"/>
      <c r="AC203" s="140"/>
      <c r="AD203" s="140"/>
      <c r="AE203" s="140" t="s">
        <v>131</v>
      </c>
      <c r="AF203" s="140"/>
      <c r="AG203" s="140"/>
      <c r="AH203" s="140"/>
      <c r="AI203" s="140"/>
      <c r="AJ203" s="140"/>
      <c r="AK203" s="140"/>
      <c r="AL203" s="140"/>
      <c r="AM203" s="140"/>
      <c r="AN203" s="140"/>
      <c r="AO203" s="140"/>
      <c r="AP203" s="140"/>
      <c r="AQ203" s="140"/>
      <c r="AR203" s="140"/>
      <c r="AS203" s="140"/>
      <c r="AT203" s="140"/>
      <c r="AU203" s="140"/>
      <c r="AV203" s="140"/>
      <c r="AW203" s="140"/>
      <c r="AX203" s="140"/>
      <c r="AY203" s="140"/>
      <c r="AZ203" s="140"/>
      <c r="BA203" s="143" t="str">
        <f>C203</f>
        <v>Technický popis viz. projektová dokumentace</v>
      </c>
      <c r="BB203" s="140"/>
      <c r="BC203" s="140"/>
      <c r="BD203" s="140"/>
      <c r="BE203" s="140"/>
      <c r="BF203" s="140"/>
      <c r="BG203" s="140"/>
      <c r="BH203" s="140"/>
    </row>
    <row r="204" spans="1:60" ht="14">
      <c r="A204" s="142" t="s">
        <v>114</v>
      </c>
      <c r="B204" s="142" t="s">
        <v>85</v>
      </c>
      <c r="C204" s="181" t="s">
        <v>86</v>
      </c>
      <c r="D204" s="151"/>
      <c r="E204" s="156"/>
      <c r="F204" s="160"/>
      <c r="G204" s="160">
        <f>SUMIF(AE205:AE207,"&lt;&gt;NOR",G205:G207)</f>
        <v>0</v>
      </c>
      <c r="H204" s="160"/>
      <c r="I204" s="160">
        <f>SUM(I205:I207)</f>
        <v>0</v>
      </c>
      <c r="J204" s="160"/>
      <c r="K204" s="160">
        <f>SUM(K205:K207)</f>
        <v>0</v>
      </c>
      <c r="L204" s="160"/>
      <c r="M204" s="160">
        <f>SUM(M205:M207)</f>
        <v>0</v>
      </c>
      <c r="N204" s="151"/>
      <c r="O204" s="151">
        <f>SUM(O205:O207)</f>
        <v>0</v>
      </c>
      <c r="P204" s="151"/>
      <c r="Q204" s="151">
        <f>SUM(Q205:Q207)</f>
        <v>0</v>
      </c>
      <c r="R204" s="151"/>
      <c r="S204" s="151"/>
      <c r="T204" s="152"/>
      <c r="U204" s="151">
        <f>SUM(U205:U207)</f>
        <v>121.58</v>
      </c>
      <c r="AE204" t="s">
        <v>115</v>
      </c>
    </row>
    <row r="205" spans="1:60" outlineLevel="1">
      <c r="A205" s="141">
        <v>71</v>
      </c>
      <c r="B205" s="141" t="s">
        <v>375</v>
      </c>
      <c r="C205" s="179" t="s">
        <v>376</v>
      </c>
      <c r="D205" s="148" t="s">
        <v>226</v>
      </c>
      <c r="E205" s="154">
        <v>176.72002000000001</v>
      </c>
      <c r="F205" s="158">
        <f>H205+J205</f>
        <v>0</v>
      </c>
      <c r="G205" s="159">
        <f>ROUND(E205*F205,2)</f>
        <v>0</v>
      </c>
      <c r="H205" s="159"/>
      <c r="I205" s="159">
        <f>ROUND(E205*H205,2)</f>
        <v>0</v>
      </c>
      <c r="J205" s="159"/>
      <c r="K205" s="159">
        <f>ROUND(E205*J205,2)</f>
        <v>0</v>
      </c>
      <c r="L205" s="159">
        <v>21</v>
      </c>
      <c r="M205" s="159">
        <f>G205*(1+L205/100)</f>
        <v>0</v>
      </c>
      <c r="N205" s="148">
        <v>0</v>
      </c>
      <c r="O205" s="148">
        <f>ROUND(E205*N205,5)</f>
        <v>0</v>
      </c>
      <c r="P205" s="148">
        <v>0</v>
      </c>
      <c r="Q205" s="148">
        <f>ROUND(E205*P205,5)</f>
        <v>0</v>
      </c>
      <c r="R205" s="148"/>
      <c r="S205" s="148"/>
      <c r="T205" s="149">
        <v>0.68799999999999994</v>
      </c>
      <c r="U205" s="148">
        <f>ROUND(E205*T205,2)</f>
        <v>121.58</v>
      </c>
      <c r="V205" s="140"/>
      <c r="W205" s="140"/>
      <c r="X205" s="140"/>
      <c r="Y205" s="140"/>
      <c r="Z205" s="140"/>
      <c r="AA205" s="140"/>
      <c r="AB205" s="140"/>
      <c r="AC205" s="140"/>
      <c r="AD205" s="140"/>
      <c r="AE205" s="140" t="s">
        <v>377</v>
      </c>
      <c r="AF205" s="140"/>
      <c r="AG205" s="140"/>
      <c r="AH205" s="140"/>
      <c r="AI205" s="140"/>
      <c r="AJ205" s="140"/>
      <c r="AK205" s="140"/>
      <c r="AL205" s="140"/>
      <c r="AM205" s="140"/>
      <c r="AN205" s="140"/>
      <c r="AO205" s="140"/>
      <c r="AP205" s="140"/>
      <c r="AQ205" s="140"/>
      <c r="AR205" s="140"/>
      <c r="AS205" s="140"/>
      <c r="AT205" s="140"/>
      <c r="AU205" s="140"/>
      <c r="AV205" s="140"/>
      <c r="AW205" s="140"/>
      <c r="AX205" s="140"/>
      <c r="AY205" s="140"/>
      <c r="AZ205" s="140"/>
      <c r="BA205" s="140"/>
      <c r="BB205" s="140"/>
      <c r="BC205" s="140"/>
      <c r="BD205" s="140"/>
      <c r="BE205" s="140"/>
      <c r="BF205" s="140"/>
      <c r="BG205" s="140"/>
      <c r="BH205" s="140"/>
    </row>
    <row r="206" spans="1:60" outlineLevel="1">
      <c r="A206" s="141">
        <v>72</v>
      </c>
      <c r="B206" s="141" t="s">
        <v>378</v>
      </c>
      <c r="C206" s="179" t="s">
        <v>379</v>
      </c>
      <c r="D206" s="148" t="s">
        <v>226</v>
      </c>
      <c r="E206" s="154">
        <v>176.72002000000001</v>
      </c>
      <c r="F206" s="158">
        <f>H206+J206</f>
        <v>0</v>
      </c>
      <c r="G206" s="159">
        <f>ROUND(E206*F206,2)</f>
        <v>0</v>
      </c>
      <c r="H206" s="159"/>
      <c r="I206" s="159">
        <f>ROUND(E206*H206,2)</f>
        <v>0</v>
      </c>
      <c r="J206" s="159"/>
      <c r="K206" s="159">
        <f>ROUND(E206*J206,2)</f>
        <v>0</v>
      </c>
      <c r="L206" s="159">
        <v>21</v>
      </c>
      <c r="M206" s="159">
        <f>G206*(1+L206/100)</f>
        <v>0</v>
      </c>
      <c r="N206" s="148">
        <v>0</v>
      </c>
      <c r="O206" s="148">
        <f>ROUND(E206*N206,5)</f>
        <v>0</v>
      </c>
      <c r="P206" s="148">
        <v>0</v>
      </c>
      <c r="Q206" s="148">
        <f>ROUND(E206*P206,5)</f>
        <v>0</v>
      </c>
      <c r="R206" s="148"/>
      <c r="S206" s="148"/>
      <c r="T206" s="149">
        <v>0</v>
      </c>
      <c r="U206" s="148">
        <f>ROUND(E206*T206,2)</f>
        <v>0</v>
      </c>
      <c r="V206" s="140"/>
      <c r="W206" s="140"/>
      <c r="X206" s="140"/>
      <c r="Y206" s="140"/>
      <c r="Z206" s="140"/>
      <c r="AA206" s="140"/>
      <c r="AB206" s="140"/>
      <c r="AC206" s="140"/>
      <c r="AD206" s="140"/>
      <c r="AE206" s="140" t="s">
        <v>377</v>
      </c>
      <c r="AF206" s="140"/>
      <c r="AG206" s="140"/>
      <c r="AH206" s="140"/>
      <c r="AI206" s="140"/>
      <c r="AJ206" s="140"/>
      <c r="AK206" s="140"/>
      <c r="AL206" s="140"/>
      <c r="AM206" s="140"/>
      <c r="AN206" s="140"/>
      <c r="AO206" s="140"/>
      <c r="AP206" s="140"/>
      <c r="AQ206" s="140"/>
      <c r="AR206" s="140"/>
      <c r="AS206" s="140"/>
      <c r="AT206" s="140"/>
      <c r="AU206" s="140"/>
      <c r="AV206" s="140"/>
      <c r="AW206" s="140"/>
      <c r="AX206" s="140"/>
      <c r="AY206" s="140"/>
      <c r="AZ206" s="140"/>
      <c r="BA206" s="140"/>
      <c r="BB206" s="140"/>
      <c r="BC206" s="140"/>
      <c r="BD206" s="140"/>
      <c r="BE206" s="140"/>
      <c r="BF206" s="140"/>
      <c r="BG206" s="140"/>
      <c r="BH206" s="140"/>
    </row>
    <row r="207" spans="1:60" ht="24" outlineLevel="1">
      <c r="A207" s="141">
        <v>73</v>
      </c>
      <c r="B207" s="141" t="s">
        <v>380</v>
      </c>
      <c r="C207" s="179" t="s">
        <v>381</v>
      </c>
      <c r="D207" s="148" t="s">
        <v>226</v>
      </c>
      <c r="E207" s="154">
        <v>176.72002000000001</v>
      </c>
      <c r="F207" s="158">
        <f>H207+J207</f>
        <v>0</v>
      </c>
      <c r="G207" s="159">
        <f>ROUND(E207*F207,2)</f>
        <v>0</v>
      </c>
      <c r="H207" s="159"/>
      <c r="I207" s="159">
        <f>ROUND(E207*H207,2)</f>
        <v>0</v>
      </c>
      <c r="J207" s="159"/>
      <c r="K207" s="159">
        <f>ROUND(E207*J207,2)</f>
        <v>0</v>
      </c>
      <c r="L207" s="159">
        <v>21</v>
      </c>
      <c r="M207" s="159">
        <f>G207*(1+L207/100)</f>
        <v>0</v>
      </c>
      <c r="N207" s="148">
        <v>0</v>
      </c>
      <c r="O207" s="148">
        <f>ROUND(E207*N207,5)</f>
        <v>0</v>
      </c>
      <c r="P207" s="148">
        <v>0</v>
      </c>
      <c r="Q207" s="148">
        <f>ROUND(E207*P207,5)</f>
        <v>0</v>
      </c>
      <c r="R207" s="148"/>
      <c r="S207" s="148"/>
      <c r="T207" s="149">
        <v>0</v>
      </c>
      <c r="U207" s="148">
        <f>ROUND(E207*T207,2)</f>
        <v>0</v>
      </c>
      <c r="V207" s="140"/>
      <c r="W207" s="140"/>
      <c r="X207" s="140"/>
      <c r="Y207" s="140"/>
      <c r="Z207" s="140"/>
      <c r="AA207" s="140"/>
      <c r="AB207" s="140"/>
      <c r="AC207" s="140"/>
      <c r="AD207" s="140"/>
      <c r="AE207" s="140" t="s">
        <v>377</v>
      </c>
      <c r="AF207" s="140"/>
      <c r="AG207" s="140"/>
      <c r="AH207" s="140"/>
      <c r="AI207" s="140"/>
      <c r="AJ207" s="140"/>
      <c r="AK207" s="140"/>
      <c r="AL207" s="140"/>
      <c r="AM207" s="140"/>
      <c r="AN207" s="140"/>
      <c r="AO207" s="140"/>
      <c r="AP207" s="140"/>
      <c r="AQ207" s="140"/>
      <c r="AR207" s="140"/>
      <c r="AS207" s="140"/>
      <c r="AT207" s="140"/>
      <c r="AU207" s="140"/>
      <c r="AV207" s="140"/>
      <c r="AW207" s="140"/>
      <c r="AX207" s="140"/>
      <c r="AY207" s="140"/>
      <c r="AZ207" s="140"/>
      <c r="BA207" s="140"/>
      <c r="BB207" s="140"/>
      <c r="BC207" s="140"/>
      <c r="BD207" s="140"/>
      <c r="BE207" s="140"/>
      <c r="BF207" s="140"/>
      <c r="BG207" s="140"/>
      <c r="BH207" s="140"/>
    </row>
    <row r="208" spans="1:60" ht="14">
      <c r="A208" s="142" t="s">
        <v>114</v>
      </c>
      <c r="B208" s="142" t="s">
        <v>87</v>
      </c>
      <c r="C208" s="181" t="s">
        <v>27</v>
      </c>
      <c r="D208" s="151"/>
      <c r="E208" s="156"/>
      <c r="F208" s="160"/>
      <c r="G208" s="160">
        <f>SUMIF(AE209:AE212,"&lt;&gt;NOR",G209:G212)</f>
        <v>0</v>
      </c>
      <c r="H208" s="160"/>
      <c r="I208" s="160">
        <f>SUM(I209:I212)</f>
        <v>0</v>
      </c>
      <c r="J208" s="160"/>
      <c r="K208" s="160">
        <f>SUM(K209:K212)</f>
        <v>0</v>
      </c>
      <c r="L208" s="160"/>
      <c r="M208" s="160">
        <f>SUM(M209:M212)</f>
        <v>0</v>
      </c>
      <c r="N208" s="151"/>
      <c r="O208" s="151">
        <f>SUM(O209:O212)</f>
        <v>0</v>
      </c>
      <c r="P208" s="151"/>
      <c r="Q208" s="151">
        <f>SUM(Q209:Q212)</f>
        <v>0</v>
      </c>
      <c r="R208" s="151"/>
      <c r="S208" s="151"/>
      <c r="T208" s="152"/>
      <c r="U208" s="151">
        <f>SUM(U209:U212)</f>
        <v>0</v>
      </c>
      <c r="AE208" t="s">
        <v>115</v>
      </c>
    </row>
    <row r="209" spans="1:60" outlineLevel="1">
      <c r="A209" s="141">
        <v>74</v>
      </c>
      <c r="B209" s="141" t="s">
        <v>382</v>
      </c>
      <c r="C209" s="179" t="s">
        <v>383</v>
      </c>
      <c r="D209" s="148" t="s">
        <v>384</v>
      </c>
      <c r="E209" s="154">
        <v>1</v>
      </c>
      <c r="F209" s="158">
        <f>H209+J209</f>
        <v>0</v>
      </c>
      <c r="G209" s="159">
        <f>ROUND(E209*F209,2)</f>
        <v>0</v>
      </c>
      <c r="H209" s="159"/>
      <c r="I209" s="159">
        <f>ROUND(E209*H209,2)</f>
        <v>0</v>
      </c>
      <c r="J209" s="159"/>
      <c r="K209" s="159">
        <f>ROUND(E209*J209,2)</f>
        <v>0</v>
      </c>
      <c r="L209" s="159">
        <v>21</v>
      </c>
      <c r="M209" s="159">
        <f>G209*(1+L209/100)</f>
        <v>0</v>
      </c>
      <c r="N209" s="148">
        <v>0</v>
      </c>
      <c r="O209" s="148">
        <f>ROUND(E209*N209,5)</f>
        <v>0</v>
      </c>
      <c r="P209" s="148">
        <v>0</v>
      </c>
      <c r="Q209" s="148">
        <f>ROUND(E209*P209,5)</f>
        <v>0</v>
      </c>
      <c r="R209" s="148"/>
      <c r="S209" s="148"/>
      <c r="T209" s="149">
        <v>0</v>
      </c>
      <c r="U209" s="148">
        <f>ROUND(E209*T209,2)</f>
        <v>0</v>
      </c>
      <c r="V209" s="140"/>
      <c r="W209" s="140"/>
      <c r="X209" s="140"/>
      <c r="Y209" s="140"/>
      <c r="Z209" s="140"/>
      <c r="AA209" s="140"/>
      <c r="AB209" s="140"/>
      <c r="AC209" s="140"/>
      <c r="AD209" s="140"/>
      <c r="AE209" s="140" t="s">
        <v>385</v>
      </c>
      <c r="AF209" s="140"/>
      <c r="AG209" s="140"/>
      <c r="AH209" s="140"/>
      <c r="AI209" s="140"/>
      <c r="AJ209" s="140"/>
      <c r="AK209" s="140"/>
      <c r="AL209" s="140"/>
      <c r="AM209" s="140"/>
      <c r="AN209" s="140"/>
      <c r="AO209" s="140"/>
      <c r="AP209" s="140"/>
      <c r="AQ209" s="140"/>
      <c r="AR209" s="140"/>
      <c r="AS209" s="140"/>
      <c r="AT209" s="140"/>
      <c r="AU209" s="140"/>
      <c r="AV209" s="140"/>
      <c r="AW209" s="140"/>
      <c r="AX209" s="140"/>
      <c r="AY209" s="140"/>
      <c r="AZ209" s="140"/>
      <c r="BA209" s="140"/>
      <c r="BB209" s="140"/>
      <c r="BC209" s="140"/>
      <c r="BD209" s="140"/>
      <c r="BE209" s="140"/>
      <c r="BF209" s="140"/>
      <c r="BG209" s="140"/>
      <c r="BH209" s="140"/>
    </row>
    <row r="210" spans="1:60" outlineLevel="1">
      <c r="A210" s="141">
        <v>75</v>
      </c>
      <c r="B210" s="141" t="s">
        <v>386</v>
      </c>
      <c r="C210" s="179" t="s">
        <v>387</v>
      </c>
      <c r="D210" s="148" t="s">
        <v>384</v>
      </c>
      <c r="E210" s="154">
        <v>1</v>
      </c>
      <c r="F210" s="158">
        <f>H210+J210</f>
        <v>0</v>
      </c>
      <c r="G210" s="159">
        <f>ROUND(E210*F210,2)</f>
        <v>0</v>
      </c>
      <c r="H210" s="159"/>
      <c r="I210" s="159">
        <f>ROUND(E210*H210,2)</f>
        <v>0</v>
      </c>
      <c r="J210" s="159"/>
      <c r="K210" s="159">
        <f>ROUND(E210*J210,2)</f>
        <v>0</v>
      </c>
      <c r="L210" s="159">
        <v>21</v>
      </c>
      <c r="M210" s="159">
        <f>G210*(1+L210/100)</f>
        <v>0</v>
      </c>
      <c r="N210" s="148">
        <v>0</v>
      </c>
      <c r="O210" s="148">
        <f>ROUND(E210*N210,5)</f>
        <v>0</v>
      </c>
      <c r="P210" s="148">
        <v>0</v>
      </c>
      <c r="Q210" s="148">
        <f>ROUND(E210*P210,5)</f>
        <v>0</v>
      </c>
      <c r="R210" s="148"/>
      <c r="S210" s="148"/>
      <c r="T210" s="149">
        <v>0</v>
      </c>
      <c r="U210" s="148">
        <f>ROUND(E210*T210,2)</f>
        <v>0</v>
      </c>
      <c r="V210" s="140"/>
      <c r="W210" s="140"/>
      <c r="X210" s="140"/>
      <c r="Y210" s="140"/>
      <c r="Z210" s="140"/>
      <c r="AA210" s="140"/>
      <c r="AB210" s="140"/>
      <c r="AC210" s="140"/>
      <c r="AD210" s="140"/>
      <c r="AE210" s="140" t="s">
        <v>385</v>
      </c>
      <c r="AF210" s="140"/>
      <c r="AG210" s="140"/>
      <c r="AH210" s="140"/>
      <c r="AI210" s="140"/>
      <c r="AJ210" s="140"/>
      <c r="AK210" s="140"/>
      <c r="AL210" s="140"/>
      <c r="AM210" s="140"/>
      <c r="AN210" s="140"/>
      <c r="AO210" s="140"/>
      <c r="AP210" s="140"/>
      <c r="AQ210" s="140"/>
      <c r="AR210" s="140"/>
      <c r="AS210" s="140"/>
      <c r="AT210" s="140"/>
      <c r="AU210" s="140"/>
      <c r="AV210" s="140"/>
      <c r="AW210" s="140"/>
      <c r="AX210" s="140"/>
      <c r="AY210" s="140"/>
      <c r="AZ210" s="140"/>
      <c r="BA210" s="140"/>
      <c r="BB210" s="140"/>
      <c r="BC210" s="140"/>
      <c r="BD210" s="140"/>
      <c r="BE210" s="140"/>
      <c r="BF210" s="140"/>
      <c r="BG210" s="140"/>
      <c r="BH210" s="140"/>
    </row>
    <row r="211" spans="1:60" outlineLevel="1">
      <c r="A211" s="141">
        <v>76</v>
      </c>
      <c r="B211" s="141" t="s">
        <v>388</v>
      </c>
      <c r="C211" s="179" t="s">
        <v>389</v>
      </c>
      <c r="D211" s="148" t="s">
        <v>384</v>
      </c>
      <c r="E211" s="154">
        <v>1</v>
      </c>
      <c r="F211" s="158">
        <f>H211+J211</f>
        <v>0</v>
      </c>
      <c r="G211" s="159">
        <f>ROUND(E211*F211,2)</f>
        <v>0</v>
      </c>
      <c r="H211" s="159"/>
      <c r="I211" s="159">
        <f>ROUND(E211*H211,2)</f>
        <v>0</v>
      </c>
      <c r="J211" s="159"/>
      <c r="K211" s="159">
        <f>ROUND(E211*J211,2)</f>
        <v>0</v>
      </c>
      <c r="L211" s="159">
        <v>21</v>
      </c>
      <c r="M211" s="159">
        <f>G211*(1+L211/100)</f>
        <v>0</v>
      </c>
      <c r="N211" s="148">
        <v>0</v>
      </c>
      <c r="O211" s="148">
        <f>ROUND(E211*N211,5)</f>
        <v>0</v>
      </c>
      <c r="P211" s="148">
        <v>0</v>
      </c>
      <c r="Q211" s="148">
        <f>ROUND(E211*P211,5)</f>
        <v>0</v>
      </c>
      <c r="R211" s="148"/>
      <c r="S211" s="148"/>
      <c r="T211" s="149">
        <v>0</v>
      </c>
      <c r="U211" s="148">
        <f>ROUND(E211*T211,2)</f>
        <v>0</v>
      </c>
      <c r="V211" s="140"/>
      <c r="W211" s="140"/>
      <c r="X211" s="140"/>
      <c r="Y211" s="140"/>
      <c r="Z211" s="140"/>
      <c r="AA211" s="140"/>
      <c r="AB211" s="140"/>
      <c r="AC211" s="140"/>
      <c r="AD211" s="140"/>
      <c r="AE211" s="140" t="s">
        <v>385</v>
      </c>
      <c r="AF211" s="140"/>
      <c r="AG211" s="140"/>
      <c r="AH211" s="140"/>
      <c r="AI211" s="140"/>
      <c r="AJ211" s="140"/>
      <c r="AK211" s="140"/>
      <c r="AL211" s="140"/>
      <c r="AM211" s="140"/>
      <c r="AN211" s="140"/>
      <c r="AO211" s="140"/>
      <c r="AP211" s="140"/>
      <c r="AQ211" s="140"/>
      <c r="AR211" s="140"/>
      <c r="AS211" s="140"/>
      <c r="AT211" s="140"/>
      <c r="AU211" s="140"/>
      <c r="AV211" s="140"/>
      <c r="AW211" s="140"/>
      <c r="AX211" s="140"/>
      <c r="AY211" s="140"/>
      <c r="AZ211" s="140"/>
      <c r="BA211" s="140"/>
      <c r="BB211" s="140"/>
      <c r="BC211" s="140"/>
      <c r="BD211" s="140"/>
      <c r="BE211" s="140"/>
      <c r="BF211" s="140"/>
      <c r="BG211" s="140"/>
      <c r="BH211" s="140"/>
    </row>
    <row r="212" spans="1:60" outlineLevel="1">
      <c r="A212" s="141">
        <v>77</v>
      </c>
      <c r="B212" s="141" t="s">
        <v>390</v>
      </c>
      <c r="C212" s="179" t="s">
        <v>391</v>
      </c>
      <c r="D212" s="148" t="s">
        <v>384</v>
      </c>
      <c r="E212" s="154">
        <v>1</v>
      </c>
      <c r="F212" s="158">
        <f>H212+J212</f>
        <v>0</v>
      </c>
      <c r="G212" s="159">
        <f>ROUND(E212*F212,2)</f>
        <v>0</v>
      </c>
      <c r="H212" s="159"/>
      <c r="I212" s="159">
        <f>ROUND(E212*H212,2)</f>
        <v>0</v>
      </c>
      <c r="J212" s="159"/>
      <c r="K212" s="159">
        <f>ROUND(E212*J212,2)</f>
        <v>0</v>
      </c>
      <c r="L212" s="159">
        <v>21</v>
      </c>
      <c r="M212" s="159">
        <f>G212*(1+L212/100)</f>
        <v>0</v>
      </c>
      <c r="N212" s="148">
        <v>0</v>
      </c>
      <c r="O212" s="148">
        <f>ROUND(E212*N212,5)</f>
        <v>0</v>
      </c>
      <c r="P212" s="148">
        <v>0</v>
      </c>
      <c r="Q212" s="148">
        <f>ROUND(E212*P212,5)</f>
        <v>0</v>
      </c>
      <c r="R212" s="148"/>
      <c r="S212" s="148"/>
      <c r="T212" s="149">
        <v>0</v>
      </c>
      <c r="U212" s="148">
        <f>ROUND(E212*T212,2)</f>
        <v>0</v>
      </c>
      <c r="V212" s="140"/>
      <c r="W212" s="140"/>
      <c r="X212" s="140"/>
      <c r="Y212" s="140"/>
      <c r="Z212" s="140"/>
      <c r="AA212" s="140"/>
      <c r="AB212" s="140"/>
      <c r="AC212" s="140"/>
      <c r="AD212" s="140"/>
      <c r="AE212" s="140" t="s">
        <v>385</v>
      </c>
      <c r="AF212" s="140"/>
      <c r="AG212" s="140"/>
      <c r="AH212" s="140"/>
      <c r="AI212" s="140"/>
      <c r="AJ212" s="140"/>
      <c r="AK212" s="140"/>
      <c r="AL212" s="140"/>
      <c r="AM212" s="140"/>
      <c r="AN212" s="140"/>
      <c r="AO212" s="140"/>
      <c r="AP212" s="140"/>
      <c r="AQ212" s="140"/>
      <c r="AR212" s="140"/>
      <c r="AS212" s="140"/>
      <c r="AT212" s="140"/>
      <c r="AU212" s="140"/>
      <c r="AV212" s="140"/>
      <c r="AW212" s="140"/>
      <c r="AX212" s="140"/>
      <c r="AY212" s="140"/>
      <c r="AZ212" s="140"/>
      <c r="BA212" s="140"/>
      <c r="BB212" s="140"/>
      <c r="BC212" s="140"/>
      <c r="BD212" s="140"/>
      <c r="BE212" s="140"/>
      <c r="BF212" s="140"/>
      <c r="BG212" s="140"/>
      <c r="BH212" s="140"/>
    </row>
    <row r="213" spans="1:60" ht="14">
      <c r="A213" s="142" t="s">
        <v>114</v>
      </c>
      <c r="B213" s="142" t="s">
        <v>88</v>
      </c>
      <c r="C213" s="181" t="s">
        <v>26</v>
      </c>
      <c r="D213" s="151"/>
      <c r="E213" s="156"/>
      <c r="F213" s="160"/>
      <c r="G213" s="160">
        <f>SUMIF(AE214:AE215,"&lt;&gt;NOR",G214:G215)</f>
        <v>0</v>
      </c>
      <c r="H213" s="160"/>
      <c r="I213" s="160">
        <f>SUM(I214:I215)</f>
        <v>0</v>
      </c>
      <c r="J213" s="160"/>
      <c r="K213" s="160">
        <f>SUM(K214:K215)</f>
        <v>0</v>
      </c>
      <c r="L213" s="160"/>
      <c r="M213" s="160">
        <f>SUM(M214:M215)</f>
        <v>0</v>
      </c>
      <c r="N213" s="151"/>
      <c r="O213" s="151">
        <f>SUM(O214:O215)</f>
        <v>0</v>
      </c>
      <c r="P213" s="151"/>
      <c r="Q213" s="151">
        <f>SUM(Q214:Q215)</f>
        <v>0</v>
      </c>
      <c r="R213" s="151"/>
      <c r="S213" s="151"/>
      <c r="T213" s="152"/>
      <c r="U213" s="151">
        <f>SUM(U214:U215)</f>
        <v>0</v>
      </c>
      <c r="AE213" t="s">
        <v>115</v>
      </c>
    </row>
    <row r="214" spans="1:60" outlineLevel="1">
      <c r="A214" s="141">
        <v>78</v>
      </c>
      <c r="B214" s="141" t="s">
        <v>392</v>
      </c>
      <c r="C214" s="179" t="s">
        <v>393</v>
      </c>
      <c r="D214" s="148" t="s">
        <v>384</v>
      </c>
      <c r="E214" s="154">
        <v>1</v>
      </c>
      <c r="F214" s="158">
        <f>H214+J214</f>
        <v>0</v>
      </c>
      <c r="G214" s="159">
        <f>ROUND(E214*F214,2)</f>
        <v>0</v>
      </c>
      <c r="H214" s="159"/>
      <c r="I214" s="159">
        <f>ROUND(E214*H214,2)</f>
        <v>0</v>
      </c>
      <c r="J214" s="159"/>
      <c r="K214" s="159">
        <f>ROUND(E214*J214,2)</f>
        <v>0</v>
      </c>
      <c r="L214" s="159">
        <v>21</v>
      </c>
      <c r="M214" s="159">
        <f>G214*(1+L214/100)</f>
        <v>0</v>
      </c>
      <c r="N214" s="148">
        <v>0</v>
      </c>
      <c r="O214" s="148">
        <f>ROUND(E214*N214,5)</f>
        <v>0</v>
      </c>
      <c r="P214" s="148">
        <v>0</v>
      </c>
      <c r="Q214" s="148">
        <f>ROUND(E214*P214,5)</f>
        <v>0</v>
      </c>
      <c r="R214" s="148"/>
      <c r="S214" s="148"/>
      <c r="T214" s="149">
        <v>0</v>
      </c>
      <c r="U214" s="148">
        <f>ROUND(E214*T214,2)</f>
        <v>0</v>
      </c>
      <c r="V214" s="140"/>
      <c r="W214" s="140"/>
      <c r="X214" s="140"/>
      <c r="Y214" s="140"/>
      <c r="Z214" s="140"/>
      <c r="AA214" s="140"/>
      <c r="AB214" s="140"/>
      <c r="AC214" s="140"/>
      <c r="AD214" s="140"/>
      <c r="AE214" s="140" t="s">
        <v>385</v>
      </c>
      <c r="AF214" s="140"/>
      <c r="AG214" s="140"/>
      <c r="AH214" s="140"/>
      <c r="AI214" s="140"/>
      <c r="AJ214" s="140"/>
      <c r="AK214" s="140"/>
      <c r="AL214" s="140"/>
      <c r="AM214" s="140"/>
      <c r="AN214" s="140"/>
      <c r="AO214" s="140"/>
      <c r="AP214" s="140"/>
      <c r="AQ214" s="140"/>
      <c r="AR214" s="140"/>
      <c r="AS214" s="140"/>
      <c r="AT214" s="140"/>
      <c r="AU214" s="140"/>
      <c r="AV214" s="140"/>
      <c r="AW214" s="140"/>
      <c r="AX214" s="140"/>
      <c r="AY214" s="140"/>
      <c r="AZ214" s="140"/>
      <c r="BA214" s="140"/>
      <c r="BB214" s="140"/>
      <c r="BC214" s="140"/>
      <c r="BD214" s="140"/>
      <c r="BE214" s="140"/>
      <c r="BF214" s="140"/>
      <c r="BG214" s="140"/>
      <c r="BH214" s="140"/>
    </row>
    <row r="215" spans="1:60" outlineLevel="1">
      <c r="A215" s="169">
        <v>79</v>
      </c>
      <c r="B215" s="169" t="s">
        <v>394</v>
      </c>
      <c r="C215" s="183" t="s">
        <v>395</v>
      </c>
      <c r="D215" s="170" t="s">
        <v>384</v>
      </c>
      <c r="E215" s="171">
        <v>1</v>
      </c>
      <c r="F215" s="172">
        <f>H215+J215</f>
        <v>0</v>
      </c>
      <c r="G215" s="173">
        <f>ROUND(E215*F215,2)</f>
        <v>0</v>
      </c>
      <c r="H215" s="173"/>
      <c r="I215" s="173">
        <f>ROUND(E215*H215,2)</f>
        <v>0</v>
      </c>
      <c r="J215" s="173"/>
      <c r="K215" s="173">
        <f>ROUND(E215*J215,2)</f>
        <v>0</v>
      </c>
      <c r="L215" s="173">
        <v>21</v>
      </c>
      <c r="M215" s="173">
        <f>G215*(1+L215/100)</f>
        <v>0</v>
      </c>
      <c r="N215" s="170">
        <v>0</v>
      </c>
      <c r="O215" s="170">
        <f>ROUND(E215*N215,5)</f>
        <v>0</v>
      </c>
      <c r="P215" s="170">
        <v>0</v>
      </c>
      <c r="Q215" s="170">
        <f>ROUND(E215*P215,5)</f>
        <v>0</v>
      </c>
      <c r="R215" s="170"/>
      <c r="S215" s="170"/>
      <c r="T215" s="174">
        <v>0</v>
      </c>
      <c r="U215" s="170">
        <f>ROUND(E215*T215,2)</f>
        <v>0</v>
      </c>
      <c r="V215" s="140"/>
      <c r="W215" s="140"/>
      <c r="X215" s="140"/>
      <c r="Y215" s="140"/>
      <c r="Z215" s="140"/>
      <c r="AA215" s="140"/>
      <c r="AB215" s="140"/>
      <c r="AC215" s="140"/>
      <c r="AD215" s="140"/>
      <c r="AE215" s="140" t="s">
        <v>385</v>
      </c>
      <c r="AF215" s="140"/>
      <c r="AG215" s="140"/>
      <c r="AH215" s="140"/>
      <c r="AI215" s="140"/>
      <c r="AJ215" s="140"/>
      <c r="AK215" s="140"/>
      <c r="AL215" s="140"/>
      <c r="AM215" s="140"/>
      <c r="AN215" s="140"/>
      <c r="AO215" s="140"/>
      <c r="AP215" s="140"/>
      <c r="AQ215" s="140"/>
      <c r="AR215" s="140"/>
      <c r="AS215" s="140"/>
      <c r="AT215" s="140"/>
      <c r="AU215" s="140"/>
      <c r="AV215" s="140"/>
      <c r="AW215" s="140"/>
      <c r="AX215" s="140"/>
      <c r="AY215" s="140"/>
      <c r="AZ215" s="140"/>
      <c r="BA215" s="140"/>
      <c r="BB215" s="140"/>
      <c r="BC215" s="140"/>
      <c r="BD215" s="140"/>
      <c r="BE215" s="140"/>
      <c r="BF215" s="140"/>
      <c r="BG215" s="140"/>
      <c r="BH215" s="140"/>
    </row>
    <row r="216" spans="1:60" ht="14">
      <c r="A216" s="4"/>
      <c r="B216" s="5" t="s">
        <v>183</v>
      </c>
      <c r="C216" s="184" t="s">
        <v>183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AC216">
        <v>12</v>
      </c>
      <c r="AD216">
        <v>21</v>
      </c>
    </row>
    <row r="217" spans="1:60" ht="14">
      <c r="A217" s="175"/>
      <c r="B217" s="176" t="s">
        <v>28</v>
      </c>
      <c r="C217" s="185" t="s">
        <v>183</v>
      </c>
      <c r="D217" s="177"/>
      <c r="E217" s="177"/>
      <c r="F217" s="177"/>
      <c r="G217" s="178">
        <f>G8+G53+G66+G84+G112+G154+G164+G190+G192+G204+G208+G213</f>
        <v>0</v>
      </c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AC217">
        <f>SUMIF(L7:L215,AC216,G7:G215)</f>
        <v>0</v>
      </c>
      <c r="AD217">
        <f>SUMIF(L7:L215,AD216,G7:G215)</f>
        <v>0</v>
      </c>
      <c r="AE217" t="s">
        <v>398</v>
      </c>
    </row>
    <row r="218" spans="1:60" ht="14">
      <c r="A218" s="4"/>
      <c r="B218" s="5" t="s">
        <v>183</v>
      </c>
      <c r="C218" s="184" t="s">
        <v>183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60" ht="14">
      <c r="A219" s="4"/>
      <c r="B219" s="5" t="s">
        <v>183</v>
      </c>
      <c r="C219" s="184" t="s">
        <v>183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60">
      <c r="A220" s="253" t="s">
        <v>399</v>
      </c>
      <c r="B220" s="253"/>
      <c r="C220" s="25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60">
      <c r="A221" s="255"/>
      <c r="B221" s="256"/>
      <c r="C221" s="257"/>
      <c r="D221" s="256"/>
      <c r="E221" s="256"/>
      <c r="F221" s="256"/>
      <c r="G221" s="258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AE221" t="s">
        <v>400</v>
      </c>
    </row>
    <row r="222" spans="1:60">
      <c r="A222" s="259"/>
      <c r="B222" s="260"/>
      <c r="C222" s="261"/>
      <c r="D222" s="260"/>
      <c r="E222" s="260"/>
      <c r="F222" s="260"/>
      <c r="G222" s="262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60">
      <c r="A223" s="259"/>
      <c r="B223" s="260"/>
      <c r="C223" s="261"/>
      <c r="D223" s="260"/>
      <c r="E223" s="260"/>
      <c r="F223" s="260"/>
      <c r="G223" s="262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60">
      <c r="A224" s="259"/>
      <c r="B224" s="260"/>
      <c r="C224" s="261"/>
      <c r="D224" s="260"/>
      <c r="E224" s="260"/>
      <c r="F224" s="260"/>
      <c r="G224" s="262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31">
      <c r="A225" s="263"/>
      <c r="B225" s="264"/>
      <c r="C225" s="265"/>
      <c r="D225" s="264"/>
      <c r="E225" s="264"/>
      <c r="F225" s="264"/>
      <c r="G225" s="266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31" ht="14">
      <c r="A226" s="4"/>
      <c r="B226" s="5" t="s">
        <v>183</v>
      </c>
      <c r="C226" s="184" t="s">
        <v>183</v>
      </c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31">
      <c r="C227" s="186"/>
      <c r="AE227" t="s">
        <v>401</v>
      </c>
    </row>
  </sheetData>
  <mergeCells count="62">
    <mergeCell ref="A220:C220"/>
    <mergeCell ref="A221:G225"/>
    <mergeCell ref="C197:G197"/>
    <mergeCell ref="C198:G198"/>
    <mergeCell ref="C199:G199"/>
    <mergeCell ref="C200:G200"/>
    <mergeCell ref="C201:G201"/>
    <mergeCell ref="C203:G203"/>
    <mergeCell ref="C196:G196"/>
    <mergeCell ref="C156:G156"/>
    <mergeCell ref="C158:G158"/>
    <mergeCell ref="C180:G180"/>
    <mergeCell ref="C181:G181"/>
    <mergeCell ref="C182:G182"/>
    <mergeCell ref="C184:G184"/>
    <mergeCell ref="C185:G185"/>
    <mergeCell ref="C186:G186"/>
    <mergeCell ref="C187:G187"/>
    <mergeCell ref="C194:G194"/>
    <mergeCell ref="C195:G195"/>
    <mergeCell ref="C147:G147"/>
    <mergeCell ref="C102:G102"/>
    <mergeCell ref="C103:G103"/>
    <mergeCell ref="C104:G104"/>
    <mergeCell ref="C105:G105"/>
    <mergeCell ref="C106:G106"/>
    <mergeCell ref="C114:G114"/>
    <mergeCell ref="C117:G117"/>
    <mergeCell ref="C127:G127"/>
    <mergeCell ref="C129:G129"/>
    <mergeCell ref="C134:G134"/>
    <mergeCell ref="C146:G146"/>
    <mergeCell ref="C101:G101"/>
    <mergeCell ref="C90:G90"/>
    <mergeCell ref="C91:G91"/>
    <mergeCell ref="C92:G92"/>
    <mergeCell ref="C93:G93"/>
    <mergeCell ref="C94:G94"/>
    <mergeCell ref="C95:G95"/>
    <mergeCell ref="C96:G96"/>
    <mergeCell ref="C97:G97"/>
    <mergeCell ref="C98:G98"/>
    <mergeCell ref="C99:G99"/>
    <mergeCell ref="C100:G100"/>
    <mergeCell ref="C80:G80"/>
    <mergeCell ref="C24:G24"/>
    <mergeCell ref="C29:G29"/>
    <mergeCell ref="C41:G41"/>
    <mergeCell ref="C52:G52"/>
    <mergeCell ref="C58:G58"/>
    <mergeCell ref="C60:G60"/>
    <mergeCell ref="C61:G61"/>
    <mergeCell ref="C62:G62"/>
    <mergeCell ref="C63:G63"/>
    <mergeCell ref="C64:G64"/>
    <mergeCell ref="C70:G70"/>
    <mergeCell ref="C18:G18"/>
    <mergeCell ref="A1:G1"/>
    <mergeCell ref="C2:G2"/>
    <mergeCell ref="C3:G3"/>
    <mergeCell ref="C4:G4"/>
    <mergeCell ref="C16:G16"/>
  </mergeCells>
  <pageMargins left="0.39370078740157499" right="0.19685039370078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GOLDArch - Tomáš Zlatník</dc:creator>
  <cp:lastModifiedBy>Adam Kolařík</cp:lastModifiedBy>
  <cp:lastPrinted>2025-04-04T09:25:56Z</cp:lastPrinted>
  <dcterms:created xsi:type="dcterms:W3CDTF">2009-04-08T07:15:50Z</dcterms:created>
  <dcterms:modified xsi:type="dcterms:W3CDTF">2025-05-19T14:23:09Z</dcterms:modified>
</cp:coreProperties>
</file>