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Plocha\"/>
    </mc:Choice>
  </mc:AlternateContent>
  <xr:revisionPtr revIDLastSave="0" documentId="8_{C9BE40C6-CEC0-4D6F-BCA4-D5DA186DF84F}" xr6:coauthVersionLast="47" xr6:coauthVersionMax="47" xr10:uidLastSave="{00000000-0000-0000-0000-000000000000}"/>
  <bookViews>
    <workbookView xWindow="-108" yWindow="-108" windowWidth="23256" windowHeight="12456" activeTab="1" xr2:uid="{DE6B91F4-81AC-4F0D-B6D6-16F142C959B1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Pol'!$A$1:$U$212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  <c r="H53" i="1"/>
  <c r="H52" i="1"/>
  <c r="H51" i="1"/>
  <c r="H56" i="1" s="1"/>
  <c r="H50" i="1"/>
  <c r="H49" i="1"/>
  <c r="H48" i="1"/>
  <c r="H47" i="1"/>
  <c r="G55" i="1"/>
  <c r="G54" i="1"/>
  <c r="G53" i="1"/>
  <c r="G52" i="1"/>
  <c r="G51" i="1"/>
  <c r="G50" i="1"/>
  <c r="G49" i="1"/>
  <c r="G48" i="1"/>
  <c r="G47" i="1"/>
  <c r="G39" i="1"/>
  <c r="F39" i="1"/>
  <c r="G202" i="12"/>
  <c r="AC202" i="12"/>
  <c r="AD202" i="12"/>
  <c r="BA198" i="12"/>
  <c r="BA197" i="12"/>
  <c r="BA195" i="12"/>
  <c r="BA193" i="12"/>
  <c r="BA192" i="12"/>
  <c r="BA191" i="12"/>
  <c r="BA190" i="12"/>
  <c r="BA189" i="12"/>
  <c r="BA187" i="12"/>
  <c r="BA185" i="12"/>
  <c r="BA181" i="12"/>
  <c r="BA178" i="12"/>
  <c r="BA175" i="12"/>
  <c r="BA173" i="12"/>
  <c r="BA171" i="12"/>
  <c r="BA169" i="12"/>
  <c r="BA167" i="12"/>
  <c r="BA165" i="12"/>
  <c r="BA163" i="12"/>
  <c r="BA161" i="12"/>
  <c r="BA157" i="12"/>
  <c r="BA156" i="12"/>
  <c r="BA155" i="12"/>
  <c r="BA153" i="12"/>
  <c r="BA151" i="12"/>
  <c r="BA149" i="12"/>
  <c r="BA148" i="12"/>
  <c r="BA147" i="12"/>
  <c r="BA145" i="12"/>
  <c r="BA144" i="12"/>
  <c r="BA143" i="12"/>
  <c r="BA135" i="12"/>
  <c r="BA130" i="12"/>
  <c r="BA128" i="12"/>
  <c r="BA126" i="12"/>
  <c r="BA123" i="12"/>
  <c r="BA115" i="12"/>
  <c r="BA114" i="12"/>
  <c r="BA113" i="12"/>
  <c r="BA111" i="12"/>
  <c r="BA110" i="12"/>
  <c r="BA109" i="12"/>
  <c r="BA99" i="12"/>
  <c r="BA96" i="12"/>
  <c r="BA94" i="12"/>
  <c r="BA92" i="12"/>
  <c r="BA90" i="12"/>
  <c r="BA88" i="12"/>
  <c r="BA86" i="12"/>
  <c r="BA85" i="12"/>
  <c r="BA84" i="12"/>
  <c r="BA82" i="12"/>
  <c r="BA80" i="12"/>
  <c r="BA78" i="12"/>
  <c r="BA76" i="12"/>
  <c r="BA75" i="12"/>
  <c r="BA74" i="12"/>
  <c r="BA72" i="12"/>
  <c r="BA70" i="12"/>
  <c r="BA68" i="12"/>
  <c r="BA66" i="12"/>
  <c r="BA64" i="12"/>
  <c r="BA61" i="12"/>
  <c r="BA59" i="12"/>
  <c r="BA57" i="12"/>
  <c r="BA55" i="12"/>
  <c r="BA53" i="12"/>
  <c r="BA51" i="12"/>
  <c r="BA50" i="12"/>
  <c r="BA48" i="12"/>
  <c r="BA47" i="12"/>
  <c r="BA45" i="12"/>
  <c r="BA44" i="12"/>
  <c r="BA42" i="12"/>
  <c r="BA41" i="12"/>
  <c r="BA38" i="12"/>
  <c r="BA37" i="12"/>
  <c r="BA34" i="12"/>
  <c r="BA33" i="12"/>
  <c r="BA30" i="12"/>
  <c r="BA28" i="12"/>
  <c r="BA26" i="12"/>
  <c r="BA24" i="12"/>
  <c r="BA22" i="12"/>
  <c r="BA21" i="12"/>
  <c r="BA20" i="12"/>
  <c r="BA19" i="12"/>
  <c r="BA17" i="12"/>
  <c r="BA15" i="12"/>
  <c r="BA13" i="12"/>
  <c r="BA12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4" i="12"/>
  <c r="G14" i="12" s="1"/>
  <c r="M14" i="12" s="1"/>
  <c r="I14" i="12"/>
  <c r="K14" i="12"/>
  <c r="O14" i="12"/>
  <c r="Q14" i="12"/>
  <c r="U14" i="12"/>
  <c r="F16" i="12"/>
  <c r="G16" i="12" s="1"/>
  <c r="M16" i="12" s="1"/>
  <c r="I16" i="12"/>
  <c r="K16" i="12"/>
  <c r="O16" i="12"/>
  <c r="Q16" i="12"/>
  <c r="U16" i="12"/>
  <c r="F18" i="12"/>
  <c r="G18" i="12" s="1"/>
  <c r="M18" i="12" s="1"/>
  <c r="I18" i="12"/>
  <c r="K18" i="12"/>
  <c r="O18" i="12"/>
  <c r="Q18" i="12"/>
  <c r="U18" i="12"/>
  <c r="F23" i="12"/>
  <c r="G23" i="12" s="1"/>
  <c r="M23" i="12" s="1"/>
  <c r="I23" i="12"/>
  <c r="K23" i="12"/>
  <c r="O23" i="12"/>
  <c r="Q23" i="12"/>
  <c r="U23" i="12"/>
  <c r="F25" i="12"/>
  <c r="G25" i="12" s="1"/>
  <c r="M25" i="12" s="1"/>
  <c r="I25" i="12"/>
  <c r="K25" i="12"/>
  <c r="O25" i="12"/>
  <c r="Q25" i="12"/>
  <c r="U25" i="12"/>
  <c r="F27" i="12"/>
  <c r="G27" i="12" s="1"/>
  <c r="M27" i="12" s="1"/>
  <c r="I27" i="12"/>
  <c r="K27" i="12"/>
  <c r="O27" i="12"/>
  <c r="Q27" i="12"/>
  <c r="U27" i="12"/>
  <c r="F29" i="12"/>
  <c r="G29" i="12" s="1"/>
  <c r="M29" i="12" s="1"/>
  <c r="I29" i="12"/>
  <c r="K29" i="12"/>
  <c r="O29" i="12"/>
  <c r="Q29" i="12"/>
  <c r="U29" i="12"/>
  <c r="G31" i="12"/>
  <c r="F32" i="12"/>
  <c r="G32" i="12"/>
  <c r="M32" i="12" s="1"/>
  <c r="I32" i="12"/>
  <c r="I31" i="12" s="1"/>
  <c r="K32" i="12"/>
  <c r="K31" i="12" s="1"/>
  <c r="O32" i="12"/>
  <c r="O31" i="12" s="1"/>
  <c r="Q32" i="12"/>
  <c r="Q31" i="12" s="1"/>
  <c r="U32" i="12"/>
  <c r="U31" i="12" s="1"/>
  <c r="F35" i="12"/>
  <c r="G35" i="12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3" i="12"/>
  <c r="G43" i="12"/>
  <c r="M43" i="12" s="1"/>
  <c r="I43" i="12"/>
  <c r="K43" i="12"/>
  <c r="O43" i="12"/>
  <c r="Q43" i="12"/>
  <c r="U43" i="12"/>
  <c r="F46" i="12"/>
  <c r="G46" i="12"/>
  <c r="M46" i="12" s="1"/>
  <c r="I46" i="12"/>
  <c r="K46" i="12"/>
  <c r="O46" i="12"/>
  <c r="Q46" i="12"/>
  <c r="U46" i="12"/>
  <c r="F49" i="12"/>
  <c r="G49" i="12"/>
  <c r="M49" i="12" s="1"/>
  <c r="I49" i="12"/>
  <c r="K49" i="12"/>
  <c r="O49" i="12"/>
  <c r="Q49" i="12"/>
  <c r="U49" i="12"/>
  <c r="F52" i="12"/>
  <c r="G52" i="12"/>
  <c r="M52" i="12" s="1"/>
  <c r="I52" i="12"/>
  <c r="K52" i="12"/>
  <c r="O52" i="12"/>
  <c r="Q52" i="12"/>
  <c r="U52" i="12"/>
  <c r="F54" i="12"/>
  <c r="G54" i="12"/>
  <c r="M54" i="12" s="1"/>
  <c r="I54" i="12"/>
  <c r="K54" i="12"/>
  <c r="O54" i="12"/>
  <c r="Q54" i="12"/>
  <c r="U54" i="12"/>
  <c r="F56" i="12"/>
  <c r="G56" i="12"/>
  <c r="M56" i="12" s="1"/>
  <c r="I56" i="12"/>
  <c r="K56" i="12"/>
  <c r="O56" i="12"/>
  <c r="Q56" i="12"/>
  <c r="U56" i="12"/>
  <c r="F58" i="12"/>
  <c r="G58" i="12"/>
  <c r="M58" i="12" s="1"/>
  <c r="I58" i="12"/>
  <c r="K58" i="12"/>
  <c r="O58" i="12"/>
  <c r="Q58" i="12"/>
  <c r="U58" i="12"/>
  <c r="F60" i="12"/>
  <c r="G60" i="12"/>
  <c r="M60" i="12" s="1"/>
  <c r="I60" i="12"/>
  <c r="K60" i="12"/>
  <c r="O60" i="12"/>
  <c r="Q60" i="12"/>
  <c r="U60" i="12"/>
  <c r="F63" i="12"/>
  <c r="G63" i="12"/>
  <c r="M63" i="12" s="1"/>
  <c r="I63" i="12"/>
  <c r="I62" i="12" s="1"/>
  <c r="K63" i="12"/>
  <c r="K62" i="12" s="1"/>
  <c r="O63" i="12"/>
  <c r="O62" i="12" s="1"/>
  <c r="Q63" i="12"/>
  <c r="Q62" i="12" s="1"/>
  <c r="U63" i="12"/>
  <c r="U62" i="12" s="1"/>
  <c r="F65" i="12"/>
  <c r="G65" i="12"/>
  <c r="M65" i="12" s="1"/>
  <c r="I65" i="12"/>
  <c r="K65" i="12"/>
  <c r="O65" i="12"/>
  <c r="Q65" i="12"/>
  <c r="U65" i="12"/>
  <c r="F67" i="12"/>
  <c r="G67" i="12"/>
  <c r="M67" i="12" s="1"/>
  <c r="I67" i="12"/>
  <c r="K67" i="12"/>
  <c r="O67" i="12"/>
  <c r="Q67" i="12"/>
  <c r="U67" i="12"/>
  <c r="F69" i="12"/>
  <c r="G69" i="12"/>
  <c r="M69" i="12" s="1"/>
  <c r="I69" i="12"/>
  <c r="K69" i="12"/>
  <c r="O69" i="12"/>
  <c r="Q69" i="12"/>
  <c r="U69" i="12"/>
  <c r="F71" i="12"/>
  <c r="G71" i="12"/>
  <c r="M71" i="12" s="1"/>
  <c r="I71" i="12"/>
  <c r="K71" i="12"/>
  <c r="O71" i="12"/>
  <c r="Q71" i="12"/>
  <c r="U71" i="12"/>
  <c r="F73" i="12"/>
  <c r="G73" i="12"/>
  <c r="M73" i="12" s="1"/>
  <c r="I73" i="12"/>
  <c r="K73" i="12"/>
  <c r="O73" i="12"/>
  <c r="Q73" i="12"/>
  <c r="U73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3" i="12"/>
  <c r="G83" i="12"/>
  <c r="M83" i="12" s="1"/>
  <c r="I83" i="12"/>
  <c r="K83" i="12"/>
  <c r="O83" i="12"/>
  <c r="Q83" i="12"/>
  <c r="U83" i="12"/>
  <c r="F87" i="12"/>
  <c r="G87" i="12"/>
  <c r="M87" i="12" s="1"/>
  <c r="I87" i="12"/>
  <c r="K87" i="12"/>
  <c r="O87" i="12"/>
  <c r="Q87" i="12"/>
  <c r="U87" i="12"/>
  <c r="F89" i="12"/>
  <c r="G89" i="12"/>
  <c r="M89" i="12" s="1"/>
  <c r="I89" i="12"/>
  <c r="K89" i="12"/>
  <c r="O89" i="12"/>
  <c r="Q89" i="12"/>
  <c r="U89" i="12"/>
  <c r="F91" i="12"/>
  <c r="G91" i="12"/>
  <c r="M91" i="12" s="1"/>
  <c r="I91" i="12"/>
  <c r="K91" i="12"/>
  <c r="O91" i="12"/>
  <c r="Q91" i="12"/>
  <c r="U91" i="12"/>
  <c r="F93" i="12"/>
  <c r="G93" i="12"/>
  <c r="M93" i="12" s="1"/>
  <c r="I93" i="12"/>
  <c r="K93" i="12"/>
  <c r="O93" i="12"/>
  <c r="Q93" i="12"/>
  <c r="U93" i="12"/>
  <c r="F95" i="12"/>
  <c r="G95" i="12"/>
  <c r="M95" i="12" s="1"/>
  <c r="I95" i="12"/>
  <c r="K95" i="12"/>
  <c r="O95" i="12"/>
  <c r="Q95" i="12"/>
  <c r="U95" i="12"/>
  <c r="F97" i="12"/>
  <c r="G97" i="12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100" i="12"/>
  <c r="G100" i="12"/>
  <c r="M100" i="12" s="1"/>
  <c r="I100" i="12"/>
  <c r="K100" i="12"/>
  <c r="O100" i="12"/>
  <c r="Q100" i="12"/>
  <c r="U100" i="12"/>
  <c r="F101" i="12"/>
  <c r="G101" i="12"/>
  <c r="M101" i="12" s="1"/>
  <c r="I101" i="12"/>
  <c r="K101" i="12"/>
  <c r="O101" i="12"/>
  <c r="Q101" i="12"/>
  <c r="U101" i="12"/>
  <c r="F102" i="12"/>
  <c r="G102" i="12"/>
  <c r="M102" i="12" s="1"/>
  <c r="I102" i="12"/>
  <c r="K102" i="12"/>
  <c r="O102" i="12"/>
  <c r="Q102" i="12"/>
  <c r="U102" i="12"/>
  <c r="F103" i="12"/>
  <c r="G103" i="12"/>
  <c r="M103" i="12" s="1"/>
  <c r="I103" i="12"/>
  <c r="K103" i="12"/>
  <c r="O103" i="12"/>
  <c r="Q103" i="12"/>
  <c r="U103" i="12"/>
  <c r="F104" i="12"/>
  <c r="G104" i="12"/>
  <c r="M104" i="12" s="1"/>
  <c r="I104" i="12"/>
  <c r="K104" i="12"/>
  <c r="O104" i="12"/>
  <c r="Q104" i="12"/>
  <c r="U104" i="12"/>
  <c r="F105" i="12"/>
  <c r="G105" i="12"/>
  <c r="M105" i="12" s="1"/>
  <c r="I105" i="12"/>
  <c r="K105" i="12"/>
  <c r="O105" i="12"/>
  <c r="Q105" i="12"/>
  <c r="U105" i="12"/>
  <c r="F106" i="12"/>
  <c r="G106" i="12"/>
  <c r="M106" i="12" s="1"/>
  <c r="I106" i="12"/>
  <c r="K106" i="12"/>
  <c r="O106" i="12"/>
  <c r="Q106" i="12"/>
  <c r="U106" i="12"/>
  <c r="F108" i="12"/>
  <c r="G108" i="12"/>
  <c r="M108" i="12" s="1"/>
  <c r="I108" i="12"/>
  <c r="I107" i="12" s="1"/>
  <c r="K108" i="12"/>
  <c r="K107" i="12" s="1"/>
  <c r="O108" i="12"/>
  <c r="O107" i="12" s="1"/>
  <c r="Q108" i="12"/>
  <c r="Q107" i="12" s="1"/>
  <c r="U108" i="12"/>
  <c r="U107" i="12" s="1"/>
  <c r="F112" i="12"/>
  <c r="G112" i="12"/>
  <c r="M112" i="12" s="1"/>
  <c r="I112" i="12"/>
  <c r="K112" i="12"/>
  <c r="O112" i="12"/>
  <c r="Q112" i="12"/>
  <c r="U112" i="12"/>
  <c r="F116" i="12"/>
  <c r="G116" i="12"/>
  <c r="M116" i="12" s="1"/>
  <c r="I116" i="12"/>
  <c r="K116" i="12"/>
  <c r="O116" i="12"/>
  <c r="Q116" i="12"/>
  <c r="U116" i="12"/>
  <c r="F117" i="12"/>
  <c r="G117" i="12"/>
  <c r="M117" i="12" s="1"/>
  <c r="I117" i="12"/>
  <c r="K117" i="12"/>
  <c r="O117" i="12"/>
  <c r="Q117" i="12"/>
  <c r="U117" i="12"/>
  <c r="F119" i="12"/>
  <c r="G119" i="12"/>
  <c r="G118" i="12" s="1"/>
  <c r="I119" i="12"/>
  <c r="I118" i="12" s="1"/>
  <c r="K119" i="12"/>
  <c r="K118" i="12" s="1"/>
  <c r="M119" i="12"/>
  <c r="M118" i="12" s="1"/>
  <c r="O119" i="12"/>
  <c r="O118" i="12" s="1"/>
  <c r="Q119" i="12"/>
  <c r="Q118" i="12" s="1"/>
  <c r="U119" i="12"/>
  <c r="U118" i="12" s="1"/>
  <c r="F120" i="12"/>
  <c r="G120" i="12"/>
  <c r="I120" i="12"/>
  <c r="K120" i="12"/>
  <c r="M120" i="12"/>
  <c r="O120" i="12"/>
  <c r="Q120" i="12"/>
  <c r="U120" i="12"/>
  <c r="F121" i="12"/>
  <c r="G121" i="12"/>
  <c r="I121" i="12"/>
  <c r="K121" i="12"/>
  <c r="M121" i="12"/>
  <c r="O121" i="12"/>
  <c r="Q121" i="12"/>
  <c r="U121" i="12"/>
  <c r="F122" i="12"/>
  <c r="G122" i="12"/>
  <c r="I122" i="12"/>
  <c r="K122" i="12"/>
  <c r="M122" i="12"/>
  <c r="O122" i="12"/>
  <c r="Q122" i="12"/>
  <c r="U122" i="12"/>
  <c r="F124" i="12"/>
  <c r="G124" i="12"/>
  <c r="I124" i="12"/>
  <c r="K124" i="12"/>
  <c r="M124" i="12"/>
  <c r="O124" i="12"/>
  <c r="Q124" i="12"/>
  <c r="U124" i="12"/>
  <c r="F125" i="12"/>
  <c r="G125" i="12"/>
  <c r="I125" i="12"/>
  <c r="K125" i="12"/>
  <c r="M125" i="12"/>
  <c r="O125" i="12"/>
  <c r="Q125" i="12"/>
  <c r="U125" i="12"/>
  <c r="F127" i="12"/>
  <c r="G127" i="12"/>
  <c r="I127" i="12"/>
  <c r="K127" i="12"/>
  <c r="M127" i="12"/>
  <c r="O127" i="12"/>
  <c r="Q127" i="12"/>
  <c r="U127" i="12"/>
  <c r="F129" i="12"/>
  <c r="G129" i="12"/>
  <c r="I129" i="12"/>
  <c r="K129" i="12"/>
  <c r="M129" i="12"/>
  <c r="O129" i="12"/>
  <c r="Q129" i="12"/>
  <c r="U129" i="12"/>
  <c r="F131" i="12"/>
  <c r="G131" i="12"/>
  <c r="I131" i="12"/>
  <c r="K131" i="12"/>
  <c r="M131" i="12"/>
  <c r="O131" i="12"/>
  <c r="Q131" i="12"/>
  <c r="U131" i="12"/>
  <c r="F132" i="12"/>
  <c r="G132" i="12"/>
  <c r="I132" i="12"/>
  <c r="K132" i="12"/>
  <c r="M132" i="12"/>
  <c r="O132" i="12"/>
  <c r="Q132" i="12"/>
  <c r="U132" i="12"/>
  <c r="F133" i="12"/>
  <c r="G133" i="12"/>
  <c r="I133" i="12"/>
  <c r="K133" i="12"/>
  <c r="M133" i="12"/>
  <c r="O133" i="12"/>
  <c r="Q133" i="12"/>
  <c r="U133" i="12"/>
  <c r="F134" i="12"/>
  <c r="G134" i="12"/>
  <c r="I134" i="12"/>
  <c r="K134" i="12"/>
  <c r="M134" i="12"/>
  <c r="O134" i="12"/>
  <c r="Q134" i="12"/>
  <c r="U134" i="12"/>
  <c r="F137" i="12"/>
  <c r="G137" i="12"/>
  <c r="G136" i="12" s="1"/>
  <c r="I137" i="12"/>
  <c r="I136" i="12" s="1"/>
  <c r="K137" i="12"/>
  <c r="K136" i="12" s="1"/>
  <c r="O137" i="12"/>
  <c r="O136" i="12" s="1"/>
  <c r="Q137" i="12"/>
  <c r="Q136" i="12" s="1"/>
  <c r="U137" i="12"/>
  <c r="U136" i="12" s="1"/>
  <c r="F139" i="12"/>
  <c r="G139" i="12"/>
  <c r="G138" i="12" s="1"/>
  <c r="I139" i="12"/>
  <c r="I138" i="12" s="1"/>
  <c r="K139" i="12"/>
  <c r="K138" i="12" s="1"/>
  <c r="M139" i="12"/>
  <c r="M138" i="12" s="1"/>
  <c r="O139" i="12"/>
  <c r="O138" i="12" s="1"/>
  <c r="Q139" i="12"/>
  <c r="Q138" i="12" s="1"/>
  <c r="U139" i="12"/>
  <c r="U138" i="12" s="1"/>
  <c r="F140" i="12"/>
  <c r="G140" i="12"/>
  <c r="I140" i="12"/>
  <c r="K140" i="12"/>
  <c r="M140" i="12"/>
  <c r="O140" i="12"/>
  <c r="Q140" i="12"/>
  <c r="U140" i="12"/>
  <c r="F141" i="12"/>
  <c r="G141" i="12"/>
  <c r="I141" i="12"/>
  <c r="K141" i="12"/>
  <c r="M141" i="12"/>
  <c r="O141" i="12"/>
  <c r="Q141" i="12"/>
  <c r="U141" i="12"/>
  <c r="F142" i="12"/>
  <c r="G142" i="12"/>
  <c r="I142" i="12"/>
  <c r="K142" i="12"/>
  <c r="M142" i="12"/>
  <c r="O142" i="12"/>
  <c r="Q142" i="12"/>
  <c r="U142" i="12"/>
  <c r="F146" i="12"/>
  <c r="G146" i="12"/>
  <c r="I146" i="12"/>
  <c r="K146" i="12"/>
  <c r="M146" i="12"/>
  <c r="O146" i="12"/>
  <c r="Q146" i="12"/>
  <c r="U146" i="12"/>
  <c r="F150" i="12"/>
  <c r="G150" i="12"/>
  <c r="I150" i="12"/>
  <c r="K150" i="12"/>
  <c r="M150" i="12"/>
  <c r="O150" i="12"/>
  <c r="Q150" i="12"/>
  <c r="U150" i="12"/>
  <c r="F152" i="12"/>
  <c r="G152" i="12"/>
  <c r="I152" i="12"/>
  <c r="K152" i="12"/>
  <c r="M152" i="12"/>
  <c r="O152" i="12"/>
  <c r="Q152" i="12"/>
  <c r="U152" i="12"/>
  <c r="F154" i="12"/>
  <c r="G154" i="12"/>
  <c r="I154" i="12"/>
  <c r="K154" i="12"/>
  <c r="M154" i="12"/>
  <c r="O154" i="12"/>
  <c r="Q154" i="12"/>
  <c r="U154" i="12"/>
  <c r="F158" i="12"/>
  <c r="G158" i="12"/>
  <c r="I158" i="12"/>
  <c r="K158" i="12"/>
  <c r="M158" i="12"/>
  <c r="O158" i="12"/>
  <c r="Q158" i="12"/>
  <c r="U158" i="12"/>
  <c r="F159" i="12"/>
  <c r="G159" i="12"/>
  <c r="I159" i="12"/>
  <c r="K159" i="12"/>
  <c r="M159" i="12"/>
  <c r="O159" i="12"/>
  <c r="Q159" i="12"/>
  <c r="U159" i="12"/>
  <c r="F160" i="12"/>
  <c r="G160" i="12"/>
  <c r="I160" i="12"/>
  <c r="K160" i="12"/>
  <c r="M160" i="12"/>
  <c r="O160" i="12"/>
  <c r="Q160" i="12"/>
  <c r="U160" i="12"/>
  <c r="F162" i="12"/>
  <c r="G162" i="12"/>
  <c r="I162" i="12"/>
  <c r="K162" i="12"/>
  <c r="M162" i="12"/>
  <c r="O162" i="12"/>
  <c r="Q162" i="12"/>
  <c r="U162" i="12"/>
  <c r="F164" i="12"/>
  <c r="G164" i="12"/>
  <c r="I164" i="12"/>
  <c r="K164" i="12"/>
  <c r="M164" i="12"/>
  <c r="O164" i="12"/>
  <c r="Q164" i="12"/>
  <c r="U164" i="12"/>
  <c r="F166" i="12"/>
  <c r="G166" i="12"/>
  <c r="I166" i="12"/>
  <c r="K166" i="12"/>
  <c r="M166" i="12"/>
  <c r="O166" i="12"/>
  <c r="Q166" i="12"/>
  <c r="U166" i="12"/>
  <c r="F168" i="12"/>
  <c r="G168" i="12"/>
  <c r="I168" i="12"/>
  <c r="K168" i="12"/>
  <c r="M168" i="12"/>
  <c r="O168" i="12"/>
  <c r="Q168" i="12"/>
  <c r="U168" i="12"/>
  <c r="F170" i="12"/>
  <c r="G170" i="12"/>
  <c r="I170" i="12"/>
  <c r="K170" i="12"/>
  <c r="M170" i="12"/>
  <c r="O170" i="12"/>
  <c r="Q170" i="12"/>
  <c r="U170" i="12"/>
  <c r="F172" i="12"/>
  <c r="G172" i="12"/>
  <c r="I172" i="12"/>
  <c r="K172" i="12"/>
  <c r="M172" i="12"/>
  <c r="O172" i="12"/>
  <c r="Q172" i="12"/>
  <c r="U172" i="12"/>
  <c r="F174" i="12"/>
  <c r="G174" i="12"/>
  <c r="I174" i="12"/>
  <c r="K174" i="12"/>
  <c r="M174" i="12"/>
  <c r="O174" i="12"/>
  <c r="Q174" i="12"/>
  <c r="U174" i="12"/>
  <c r="I176" i="12"/>
  <c r="F177" i="12"/>
  <c r="G177" i="12" s="1"/>
  <c r="I177" i="12"/>
  <c r="K177" i="12"/>
  <c r="K176" i="12" s="1"/>
  <c r="O177" i="12"/>
  <c r="O176" i="12" s="1"/>
  <c r="Q177" i="12"/>
  <c r="Q176" i="12" s="1"/>
  <c r="U177" i="12"/>
  <c r="U176" i="12" s="1"/>
  <c r="F180" i="12"/>
  <c r="G180" i="12" s="1"/>
  <c r="I180" i="12"/>
  <c r="I179" i="12" s="1"/>
  <c r="K180" i="12"/>
  <c r="K179" i="12" s="1"/>
  <c r="O180" i="12"/>
  <c r="O179" i="12" s="1"/>
  <c r="Q180" i="12"/>
  <c r="Q179" i="12" s="1"/>
  <c r="U180" i="12"/>
  <c r="U179" i="12" s="1"/>
  <c r="F182" i="12"/>
  <c r="G182" i="12" s="1"/>
  <c r="M182" i="12" s="1"/>
  <c r="I182" i="12"/>
  <c r="K182" i="12"/>
  <c r="O182" i="12"/>
  <c r="Q182" i="12"/>
  <c r="U182" i="12"/>
  <c r="F183" i="12"/>
  <c r="G183" i="12" s="1"/>
  <c r="M183" i="12" s="1"/>
  <c r="I183" i="12"/>
  <c r="K183" i="12"/>
  <c r="O183" i="12"/>
  <c r="Q183" i="12"/>
  <c r="U183" i="12"/>
  <c r="F184" i="12"/>
  <c r="G184" i="12" s="1"/>
  <c r="M184" i="12" s="1"/>
  <c r="I184" i="12"/>
  <c r="K184" i="12"/>
  <c r="O184" i="12"/>
  <c r="Q184" i="12"/>
  <c r="U184" i="12"/>
  <c r="F186" i="12"/>
  <c r="G186" i="12" s="1"/>
  <c r="M186" i="12" s="1"/>
  <c r="I186" i="12"/>
  <c r="K186" i="12"/>
  <c r="O186" i="12"/>
  <c r="Q186" i="12"/>
  <c r="U186" i="12"/>
  <c r="F188" i="12"/>
  <c r="G188" i="12" s="1"/>
  <c r="M188" i="12" s="1"/>
  <c r="I188" i="12"/>
  <c r="K188" i="12"/>
  <c r="O188" i="12"/>
  <c r="Q188" i="12"/>
  <c r="U188" i="12"/>
  <c r="F194" i="12"/>
  <c r="G194" i="12" s="1"/>
  <c r="M194" i="12" s="1"/>
  <c r="I194" i="12"/>
  <c r="K194" i="12"/>
  <c r="O194" i="12"/>
  <c r="Q194" i="12"/>
  <c r="U194" i="12"/>
  <c r="F196" i="12"/>
  <c r="G196" i="12" s="1"/>
  <c r="M196" i="12" s="1"/>
  <c r="I196" i="12"/>
  <c r="K196" i="12"/>
  <c r="O196" i="12"/>
  <c r="Q196" i="12"/>
  <c r="U196" i="12"/>
  <c r="F199" i="12"/>
  <c r="G199" i="12" s="1"/>
  <c r="M199" i="12" s="1"/>
  <c r="I199" i="12"/>
  <c r="K199" i="12"/>
  <c r="O199" i="12"/>
  <c r="Q199" i="12"/>
  <c r="U199" i="12"/>
  <c r="F200" i="12"/>
  <c r="G200" i="12" s="1"/>
  <c r="M200" i="12" s="1"/>
  <c r="I200" i="12"/>
  <c r="K200" i="12"/>
  <c r="O200" i="12"/>
  <c r="Q200" i="12"/>
  <c r="U200" i="12"/>
  <c r="I20" i="1"/>
  <c r="G20" i="1"/>
  <c r="E20" i="1"/>
  <c r="G19" i="1"/>
  <c r="E19" i="1"/>
  <c r="I18" i="1"/>
  <c r="G18" i="1"/>
  <c r="E18" i="1"/>
  <c r="I17" i="1"/>
  <c r="G17" i="1"/>
  <c r="E17" i="1"/>
  <c r="E16" i="1"/>
  <c r="G56" i="1"/>
  <c r="I55" i="1"/>
  <c r="I19" i="1" s="1"/>
  <c r="I54" i="1"/>
  <c r="I53" i="1"/>
  <c r="I52" i="1"/>
  <c r="I50" i="1"/>
  <c r="I49" i="1"/>
  <c r="I48" i="1"/>
  <c r="I47" i="1"/>
  <c r="G27" i="1"/>
  <c r="F40" i="1"/>
  <c r="G40" i="1"/>
  <c r="G25" i="1" s="1"/>
  <c r="H40" i="1"/>
  <c r="I39" i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51" i="1" l="1"/>
  <c r="I56" i="1" s="1"/>
  <c r="G16" i="1"/>
  <c r="G21" i="1" s="1"/>
  <c r="I16" i="1"/>
  <c r="I21" i="1" s="1"/>
  <c r="G28" i="1"/>
  <c r="G23" i="1"/>
  <c r="G29" i="1" s="1"/>
  <c r="M31" i="12"/>
  <c r="G176" i="12"/>
  <c r="M177" i="12"/>
  <c r="M176" i="12" s="1"/>
  <c r="G179" i="12"/>
  <c r="M180" i="12"/>
  <c r="M179" i="12" s="1"/>
  <c r="M107" i="12"/>
  <c r="M62" i="12"/>
  <c r="G8" i="12"/>
  <c r="M9" i="12"/>
  <c r="M8" i="12" s="1"/>
  <c r="M137" i="12"/>
  <c r="M136" i="12" s="1"/>
  <c r="G62" i="12"/>
  <c r="G107" i="12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F9A6E7A8-9E3F-44B1-8CF8-9B54E2FD5427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DE1F959-0F7E-41CF-AB13-BD1A820B56F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21F60532-83F7-4738-8B3C-C208D69A25C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7CB718E5-0D96-4FAD-805A-974F6EC2F7A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11BE94C-184B-46EB-93DD-0D076FF8B1A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14341B44-101C-423A-A6E7-E767F18F3E0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<sst xmlns="http://schemas.openxmlformats.org/spreadsheetml/2006/main" count="748" uniqueCount="365">
  <si>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</si>
  <si>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</si>
  <si>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</si>
  <si>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</si>
  <si>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</si>
  <si>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</si>
  <si>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</si>
  <si>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</si>
  <si>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</si>
  <si>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</si>
  <si>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</si>
  <si>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</si>
  <si>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</si>
  <si>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</si>
  <si>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</si>
  <si>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</si>
  <si>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</si>
  <si>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</si>
  <si>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</si>
  <si>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</si>
  <si>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</si>
  <si>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</si>
  <si>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</si>
  <si>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</si>
  <si>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</si>
  <si>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</si>
  <si>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</si>
  <si>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</si>
  <si>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</si>
  <si>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</si>
  <si>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</si>
  <si>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</si>
  <si>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</si>
  <si>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</si>
  <si>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</si>
  <si>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</si>
  <si>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</si>
  <si>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</si>
  <si>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</si>
  <si>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</si>
  <si>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</si>
  <si>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</si>
  <si>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</si>
  <si>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Vizovice</t>
  </si>
  <si>
    <t>Rozpočet:</t>
  </si>
  <si>
    <t>Misto</t>
  </si>
  <si>
    <t>Rozšíření parkovacích stání před BD p. č. st. 2139/4</t>
  </si>
  <si>
    <t>Město Vizovice</t>
  </si>
  <si>
    <t>Masarykovo nám. 1007</t>
  </si>
  <si>
    <t>763 12</t>
  </si>
  <si>
    <t>00284653</t>
  </si>
  <si>
    <t>CZ00284653</t>
  </si>
  <si>
    <t>Ing. Zdeněk Navrátil</t>
  </si>
  <si>
    <t>Sadová 1077</t>
  </si>
  <si>
    <t>76312</t>
  </si>
  <si>
    <t>10568981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</si>
  <si>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</si>
  <si>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</si>
  <si>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</si>
  <si>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</si>
  <si>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</si>
  <si>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</si>
  <si>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</si>
  <si>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</si>
  <si>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Zvláštní zakládání, sanace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</si>
  <si>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</si>
  <si>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</si>
  <si>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</si>
  <si>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</si>
  <si>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</si>
  <si>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</si>
  <si>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</si>
  <si>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</si>
  <si>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</si>
  <si>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Bourání ploch a obrub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</si>
  <si>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</si>
  <si>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</si>
  <si>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</si>
  <si>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</si>
  <si>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</si>
  <si>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</si>
  <si>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</si>
  <si>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</si>
  <si>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</si>
  <si>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</si>
  <si>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</si>
  <si>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</si>
  <si>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</si>
  <si>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</si>
  <si>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</si>
  <si>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</si>
  <si>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</si>
  <si>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</si>
  <si>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</si>
  <si>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</si>
  <si>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</si>
  <si>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</si>
  <si>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</si>
  <si>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</si>
  <si>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</si>
  <si>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</si>
  <si>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</si>
  <si>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</si>
  <si>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</si>
  <si>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</si>
  <si>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</si>
  <si>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121101100R00</t>
  </si>
  <si>
    <t>Sejmutí ornice, pl. do 400 m2, přemístění do 50 m</t>
  </si>
  <si>
    <t>m3</t>
  </si>
  <si>
    <t>POL1_0</t>
  </si>
  <si>
    <t>111201101R00</t>
  </si>
  <si>
    <t>Odstranění křovin i s kořeny na ploše do 1000 m2</t>
  </si>
  <si>
    <t>m2</t>
  </si>
  <si>
    <t>122201101R00</t>
  </si>
  <si>
    <t>Odkopávky nezapažené v hor. 3 do 100 m3, Rozšíření</t>
  </si>
  <si>
    <t>zemní práce pro nové podkladní vrstvy:</t>
  </si>
  <si>
    <t>POP</t>
  </si>
  <si>
    <t>plocha rozšíření: 271,76m2*0,3=81,53m3</t>
  </si>
  <si>
    <t>122201109R00</t>
  </si>
  <si>
    <t>Příplatek za lepivost - odkopávky v hor. 3</t>
  </si>
  <si>
    <t>81,53m3</t>
  </si>
  <si>
    <t>182301122R00</t>
  </si>
  <si>
    <t>Rozprostření ornice, svah, tl. 10-15 cm, do 500 m2</t>
  </si>
  <si>
    <t>(34,23+8,56+15,52+10,82+49,93)=119,06m2</t>
  </si>
  <si>
    <t>132201110R00</t>
  </si>
  <si>
    <t xml:space="preserve">Hloubení rýh š.do 60 cm v hor.3 do 50 m3, STROJNĚ, Výkopy pro obruby, </t>
  </si>
  <si>
    <t>Výkop pro silniční stojaté obruby: 154,45*0,3*0,3=13,9m3</t>
  </si>
  <si>
    <t>Výkop pro silniční nájezdové obruby: 83,1*0,2*0,3=4,99m3</t>
  </si>
  <si>
    <t>Výkop pro chodníkové obruby: 63,95*0,2*0,3=3,84m3</t>
  </si>
  <si>
    <t>Celkem: 13,9+4,99+3,84=22,73m3</t>
  </si>
  <si>
    <t>161101101R00</t>
  </si>
  <si>
    <t>Svislé přemístění výkopku z hor.1-4 do 2,5 m</t>
  </si>
  <si>
    <t>81,53+22,73=104,26m3</t>
  </si>
  <si>
    <t>162701105R00</t>
  </si>
  <si>
    <t>Vodorovné přemístění výkopku z hor.1-4 do 10000 m</t>
  </si>
  <si>
    <t>odvoz na skládku nebo meziskládku: 81,53+22,73=104,26m3</t>
  </si>
  <si>
    <t>162701109R00</t>
  </si>
  <si>
    <t>Příplatek k vod. přemístění hor.1-4 za další 1 km</t>
  </si>
  <si>
    <t>odvoz na skládku nebo meziskládku: 81,53+22,73=104,26m3*15km=1.563,9m3</t>
  </si>
  <si>
    <t>199000002R00</t>
  </si>
  <si>
    <t>Poplatek za skládku horniny 1- 4, č. dle katal. odpadů 17 05 04</t>
  </si>
  <si>
    <t>Odvoz na placenou skládku: 81,53+22,73=104,26m3</t>
  </si>
  <si>
    <t>289971212R00</t>
  </si>
  <si>
    <t>Zřízení vrstvy z geotextilie sklon do 1:5 š.do 6 m, sanace pláně rozšíření plochy</t>
  </si>
  <si>
    <t>zemní práce pro sanaci pláně:</t>
  </si>
  <si>
    <t>plocha rozšíření: 271,76m2</t>
  </si>
  <si>
    <t>69370522R</t>
  </si>
  <si>
    <t>Geotextilie PP 500 g/m2 do 6 m</t>
  </si>
  <si>
    <t>POL3_0</t>
  </si>
  <si>
    <t>Zřízení vrstvy z geotextilie sklon do 1:5 š.do 6 m</t>
  </si>
  <si>
    <t>plocha stávající: 470,89m2</t>
  </si>
  <si>
    <t>564871111RT4</t>
  </si>
  <si>
    <t>Podklad ze štěrkodrti po zhutnění tloušťky 30 cm, štěrkodrť frakce 0-63 mm</t>
  </si>
  <si>
    <t>Podklad ze štěrkodrti po zhutnění tloušťky 25 cm, štěrkodrť frakce 0-63 mm</t>
  </si>
  <si>
    <t>122201101R01</t>
  </si>
  <si>
    <t>Odkopávky nezapažené v hor. 3 do 100 m3, Sanace</t>
  </si>
  <si>
    <t>122201101R02</t>
  </si>
  <si>
    <t xml:space="preserve">Odkopávky nezapažené v hor. 3 do 100 m3, Sanace </t>
  </si>
  <si>
    <t>plocha stávající: 470,89m2*0,2=94,178m3</t>
  </si>
  <si>
    <t>81,53+94,178=175,708m3</t>
  </si>
  <si>
    <t>Svislé přemístění výkopku z hor.1-4 do 2,5 m, Sanace</t>
  </si>
  <si>
    <t>81,53+94,178=175,708m3*15km=2.635,62m3</t>
  </si>
  <si>
    <t>564731111R00</t>
  </si>
  <si>
    <t>Podklad z kameniva drceného vel. 0-63 mm,tl. 10 cm, 1. vrstva podkladu pro dlažbu, obruby a pod.</t>
  </si>
  <si>
    <t>112,7+2,56+316,65+13,5+390,1=835,51m2*1,25=1044,4m2</t>
  </si>
  <si>
    <t>Podklad z kameniva drceného vel.32-63 mm,tl. 10 cm, 2. vrstva podkladu pro dlažbu, obruby a pod.</t>
  </si>
  <si>
    <t>112,7+2,56+316,65+13,5+390,1=835,51m2*1,15=960,8m2</t>
  </si>
  <si>
    <t>Podklad z kameniva drceného vel. 0-63 mm,tl. 10 cm, 3. vrstva podkladu pod dlažbu</t>
  </si>
  <si>
    <t>112,7+2,56+316,65+13,5+390,1=835,51m2</t>
  </si>
  <si>
    <t>596215021R00</t>
  </si>
  <si>
    <t>Kladení zámkové dlažby tl. 6 cm do drtě tl. 4 cm, plocha chodníku</t>
  </si>
  <si>
    <t>47,95*1,8+5,7*1,8*2+2,8*2,1=112,7m2</t>
  </si>
  <si>
    <t>596215021R01</t>
  </si>
  <si>
    <t>Kladení zámkové dlažby tl. 6 cm do drtě tl. 4 cm, plocha chodníku reliéf, antracit</t>
  </si>
  <si>
    <t>(1,8+1,8+2,8)*0,4=2,56 m2</t>
  </si>
  <si>
    <t>596215040R00</t>
  </si>
  <si>
    <t>Kladení zámkové dlažby tl. 8 cm do drtě tl. 4 cm, Komunikace, příjezd</t>
  </si>
  <si>
    <t>Zámková dlažba: D1 - D5 ... 89,5m2</t>
  </si>
  <si>
    <t xml:space="preserve">                           D6 - D16 ...188,4m2</t>
  </si>
  <si>
    <t>Celkem: 277,9m2</t>
  </si>
  <si>
    <t>596215040R01</t>
  </si>
  <si>
    <t>Kladení zámkové dlažby tl. 8 cm do drtě tl. 4 cm, Rozdělení parkovacích míst</t>
  </si>
  <si>
    <t>14*5,0+13*5,0=135m*0,1=13,5m2</t>
  </si>
  <si>
    <t>596215040R02</t>
  </si>
  <si>
    <t>Kladení zámkové dlažby tl. 8 cm do drtě tl. 4 cm, Plocha parkovací, dlažba se vsakem</t>
  </si>
  <si>
    <t>(2,6*12)*5,0+(2,85*2)*5,0+(2,6*10)*5,0+(2,85*2)*5,0+6,0*5,0+2,85*6,0=390,1m2</t>
  </si>
  <si>
    <t>583424831R</t>
  </si>
  <si>
    <t xml:space="preserve">Kamenivo drcené 4/8 </t>
  </si>
  <si>
    <t>t</t>
  </si>
  <si>
    <t>112,7+2,56+316,65+13,5+390,1=835,51m2*0,04=33,42m3*2,25=75,20t*1,15=86,5t</t>
  </si>
  <si>
    <t>596291113R00</t>
  </si>
  <si>
    <t xml:space="preserve">Řezání zámkové dlažby tl. 80 mm </t>
  </si>
  <si>
    <t>m</t>
  </si>
  <si>
    <t>Obvod ploch celkem: 43,96+70,79=114,75</t>
  </si>
  <si>
    <t>59245020R NC2</t>
  </si>
  <si>
    <t>Dlažba zámková 20x20x8 cm přírodní, s možností vsaku vody</t>
  </si>
  <si>
    <t>(2,6*12)*5,0+(2,85*2)*5,0+(2,6*10)*5,0+(2,85*2)*5,0+6,0*5,0+2,85*6,0=390,1m2 * 1,15 = 450,0 m2</t>
  </si>
  <si>
    <t>59245110R</t>
  </si>
  <si>
    <t>Dlažba skladebná 200 x 100 x 60 mm přírodní, plocha chodníku</t>
  </si>
  <si>
    <t>47,95*1,8+5,7*1,8*2+2,8*2,1=112,7m2 * 1,1=124,0m2</t>
  </si>
  <si>
    <t>59245111R</t>
  </si>
  <si>
    <t>Dlažba skladebná 200 x 100 x 60 mm , Rozdělení parkovacích míst</t>
  </si>
  <si>
    <t>14*5,0+13*5,0=135m*0,1=13,5m2 * 1,15 = 15,0m2</t>
  </si>
  <si>
    <t>592451157R</t>
  </si>
  <si>
    <t>Dlažba skladebná pro nevidomé 200 x 100 x 80 mm , plocha chodníku, antracit</t>
  </si>
  <si>
    <t>(1,8+1,8+2,8)*0,4=2,56 m2 * 1,2 = 3,0 m2</t>
  </si>
  <si>
    <t>592451170R</t>
  </si>
  <si>
    <t>Dlažba 200 x 100 x 80 mm přírodní, Komunikace, příjezd</t>
  </si>
  <si>
    <t>316,65 * 1,15 = 364,0 m2</t>
  </si>
  <si>
    <t>591141111R00</t>
  </si>
  <si>
    <t>Kladení dlažby velké kostky, lože z MC tl. 5 cm</t>
  </si>
  <si>
    <t>58380129R</t>
  </si>
  <si>
    <t>Kostka dlažební žulová štípaná, drobná 100 až 120 mm, třída I</t>
  </si>
  <si>
    <t>18,5m2*0,2=3,7m3 * 2,75 t/m3=10,175=1,2=12,21 t</t>
  </si>
  <si>
    <t>597092311RT8</t>
  </si>
  <si>
    <t>Žlab odvodňovací  S,dl.1000 mm,A 15,B 125, šířka 235 mm, stavební výška 340-340 mm</t>
  </si>
  <si>
    <t>kus</t>
  </si>
  <si>
    <t>597092353RS3</t>
  </si>
  <si>
    <t>Krycí rošt, dl.500 mm, mřížkový MW 20x25 mm, pozink. ocel</t>
  </si>
  <si>
    <t>597092322R00</t>
  </si>
  <si>
    <t>Vpust, dl.500 mm, DN 150, A 15, B 125</t>
  </si>
  <si>
    <t>597092331R00</t>
  </si>
  <si>
    <t>Čelo žlabu, kombinované plné</t>
  </si>
  <si>
    <t>597092332R00</t>
  </si>
  <si>
    <t>Čelo žlabu pro přípojku DN 200</t>
  </si>
  <si>
    <t>599111111R00</t>
  </si>
  <si>
    <t>Zálivka živičná spár dlažby do 5 cm, velké kostky</t>
  </si>
  <si>
    <t>599141111R00</t>
  </si>
  <si>
    <t>Vyplnění spár mezi panely živičnou zálivkou</t>
  </si>
  <si>
    <t>898011916RA0</t>
  </si>
  <si>
    <t>Kabelová chránička z PVC DN 160 mm vč. obsypu, montáž, pro CETIN</t>
  </si>
  <si>
    <t>POL2_0</t>
  </si>
  <si>
    <t>chránička pro stávající vedení: 24,0 m</t>
  </si>
  <si>
    <t>chránička pro případnou přeložku: 9,0 m</t>
  </si>
  <si>
    <t>Celkem: 33,0m</t>
  </si>
  <si>
    <t>460510312R00</t>
  </si>
  <si>
    <t>Chránička kabelová dělená, DN 160 mm</t>
  </si>
  <si>
    <t>460200533RT2</t>
  </si>
  <si>
    <t>Výkop kabelové rýhy 60/130 cm hor.3, ruční výkop rýhy</t>
  </si>
  <si>
    <t>174101102R09</t>
  </si>
  <si>
    <t>Zásyp rýhy, ruční se zhutněním</t>
  </si>
  <si>
    <t>917862111RT5</t>
  </si>
  <si>
    <t>Osazení stojat. obrub.bet. s opěrou,lože z C 12/15, silniční</t>
  </si>
  <si>
    <t>917862111RV3</t>
  </si>
  <si>
    <t>Osazení stojat. obrub.bet. s opěrou,lože z C 12/15, obrubník nájezdový</t>
  </si>
  <si>
    <t>Osazení stojatého obrubníku betonového, s boční opěrou, do lože z betonu C 12/15, chodníkový</t>
  </si>
  <si>
    <t>918101111R00</t>
  </si>
  <si>
    <t>Lože pod obrubníky nebo obruby dlažeb z C 12/15</t>
  </si>
  <si>
    <t>(162,0+87,0+67,0)=316,0m*0,3*0,1=9,48m3</t>
  </si>
  <si>
    <t>919731122R00</t>
  </si>
  <si>
    <t>Zarovnání styčné plochy živičné tl. do 10 cm</t>
  </si>
  <si>
    <t>59217010R</t>
  </si>
  <si>
    <t xml:space="preserve">Obrubník chodníkový betonový 100x250x1000 mm, přírodní, standard </t>
  </si>
  <si>
    <t>Obrubník stojatý: 67,0 * 1,2 = 80,0 m</t>
  </si>
  <si>
    <t>59217020R</t>
  </si>
  <si>
    <t>Obrubník nájezdový betonový 148,5x145x1000 mm, přírodní, 15*15*100</t>
  </si>
  <si>
    <t>Nájezdový: 87,0m * 1,2 = 104,0 m</t>
  </si>
  <si>
    <t>Obrubník silniční betonový 150 x 250 x 1000 mm přírodní</t>
  </si>
  <si>
    <t>Silniční, stojací: 162,0 m * 1,2 = 194,0 m</t>
  </si>
  <si>
    <t>59217021R</t>
  </si>
  <si>
    <t>Obrubník přechodový P betonový 150 x 250/145 x 975 mm přírodní</t>
  </si>
  <si>
    <t>59217022R</t>
  </si>
  <si>
    <t>Obrubník přechodový L betonový 150 x 250/145 x 975 mm přírodní</t>
  </si>
  <si>
    <t>914001121R00</t>
  </si>
  <si>
    <t>Osaz.svislé dopr.značky a sloupku,Al patka, základ</t>
  </si>
  <si>
    <t>915701111R00</t>
  </si>
  <si>
    <t>Zřízení vodorovného značení z nátěr.hmot tl.do 3mm</t>
  </si>
  <si>
    <t>14*0,1*5,0+16*0,1*0,3*2=7,96m2</t>
  </si>
  <si>
    <t>966006132R00</t>
  </si>
  <si>
    <t>Odstranění doprav.značek se sloupky, s bet.patkami</t>
  </si>
  <si>
    <t>113108412R00</t>
  </si>
  <si>
    <t>Odstranění asfaltové vrstvy pl.nad 50 m2, tl.12 cm</t>
  </si>
  <si>
    <t>113107640R00</t>
  </si>
  <si>
    <t>Odstranění podkladu nad 50 m2,kam.drcené tl.40 cm, příjezd. komunik. stávající</t>
  </si>
  <si>
    <t>113106231R00</t>
  </si>
  <si>
    <t>Rozebrání dlažeb ze zámkové dlažby v kamenivu</t>
  </si>
  <si>
    <t>113107505R00</t>
  </si>
  <si>
    <t>Odstranění podkladu pl. 50 m2,kam.drcené tl.5 cm, zámková dlažba stávající</t>
  </si>
  <si>
    <t>Podélné stání 1: 19,2m2</t>
  </si>
  <si>
    <t>Podélné stání 2: 1,04+49,25=50,29m2</t>
  </si>
  <si>
    <t>Celkem: 19,2+50,29=69,49m2*0,05=3,475m3*1,800=6,254 t</t>
  </si>
  <si>
    <t>113107520R00</t>
  </si>
  <si>
    <t>Odstranění podkladu pl. 50 m2,kam.drcené tl.20 cm, zámková dlažba stávající</t>
  </si>
  <si>
    <t>Celkem: 19,2+50,29=69,49m2*1,2=83,388*0,1=8,339m2*1,8=15,01 t</t>
  </si>
  <si>
    <t>113201011RAA</t>
  </si>
  <si>
    <t>Vytrhání obrubníků silničních, včetně naložení a odvozu na skládku do 1 km</t>
  </si>
  <si>
    <t>4,5+14,5+6,0+4,0+20,0+4,0+9,5+10,5+3,5+15,0+(3,0*6)+3,5+8,0+4,0+5,0=130,0m</t>
  </si>
  <si>
    <t>113201012RAA</t>
  </si>
  <si>
    <t>Vytrhání obrubníků chodníkových a parkových, včetně naložení a odvozu na skládku do 1 km</t>
  </si>
  <si>
    <t>8,0+4,0+(3,0*3)+8,0+3,5+19,0=51,5m</t>
  </si>
  <si>
    <t>979084219R00</t>
  </si>
  <si>
    <t>Příplatek k dopravě vybour.hmot za dalších 5 km</t>
  </si>
  <si>
    <t>silniční obruby: 130,0*0,3*0,15=5,85m3*2,1=12,29 t</t>
  </si>
  <si>
    <t>chodníkové obruby: 51,5*0,1*0,25=1,287*2,1=2,71 t</t>
  </si>
  <si>
    <t>Celkem: 14,99 t*3=44,97 t</t>
  </si>
  <si>
    <t>979089001R00</t>
  </si>
  <si>
    <t>Poplatek za uložení odpadního štěrku a kameniva, skupina odpadu 010408</t>
  </si>
  <si>
    <t>919735113R00</t>
  </si>
  <si>
    <t>Řezání stávajícího živičného krytu tl. 10 - 15 cm</t>
  </si>
  <si>
    <t>979082213R01</t>
  </si>
  <si>
    <t>Vodorovná doprava suti po suchu do 1 km, asfaltová plocha</t>
  </si>
  <si>
    <t>470,89*0,12=56,51m3*2,35=132,79 t</t>
  </si>
  <si>
    <t>979082219R01</t>
  </si>
  <si>
    <t>Příplatek za dopravu suti po suchu za další 1 km, asfaltová plocha</t>
  </si>
  <si>
    <t>470,89*0,12=56,51m3*2,35=132,79 t*15=1.991,9 t</t>
  </si>
  <si>
    <t>979082213R02</t>
  </si>
  <si>
    <t>Vodorovná doprava suti po suchu do 1 km, podkladní vrstvy asfaltové komunikace</t>
  </si>
  <si>
    <t>470,89*0,4=188,36m3*2,2=414,38 t</t>
  </si>
  <si>
    <t>979082219R02</t>
  </si>
  <si>
    <t>Příplatek za dopravu suti po suchu za další 1 km, podkladní vrstvy asfaltové komunikace</t>
  </si>
  <si>
    <t>470,89*0,4=188,36m3*2,2=414,38 t*15=6.215,8 t</t>
  </si>
  <si>
    <t>979082213R03</t>
  </si>
  <si>
    <t>Vodorovná doprava suti po suchu do 1 km, dlažba stávajícího chodníku</t>
  </si>
  <si>
    <t>158,66*0,06=9,52m3*2,4=22,85 t</t>
  </si>
  <si>
    <t>979082219R03</t>
  </si>
  <si>
    <t>Příplatek za dopravu suti po suchu za další 1 km, dlažba stávajícího chodníku</t>
  </si>
  <si>
    <t>158,66*0,06=9,52m3*2,4=22,85 t*15=342,7 t</t>
  </si>
  <si>
    <t>979082213R04</t>
  </si>
  <si>
    <t>Vodorovná doprava suti po suchu do 1 km, podkladní vrstvy stávajícího chodníku</t>
  </si>
  <si>
    <t>158,66*0,2=31,73m3*2,2=69,8 t</t>
  </si>
  <si>
    <t>979082219R04</t>
  </si>
  <si>
    <t>Příplatek za dopravu suti po suchu za další 1 km, podkladní vrstvy stávajícího chodníku</t>
  </si>
  <si>
    <t>158,66*0,2=31,73m3*2,2=69,8 t*15=1.047,1 t</t>
  </si>
  <si>
    <t>998223011R00</t>
  </si>
  <si>
    <t>Přesun hmot, pozemní komunikace, kryt dlážděný</t>
  </si>
  <si>
    <t>409,77942+920,45841+1,18932+117,59900=1.449,02615 t</t>
  </si>
  <si>
    <t>ON 20</t>
  </si>
  <si>
    <t>OSTATNÍ NÁKLADY, Předání a převzetí staveniště</t>
  </si>
  <si>
    <t>soubor</t>
  </si>
  <si>
    <t>Náklady spojené s účastí zhotovitele na předání a převzetí staveniště.</t>
  </si>
  <si>
    <t>ON-NC 32</t>
  </si>
  <si>
    <t>Přenosné dopravní značení, montáž a demontáž</t>
  </si>
  <si>
    <t>ON-NC 33</t>
  </si>
  <si>
    <t>Přenosné dopravní značení, pronájem dopravních značek dle schválené situace</t>
  </si>
  <si>
    <t>den</t>
  </si>
  <si>
    <t>VRNNC 11</t>
  </si>
  <si>
    <t>Vybudování a provoz Zařízení staveniště</t>
  </si>
  <si>
    <t>Náklady spojené se zřízením přípojek energií k objektům zařízení staveniště,vybudování případných měřících odběrných míst a zřízení, případná příprava území pro objekty zařízení staveniště a vlastní vybudování objektů zařízení staveniště.</t>
  </si>
  <si>
    <t>VRNNC 13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</si>
  <si>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</si>
  <si>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</si>
  <si>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VRNNC 10</t>
  </si>
  <si>
    <t>Vytýčení stavby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</si>
  <si>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</si>
  <si>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</si>
  <si>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Vytyčení stavby a inž.sítí</t>
  </si>
  <si>
    <t>Vytyčení stavby, osy komunikací, polohy obrubníků</t>
  </si>
  <si>
    <t>Vytyčení obvodu staveniště</t>
  </si>
  <si>
    <t>VRNNC 15</t>
  </si>
  <si>
    <t>Geometrický plán</t>
  </si>
  <si>
    <t>zpracovaný na základě skutečného provedení stavby v požadovaném množství, vč.vkladu</t>
  </si>
  <si>
    <t>ON 22</t>
  </si>
  <si>
    <t>Ostatní náklady, Dokumentace skutečného provedení stavby + zaměření</t>
  </si>
  <si>
    <t>Náklady na vyhotovení dokumentace skutečného provedení stavby a její předání objednateli v požadované formě a požadovaném počtu.</t>
  </si>
  <si>
    <t>3x tisk a 2x CD</t>
  </si>
  <si>
    <t>ON 25</t>
  </si>
  <si>
    <t>Ostatní náklady, dopravní značky a značení, Dokumentace DIO, DIR</t>
  </si>
  <si>
    <t>POL99_0</t>
  </si>
  <si>
    <t>ON 29</t>
  </si>
  <si>
    <t>Kompletační činnost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</si>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</sst>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31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vertical="center"/>
    </xf>
    <xf numFmtId="4" fontId="3" fillId="0" borderId="34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5" borderId="38" xfId="0" applyNumberFormat="1" applyFont="1" applyFill="1" applyBorder="1" applyAlignment="1">
      <alignment horizontal="center"/>
    </xf>
    <xf numFmtId="4" fontId="3" fillId="5" borderId="38" xfId="0" applyNumberFormat="1" applyFont="1" applyFill="1" applyBorder="1" applyAlignment="1"/>
    <xf numFmtId="4" fontId="3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0" borderId="34" xfId="0" applyNumberFormat="1" applyFont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5" xfId="0" applyNumberFormat="1" applyFont="1" applyBorder="1" applyAlignment="1">
      <alignment vertical="top" wrapText="1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8" xfId="0" applyNumberFormat="1" applyFont="1" applyBorder="1" applyAlignment="1">
      <alignment vertical="top" shrinkToFit="1"/>
    </xf>
    <xf numFmtId="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0" fontId="17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5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890E0493-F4AD-4C68-B9BB-F55E6D1BE6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3282-9869-478C-9EE9-7DA1413A3D4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72A0-2B75-4757-8C6E-14B8E5378A95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5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5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52</v>
      </c>
      <c r="E11" s="123"/>
      <c r="F11" s="123"/>
      <c r="G11" s="123"/>
      <c r="H11" s="27" t="s">
        <v>33</v>
      </c>
      <c r="I11" s="127" t="s">
        <v>55</v>
      </c>
      <c r="J11" s="11"/>
    </row>
    <row r="12" spans="1:15" ht="15.75" customHeight="1" x14ac:dyDescent="0.25">
      <c r="A12" s="4"/>
      <c r="B12" s="39"/>
      <c r="C12" s="25"/>
      <c r="D12" s="124" t="s">
        <v>53</v>
      </c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 t="s">
        <v>54</v>
      </c>
      <c r="D13" s="125" t="s">
        <v>43</v>
      </c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>
        <f>SUMIF(F47:F55,A16,G47:G55)+SUMIF(F47:F55,"PSU",G47:G55)</f>
        <v>0</v>
      </c>
      <c r="F16" s="81"/>
      <c r="G16" s="80">
        <f>SUMIF(F47:F55,A16,H47:H55)+SUMIF(F47:F55,"PSU",H47:H55)</f>
        <v>0</v>
      </c>
      <c r="H16" s="81"/>
      <c r="I16" s="80">
        <f>SUMIF(F47:F55,A16,I47:I55)+SUMIF(F47:F55,"PSU",I47:I55)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>
        <f>SUMIF(F47:F55,A17,G47:G55)</f>
        <v>0</v>
      </c>
      <c r="F17" s="81"/>
      <c r="G17" s="80">
        <f>SUMIF(F47:F55,A17,H47:H55)</f>
        <v>0</v>
      </c>
      <c r="H17" s="81"/>
      <c r="I17" s="80">
        <f>SUMIF(F47:F55,A17,I47:I55)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>
        <f>SUMIF(F47:F55,A18,G47:G55)</f>
        <v>0</v>
      </c>
      <c r="F18" s="81"/>
      <c r="G18" s="80">
        <f>SUMIF(F47:F55,A18,H47:H55)</f>
        <v>0</v>
      </c>
      <c r="H18" s="81"/>
      <c r="I18" s="80">
        <f>SUMIF(F47:F55,A18,I47:I55)</f>
        <v>0</v>
      </c>
      <c r="J18" s="82"/>
    </row>
    <row r="19" spans="1:10" ht="23.25" customHeight="1" x14ac:dyDescent="0.25">
      <c r="A19" s="194" t="s">
        <v>77</v>
      </c>
      <c r="B19" s="195" t="s">
        <v>26</v>
      </c>
      <c r="C19" s="56"/>
      <c r="D19" s="57"/>
      <c r="E19" s="80">
        <f>SUMIF(F47:F55,A19,G47:G55)</f>
        <v>0</v>
      </c>
      <c r="F19" s="81"/>
      <c r="G19" s="80">
        <f>SUMIF(F47:F55,A19,H47:H55)</f>
        <v>0</v>
      </c>
      <c r="H19" s="81"/>
      <c r="I19" s="80">
        <f>SUMIF(F47:F55,A19,I47:I55)</f>
        <v>0</v>
      </c>
      <c r="J19" s="82"/>
    </row>
    <row r="20" spans="1:10" ht="23.25" customHeight="1" x14ac:dyDescent="0.25">
      <c r="A20" s="194" t="s">
        <v>78</v>
      </c>
      <c r="B20" s="195" t="s">
        <v>27</v>
      </c>
      <c r="C20" s="56"/>
      <c r="D20" s="57"/>
      <c r="E20" s="80">
        <f>SUMIF(F47:F55,A20,G47:G55)</f>
        <v>0</v>
      </c>
      <c r="F20" s="81"/>
      <c r="G20" s="80">
        <f>SUMIF(F47:F55,A20,H47:H55)</f>
        <v>0</v>
      </c>
      <c r="H20" s="81"/>
      <c r="I20" s="80">
        <f>SUMIF(F47:F55,A20,I47:I55)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15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58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45632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56</v>
      </c>
      <c r="C39" s="137" t="s">
        <v>46</v>
      </c>
      <c r="D39" s="138"/>
      <c r="E39" s="138"/>
      <c r="F39" s="146">
        <f>'Rozpočet Pol'!AC202</f>
        <v>0</v>
      </c>
      <c r="G39" s="147">
        <f>'Rozpočet Pol'!AD202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57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6" x14ac:dyDescent="0.3">
      <c r="B44" s="162" t="s">
        <v>59</v>
      </c>
    </row>
    <row r="46" spans="1:10" ht="25.5" customHeight="1" x14ac:dyDescent="0.25">
      <c r="A46" s="163"/>
      <c r="B46" s="169" t="s">
        <v>16</v>
      </c>
      <c r="C46" s="169" t="s">
        <v>5</v>
      </c>
      <c r="D46" s="170"/>
      <c r="E46" s="170"/>
      <c r="F46" s="173" t="s">
        <v>60</v>
      </c>
      <c r="G46" s="173" t="s">
        <v>29</v>
      </c>
      <c r="H46" s="173" t="s">
        <v>30</v>
      </c>
      <c r="I46" s="174" t="s">
        <v>28</v>
      </c>
      <c r="J46" s="174"/>
    </row>
    <row r="47" spans="1:10" ht="25.5" customHeight="1" x14ac:dyDescent="0.25">
      <c r="A47" s="164"/>
      <c r="B47" s="175" t="s">
        <v>61</v>
      </c>
      <c r="C47" s="176" t="s">
        <v>62</v>
      </c>
      <c r="D47" s="177"/>
      <c r="E47" s="177"/>
      <c r="F47" s="181" t="s">
        <v>23</v>
      </c>
      <c r="G47" s="182">
        <f>'Rozpočet Pol'!I8</f>
        <v>0</v>
      </c>
      <c r="H47" s="182">
        <f>'Rozpočet Pol'!K8</f>
        <v>0</v>
      </c>
      <c r="I47" s="183">
        <f>G47+H47</f>
        <v>0</v>
      </c>
      <c r="J47" s="183"/>
    </row>
    <row r="48" spans="1:10" ht="25.5" customHeight="1" x14ac:dyDescent="0.25">
      <c r="A48" s="164"/>
      <c r="B48" s="167" t="s">
        <v>63</v>
      </c>
      <c r="C48" s="166" t="s">
        <v>64</v>
      </c>
      <c r="D48" s="168"/>
      <c r="E48" s="168"/>
      <c r="F48" s="184" t="s">
        <v>23</v>
      </c>
      <c r="G48" s="185">
        <f>'Rozpočet Pol'!I31</f>
        <v>0</v>
      </c>
      <c r="H48" s="185">
        <f>'Rozpočet Pol'!K31</f>
        <v>0</v>
      </c>
      <c r="I48" s="186">
        <f>G48+H48</f>
        <v>0</v>
      </c>
      <c r="J48" s="186"/>
    </row>
    <row r="49" spans="1:10" ht="25.5" customHeight="1" x14ac:dyDescent="0.25">
      <c r="A49" s="164"/>
      <c r="B49" s="167" t="s">
        <v>65</v>
      </c>
      <c r="C49" s="166" t="s">
        <v>66</v>
      </c>
      <c r="D49" s="168"/>
      <c r="E49" s="168"/>
      <c r="F49" s="184" t="s">
        <v>23</v>
      </c>
      <c r="G49" s="185">
        <f>'Rozpočet Pol'!I62</f>
        <v>0</v>
      </c>
      <c r="H49" s="185">
        <f>'Rozpočet Pol'!K62</f>
        <v>0</v>
      </c>
      <c r="I49" s="186">
        <f>G49+H49</f>
        <v>0</v>
      </c>
      <c r="J49" s="186"/>
    </row>
    <row r="50" spans="1:10" ht="25.5" customHeight="1" x14ac:dyDescent="0.25">
      <c r="A50" s="164"/>
      <c r="B50" s="167" t="s">
        <v>67</v>
      </c>
      <c r="C50" s="166" t="s">
        <v>68</v>
      </c>
      <c r="D50" s="168"/>
      <c r="E50" s="168"/>
      <c r="F50" s="184" t="s">
        <v>23</v>
      </c>
      <c r="G50" s="185">
        <f>'Rozpočet Pol'!I107</f>
        <v>0</v>
      </c>
      <c r="H50" s="185">
        <f>'Rozpočet Pol'!K107</f>
        <v>0</v>
      </c>
      <c r="I50" s="186">
        <f>G50+H50</f>
        <v>0</v>
      </c>
      <c r="J50" s="186"/>
    </row>
    <row r="51" spans="1:10" ht="25.5" customHeight="1" x14ac:dyDescent="0.25">
      <c r="A51" s="164"/>
      <c r="B51" s="167" t="s">
        <v>69</v>
      </c>
      <c r="C51" s="166" t="s">
        <v>70</v>
      </c>
      <c r="D51" s="168"/>
      <c r="E51" s="168"/>
      <c r="F51" s="184" t="s">
        <v>23</v>
      </c>
      <c r="G51" s="185">
        <f>'Rozpočet Pol'!I118</f>
        <v>0</v>
      </c>
      <c r="H51" s="185">
        <f>'Rozpočet Pol'!K118</f>
        <v>0</v>
      </c>
      <c r="I51" s="186">
        <f>G51+H51</f>
        <v>0</v>
      </c>
      <c r="J51" s="186"/>
    </row>
    <row r="52" spans="1:10" ht="25.5" customHeight="1" x14ac:dyDescent="0.25">
      <c r="A52" s="164"/>
      <c r="B52" s="167" t="s">
        <v>71</v>
      </c>
      <c r="C52" s="166" t="s">
        <v>72</v>
      </c>
      <c r="D52" s="168"/>
      <c r="E52" s="168"/>
      <c r="F52" s="184" t="s">
        <v>23</v>
      </c>
      <c r="G52" s="185">
        <f>'Rozpočet Pol'!I136</f>
        <v>0</v>
      </c>
      <c r="H52" s="185">
        <f>'Rozpočet Pol'!K136</f>
        <v>0</v>
      </c>
      <c r="I52" s="186">
        <f>G52+H52</f>
        <v>0</v>
      </c>
      <c r="J52" s="186"/>
    </row>
    <row r="53" spans="1:10" ht="25.5" customHeight="1" x14ac:dyDescent="0.25">
      <c r="A53" s="164"/>
      <c r="B53" s="167" t="s">
        <v>73</v>
      </c>
      <c r="C53" s="166" t="s">
        <v>74</v>
      </c>
      <c r="D53" s="168"/>
      <c r="E53" s="168"/>
      <c r="F53" s="184" t="s">
        <v>23</v>
      </c>
      <c r="G53" s="185">
        <f>'Rozpočet Pol'!I138</f>
        <v>0</v>
      </c>
      <c r="H53" s="185">
        <f>'Rozpočet Pol'!K138</f>
        <v>0</v>
      </c>
      <c r="I53" s="186">
        <f>G53+H53</f>
        <v>0</v>
      </c>
      <c r="J53" s="186"/>
    </row>
    <row r="54" spans="1:10" ht="25.5" customHeight="1" x14ac:dyDescent="0.25">
      <c r="A54" s="164"/>
      <c r="B54" s="167" t="s">
        <v>75</v>
      </c>
      <c r="C54" s="166" t="s">
        <v>76</v>
      </c>
      <c r="D54" s="168"/>
      <c r="E54" s="168"/>
      <c r="F54" s="184" t="s">
        <v>23</v>
      </c>
      <c r="G54" s="185">
        <f>'Rozpočet Pol'!I176</f>
        <v>0</v>
      </c>
      <c r="H54" s="185">
        <f>'Rozpočet Pol'!K176</f>
        <v>0</v>
      </c>
      <c r="I54" s="186">
        <f>G54+H54</f>
        <v>0</v>
      </c>
      <c r="J54" s="186"/>
    </row>
    <row r="55" spans="1:10" ht="25.5" customHeight="1" x14ac:dyDescent="0.25">
      <c r="A55" s="164"/>
      <c r="B55" s="178" t="s">
        <v>77</v>
      </c>
      <c r="C55" s="179" t="s">
        <v>26</v>
      </c>
      <c r="D55" s="180"/>
      <c r="E55" s="180"/>
      <c r="F55" s="187" t="s">
        <v>77</v>
      </c>
      <c r="G55" s="188">
        <f>'Rozpočet Pol'!I179</f>
        <v>0</v>
      </c>
      <c r="H55" s="188">
        <f>'Rozpočet Pol'!K179</f>
        <v>0</v>
      </c>
      <c r="I55" s="189">
        <f>G55+H55</f>
        <v>0</v>
      </c>
      <c r="J55" s="189"/>
    </row>
    <row r="56" spans="1:10" ht="25.5" customHeight="1" x14ac:dyDescent="0.25">
      <c r="A56" s="165"/>
      <c r="B56" s="171" t="s">
        <v>1</v>
      </c>
      <c r="C56" s="171"/>
      <c r="D56" s="172"/>
      <c r="E56" s="172"/>
      <c r="F56" s="190"/>
      <c r="G56" s="191">
        <f>SUM(G47:G55)</f>
        <v>0</v>
      </c>
      <c r="H56" s="191">
        <f>SUM(H47:H55)</f>
        <v>0</v>
      </c>
      <c r="I56" s="192">
        <f>SUM(I47:I55)</f>
        <v>0</v>
      </c>
      <c r="J56" s="192"/>
    </row>
    <row r="57" spans="1:10" x14ac:dyDescent="0.25">
      <c r="F57" s="193"/>
      <c r="G57" s="129"/>
      <c r="H57" s="193"/>
      <c r="I57" s="129"/>
      <c r="J57" s="129"/>
    </row>
    <row r="58" spans="1:10" x14ac:dyDescent="0.25">
      <c r="F58" s="193"/>
      <c r="G58" s="129"/>
      <c r="H58" s="193"/>
      <c r="I58" s="129"/>
      <c r="J58" s="129"/>
    </row>
    <row r="59" spans="1:10" x14ac:dyDescent="0.25">
      <c r="F59" s="193"/>
      <c r="G59" s="129"/>
      <c r="H59" s="193"/>
      <c r="I59" s="129"/>
      <c r="J5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F566-98FD-4EC9-9695-7C1A0024CE2E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8BAE-E5FB-46F0-8912-BA7DDAE97929}">
  <sheetPr>
    <outlinePr summaryBelow="0"/>
  </sheetPr>
  <dimension ref="A1:BH212"/>
  <sheetViews>
    <sheetView topLeftCell="A36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13" width="0" hidden="1" customWidth="1"/>
    <col min="1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80</v>
      </c>
    </row>
    <row r="2" spans="1:60" ht="25.05" customHeight="1" x14ac:dyDescent="0.25">
      <c r="A2" s="203" t="s">
        <v>79</v>
      </c>
      <c r="B2" s="197"/>
      <c r="C2" s="198" t="s">
        <v>46</v>
      </c>
      <c r="D2" s="199"/>
      <c r="E2" s="199"/>
      <c r="F2" s="199"/>
      <c r="G2" s="205"/>
      <c r="AE2" t="s">
        <v>81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82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83</v>
      </c>
    </row>
    <row r="5" spans="1:60" hidden="1" x14ac:dyDescent="0.25">
      <c r="A5" s="207" t="s">
        <v>84</v>
      </c>
      <c r="B5" s="208"/>
      <c r="C5" s="209"/>
      <c r="D5" s="210"/>
      <c r="E5" s="210"/>
      <c r="F5" s="210"/>
      <c r="G5" s="211"/>
      <c r="AE5" t="s">
        <v>85</v>
      </c>
    </row>
    <row r="7" spans="1:60" ht="39.6" x14ac:dyDescent="0.25">
      <c r="A7" s="217" t="s">
        <v>86</v>
      </c>
      <c r="B7" s="218" t="s">
        <v>87</v>
      </c>
      <c r="C7" s="218" t="s">
        <v>88</v>
      </c>
      <c r="D7" s="217" t="s">
        <v>89</v>
      </c>
      <c r="E7" s="217" t="s">
        <v>90</v>
      </c>
      <c r="F7" s="212" t="s">
        <v>91</v>
      </c>
      <c r="G7" s="236" t="s">
        <v>28</v>
      </c>
      <c r="H7" s="237" t="s">
        <v>29</v>
      </c>
      <c r="I7" s="237" t="s">
        <v>92</v>
      </c>
      <c r="J7" s="237" t="s">
        <v>30</v>
      </c>
      <c r="K7" s="237" t="s">
        <v>93</v>
      </c>
      <c r="L7" s="237" t="s">
        <v>94</v>
      </c>
      <c r="M7" s="237" t="s">
        <v>95</v>
      </c>
      <c r="N7" s="237" t="s">
        <v>96</v>
      </c>
      <c r="O7" s="237" t="s">
        <v>97</v>
      </c>
      <c r="P7" s="237" t="s">
        <v>98</v>
      </c>
      <c r="Q7" s="237" t="s">
        <v>99</v>
      </c>
      <c r="R7" s="237" t="s">
        <v>100</v>
      </c>
      <c r="S7" s="237" t="s">
        <v>101</v>
      </c>
      <c r="T7" s="237" t="s">
        <v>102</v>
      </c>
      <c r="U7" s="220" t="s">
        <v>103</v>
      </c>
    </row>
    <row r="8" spans="1:60" x14ac:dyDescent="0.25">
      <c r="A8" s="238" t="s">
        <v>104</v>
      </c>
      <c r="B8" s="239" t="s">
        <v>61</v>
      </c>
      <c r="C8" s="240" t="s">
        <v>62</v>
      </c>
      <c r="D8" s="219"/>
      <c r="E8" s="241"/>
      <c r="F8" s="242"/>
      <c r="G8" s="242">
        <f>SUMIF(AE9:AE30,"&lt;&gt;NOR",G9:G30)</f>
        <v>0</v>
      </c>
      <c r="H8" s="242"/>
      <c r="I8" s="242">
        <f>SUM(I9:I30)</f>
        <v>0</v>
      </c>
      <c r="J8" s="242"/>
      <c r="K8" s="242">
        <f>SUM(K9:K30)</f>
        <v>0</v>
      </c>
      <c r="L8" s="242"/>
      <c r="M8" s="242">
        <f>SUM(M9:M30)</f>
        <v>0</v>
      </c>
      <c r="N8" s="219"/>
      <c r="O8" s="219">
        <f>SUM(O9:O30)</f>
        <v>0</v>
      </c>
      <c r="P8" s="219"/>
      <c r="Q8" s="219">
        <f>SUM(Q9:Q30)</f>
        <v>0</v>
      </c>
      <c r="R8" s="219"/>
      <c r="S8" s="219"/>
      <c r="T8" s="238"/>
      <c r="U8" s="219">
        <f>SUM(U9:U30)</f>
        <v>164.29</v>
      </c>
      <c r="AE8" t="s">
        <v>105</v>
      </c>
    </row>
    <row r="9" spans="1:60" outlineLevel="1" x14ac:dyDescent="0.25">
      <c r="A9" s="214">
        <v>1</v>
      </c>
      <c r="B9" s="221" t="s">
        <v>106</v>
      </c>
      <c r="C9" s="264" t="s">
        <v>107</v>
      </c>
      <c r="D9" s="223" t="s">
        <v>108</v>
      </c>
      <c r="E9" s="228">
        <v>276.70999999999998</v>
      </c>
      <c r="F9" s="231">
        <f>H9+J9</f>
        <v>0</v>
      </c>
      <c r="G9" s="231">
        <f>ROUND(E9*F9,2)</f>
        <v>0</v>
      </c>
      <c r="H9" s="232"/>
      <c r="I9" s="231">
        <f>ROUND(E9*H9,2)</f>
        <v>0</v>
      </c>
      <c r="J9" s="232"/>
      <c r="K9" s="231">
        <f>ROUND(E9*J9,2)</f>
        <v>0</v>
      </c>
      <c r="L9" s="231">
        <v>0</v>
      </c>
      <c r="M9" s="231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9.5200000000000007E-2</v>
      </c>
      <c r="U9" s="223">
        <f>ROUND(E9*T9,2)</f>
        <v>26.34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109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>
        <v>2</v>
      </c>
      <c r="B10" s="221" t="s">
        <v>110</v>
      </c>
      <c r="C10" s="264" t="s">
        <v>111</v>
      </c>
      <c r="D10" s="223" t="s">
        <v>112</v>
      </c>
      <c r="E10" s="228">
        <v>154</v>
      </c>
      <c r="F10" s="231">
        <f>H10+J10</f>
        <v>0</v>
      </c>
      <c r="G10" s="231">
        <f>ROUND(E10*F10,2)</f>
        <v>0</v>
      </c>
      <c r="H10" s="232"/>
      <c r="I10" s="231">
        <f>ROUND(E10*H10,2)</f>
        <v>0</v>
      </c>
      <c r="J10" s="232"/>
      <c r="K10" s="231">
        <f>ROUND(E10*J10,2)</f>
        <v>0</v>
      </c>
      <c r="L10" s="231">
        <v>0</v>
      </c>
      <c r="M10" s="231">
        <f>G10*(1+L10/100)</f>
        <v>0</v>
      </c>
      <c r="N10" s="223">
        <v>0</v>
      </c>
      <c r="O10" s="223">
        <f>ROUND(E10*N10,5)</f>
        <v>0</v>
      </c>
      <c r="P10" s="223">
        <v>0</v>
      </c>
      <c r="Q10" s="223">
        <f>ROUND(E10*P10,5)</f>
        <v>0</v>
      </c>
      <c r="R10" s="223"/>
      <c r="S10" s="223"/>
      <c r="T10" s="224">
        <v>0.17199999999999999</v>
      </c>
      <c r="U10" s="223">
        <f>ROUND(E10*T10,2)</f>
        <v>26.49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109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3</v>
      </c>
      <c r="B11" s="221" t="s">
        <v>113</v>
      </c>
      <c r="C11" s="264" t="s">
        <v>114</v>
      </c>
      <c r="D11" s="223" t="s">
        <v>108</v>
      </c>
      <c r="E11" s="228">
        <v>81.53</v>
      </c>
      <c r="F11" s="231">
        <f>H11+J11</f>
        <v>0</v>
      </c>
      <c r="G11" s="231">
        <f>ROUND(E11*F11,2)</f>
        <v>0</v>
      </c>
      <c r="H11" s="232"/>
      <c r="I11" s="231">
        <f>ROUND(E11*H11,2)</f>
        <v>0</v>
      </c>
      <c r="J11" s="232"/>
      <c r="K11" s="231">
        <f>ROUND(E11*J11,2)</f>
        <v>0</v>
      </c>
      <c r="L11" s="231">
        <v>0</v>
      </c>
      <c r="M11" s="231">
        <f>G11*(1+L11/100)</f>
        <v>0</v>
      </c>
      <c r="N11" s="223">
        <v>0</v>
      </c>
      <c r="O11" s="223">
        <f>ROUND(E11*N11,5)</f>
        <v>0</v>
      </c>
      <c r="P11" s="223">
        <v>0</v>
      </c>
      <c r="Q11" s="223">
        <f>ROUND(E11*P11,5)</f>
        <v>0</v>
      </c>
      <c r="R11" s="223"/>
      <c r="S11" s="223"/>
      <c r="T11" s="224">
        <v>0.36799999999999999</v>
      </c>
      <c r="U11" s="223">
        <f>ROUND(E11*T11,2)</f>
        <v>30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109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1"/>
      <c r="C12" s="265" t="s">
        <v>115</v>
      </c>
      <c r="D12" s="225"/>
      <c r="E12" s="229"/>
      <c r="F12" s="233"/>
      <c r="G12" s="234"/>
      <c r="H12" s="231"/>
      <c r="I12" s="231"/>
      <c r="J12" s="231"/>
      <c r="K12" s="231"/>
      <c r="L12" s="231"/>
      <c r="M12" s="231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116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6" t="str">
        <f>C12</f>
        <v>zemní práce pro nové podkladní vrstvy:</v>
      </c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/>
      <c r="B13" s="221"/>
      <c r="C13" s="265" t="s">
        <v>117</v>
      </c>
      <c r="D13" s="225"/>
      <c r="E13" s="229"/>
      <c r="F13" s="233"/>
      <c r="G13" s="234"/>
      <c r="H13" s="231"/>
      <c r="I13" s="231"/>
      <c r="J13" s="231"/>
      <c r="K13" s="231"/>
      <c r="L13" s="231"/>
      <c r="M13" s="231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116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6" t="str">
        <f>C13</f>
        <v>plocha rozšíření: 271,76m2*0,3=81,53m3</v>
      </c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>
        <v>4</v>
      </c>
      <c r="B14" s="221" t="s">
        <v>118</v>
      </c>
      <c r="C14" s="264" t="s">
        <v>119</v>
      </c>
      <c r="D14" s="223" t="s">
        <v>108</v>
      </c>
      <c r="E14" s="228">
        <v>81.53</v>
      </c>
      <c r="F14" s="231">
        <f>H14+J14</f>
        <v>0</v>
      </c>
      <c r="G14" s="231">
        <f>ROUND(E14*F14,2)</f>
        <v>0</v>
      </c>
      <c r="H14" s="232"/>
      <c r="I14" s="231">
        <f>ROUND(E14*H14,2)</f>
        <v>0</v>
      </c>
      <c r="J14" s="232"/>
      <c r="K14" s="231">
        <f>ROUND(E14*J14,2)</f>
        <v>0</v>
      </c>
      <c r="L14" s="231">
        <v>0</v>
      </c>
      <c r="M14" s="231">
        <f>G14*(1+L14/100)</f>
        <v>0</v>
      </c>
      <c r="N14" s="223">
        <v>0</v>
      </c>
      <c r="O14" s="223">
        <f>ROUND(E14*N14,5)</f>
        <v>0</v>
      </c>
      <c r="P14" s="223">
        <v>0</v>
      </c>
      <c r="Q14" s="223">
        <f>ROUND(E14*P14,5)</f>
        <v>0</v>
      </c>
      <c r="R14" s="223"/>
      <c r="S14" s="223"/>
      <c r="T14" s="224">
        <v>5.8000000000000003E-2</v>
      </c>
      <c r="U14" s="223">
        <f>ROUND(E14*T14,2)</f>
        <v>4.7300000000000004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109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/>
      <c r="B15" s="221"/>
      <c r="C15" s="265" t="s">
        <v>120</v>
      </c>
      <c r="D15" s="225"/>
      <c r="E15" s="229"/>
      <c r="F15" s="233"/>
      <c r="G15" s="234"/>
      <c r="H15" s="231"/>
      <c r="I15" s="231"/>
      <c r="J15" s="231"/>
      <c r="K15" s="231"/>
      <c r="L15" s="231"/>
      <c r="M15" s="231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116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6" t="str">
        <f>C15</f>
        <v>81,53m3</v>
      </c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5</v>
      </c>
      <c r="B16" s="221" t="s">
        <v>121</v>
      </c>
      <c r="C16" s="264" t="s">
        <v>122</v>
      </c>
      <c r="D16" s="223" t="s">
        <v>112</v>
      </c>
      <c r="E16" s="228">
        <v>119.06</v>
      </c>
      <c r="F16" s="231">
        <f>H16+J16</f>
        <v>0</v>
      </c>
      <c r="G16" s="231">
        <f>ROUND(E16*F16,2)</f>
        <v>0</v>
      </c>
      <c r="H16" s="232"/>
      <c r="I16" s="231">
        <f>ROUND(E16*H16,2)</f>
        <v>0</v>
      </c>
      <c r="J16" s="232"/>
      <c r="K16" s="231">
        <f>ROUND(E16*J16,2)</f>
        <v>0</v>
      </c>
      <c r="L16" s="231">
        <v>0</v>
      </c>
      <c r="M16" s="231">
        <f>G16*(1+L16/100)</f>
        <v>0</v>
      </c>
      <c r="N16" s="223">
        <v>0</v>
      </c>
      <c r="O16" s="223">
        <f>ROUND(E16*N16,5)</f>
        <v>0</v>
      </c>
      <c r="P16" s="223">
        <v>0</v>
      </c>
      <c r="Q16" s="223">
        <f>ROUND(E16*P16,5)</f>
        <v>0</v>
      </c>
      <c r="R16" s="223"/>
      <c r="S16" s="223"/>
      <c r="T16" s="224">
        <v>0.26300000000000001</v>
      </c>
      <c r="U16" s="223">
        <f>ROUND(E16*T16,2)</f>
        <v>31.31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109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/>
      <c r="B17" s="221"/>
      <c r="C17" s="265" t="s">
        <v>123</v>
      </c>
      <c r="D17" s="225"/>
      <c r="E17" s="229"/>
      <c r="F17" s="233"/>
      <c r="G17" s="234"/>
      <c r="H17" s="231"/>
      <c r="I17" s="231"/>
      <c r="J17" s="231"/>
      <c r="K17" s="231"/>
      <c r="L17" s="231"/>
      <c r="M17" s="231"/>
      <c r="N17" s="223"/>
      <c r="O17" s="223"/>
      <c r="P17" s="223"/>
      <c r="Q17" s="223"/>
      <c r="R17" s="223"/>
      <c r="S17" s="223"/>
      <c r="T17" s="224"/>
      <c r="U17" s="223"/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116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6" t="str">
        <f>C17</f>
        <v>(34,23+8,56+15,52+10,82+49,93)=119,06m2</v>
      </c>
      <c r="BB17" s="213"/>
      <c r="BC17" s="213"/>
      <c r="BD17" s="213"/>
      <c r="BE17" s="213"/>
      <c r="BF17" s="213"/>
      <c r="BG17" s="213"/>
      <c r="BH17" s="213"/>
    </row>
    <row r="18" spans="1:60" ht="20.399999999999999" outlineLevel="1" x14ac:dyDescent="0.25">
      <c r="A18" s="214">
        <v>6</v>
      </c>
      <c r="B18" s="221" t="s">
        <v>124</v>
      </c>
      <c r="C18" s="264" t="s">
        <v>125</v>
      </c>
      <c r="D18" s="223" t="s">
        <v>108</v>
      </c>
      <c r="E18" s="228">
        <v>22.73</v>
      </c>
      <c r="F18" s="231">
        <f>H18+J18</f>
        <v>0</v>
      </c>
      <c r="G18" s="231">
        <f>ROUND(E18*F18,2)</f>
        <v>0</v>
      </c>
      <c r="H18" s="232"/>
      <c r="I18" s="231">
        <f>ROUND(E18*H18,2)</f>
        <v>0</v>
      </c>
      <c r="J18" s="232"/>
      <c r="K18" s="231">
        <f>ROUND(E18*J18,2)</f>
        <v>0</v>
      </c>
      <c r="L18" s="231">
        <v>0</v>
      </c>
      <c r="M18" s="231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0.36499999999999999</v>
      </c>
      <c r="U18" s="223">
        <f>ROUND(E18*T18,2)</f>
        <v>8.3000000000000007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109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/>
      <c r="B19" s="221"/>
      <c r="C19" s="265" t="s">
        <v>126</v>
      </c>
      <c r="D19" s="225"/>
      <c r="E19" s="229"/>
      <c r="F19" s="233"/>
      <c r="G19" s="234"/>
      <c r="H19" s="231"/>
      <c r="I19" s="231"/>
      <c r="J19" s="231"/>
      <c r="K19" s="231"/>
      <c r="L19" s="231"/>
      <c r="M19" s="231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116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6" t="str">
        <f>C19</f>
        <v>Výkop pro silniční stojaté obruby: 154,45*0,3*0,3=13,9m3</v>
      </c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1"/>
      <c r="C20" s="265" t="s">
        <v>127</v>
      </c>
      <c r="D20" s="225"/>
      <c r="E20" s="229"/>
      <c r="F20" s="233"/>
      <c r="G20" s="234"/>
      <c r="H20" s="231"/>
      <c r="I20" s="231"/>
      <c r="J20" s="231"/>
      <c r="K20" s="231"/>
      <c r="L20" s="231"/>
      <c r="M20" s="231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116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6" t="str">
        <f>C20</f>
        <v>Výkop pro silniční nájezdové obruby: 83,1*0,2*0,3=4,99m3</v>
      </c>
      <c r="BB20" s="213"/>
      <c r="BC20" s="213"/>
      <c r="BD20" s="213"/>
      <c r="BE20" s="213"/>
      <c r="BF20" s="213"/>
      <c r="BG20" s="213"/>
      <c r="BH20" s="213"/>
    </row>
    <row r="21" spans="1:60" outlineLevel="1" x14ac:dyDescent="0.25">
      <c r="A21" s="214"/>
      <c r="B21" s="221"/>
      <c r="C21" s="265" t="s">
        <v>128</v>
      </c>
      <c r="D21" s="225"/>
      <c r="E21" s="229"/>
      <c r="F21" s="233"/>
      <c r="G21" s="234"/>
      <c r="H21" s="231"/>
      <c r="I21" s="231"/>
      <c r="J21" s="231"/>
      <c r="K21" s="231"/>
      <c r="L21" s="231"/>
      <c r="M21" s="231"/>
      <c r="N21" s="223"/>
      <c r="O21" s="223"/>
      <c r="P21" s="223"/>
      <c r="Q21" s="223"/>
      <c r="R21" s="223"/>
      <c r="S21" s="223"/>
      <c r="T21" s="224"/>
      <c r="U21" s="223"/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116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6" t="str">
        <f>C21</f>
        <v>Výkop pro chodníkové obruby: 63,95*0,2*0,3=3,84m3</v>
      </c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14"/>
      <c r="B22" s="221"/>
      <c r="C22" s="265" t="s">
        <v>129</v>
      </c>
      <c r="D22" s="225"/>
      <c r="E22" s="229"/>
      <c r="F22" s="233"/>
      <c r="G22" s="234"/>
      <c r="H22" s="231"/>
      <c r="I22" s="231"/>
      <c r="J22" s="231"/>
      <c r="K22" s="231"/>
      <c r="L22" s="231"/>
      <c r="M22" s="231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116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6" t="str">
        <f>C22</f>
        <v>Celkem: 13,9+4,99+3,84=22,73m3</v>
      </c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7</v>
      </c>
      <c r="B23" s="221" t="s">
        <v>130</v>
      </c>
      <c r="C23" s="264" t="s">
        <v>131</v>
      </c>
      <c r="D23" s="223" t="s">
        <v>108</v>
      </c>
      <c r="E23" s="228">
        <v>104.26</v>
      </c>
      <c r="F23" s="231">
        <f>H23+J23</f>
        <v>0</v>
      </c>
      <c r="G23" s="231">
        <f>ROUND(E23*F23,2)</f>
        <v>0</v>
      </c>
      <c r="H23" s="232"/>
      <c r="I23" s="231">
        <f>ROUND(E23*H23,2)</f>
        <v>0</v>
      </c>
      <c r="J23" s="232"/>
      <c r="K23" s="231">
        <f>ROUND(E23*J23,2)</f>
        <v>0</v>
      </c>
      <c r="L23" s="231">
        <v>0</v>
      </c>
      <c r="M23" s="231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0.34499999999999997</v>
      </c>
      <c r="U23" s="223">
        <f>ROUND(E23*T23,2)</f>
        <v>35.97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109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/>
      <c r="B24" s="221"/>
      <c r="C24" s="265" t="s">
        <v>132</v>
      </c>
      <c r="D24" s="225"/>
      <c r="E24" s="229"/>
      <c r="F24" s="233"/>
      <c r="G24" s="234"/>
      <c r="H24" s="231"/>
      <c r="I24" s="231"/>
      <c r="J24" s="231"/>
      <c r="K24" s="231"/>
      <c r="L24" s="231"/>
      <c r="M24" s="231"/>
      <c r="N24" s="223"/>
      <c r="O24" s="223"/>
      <c r="P24" s="223"/>
      <c r="Q24" s="223"/>
      <c r="R24" s="223"/>
      <c r="S24" s="223"/>
      <c r="T24" s="224"/>
      <c r="U24" s="223"/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116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6" t="str">
        <f>C24</f>
        <v>81,53+22,73=104,26m3</v>
      </c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8</v>
      </c>
      <c r="B25" s="221" t="s">
        <v>133</v>
      </c>
      <c r="C25" s="264" t="s">
        <v>134</v>
      </c>
      <c r="D25" s="223" t="s">
        <v>108</v>
      </c>
      <c r="E25" s="228">
        <v>104.26</v>
      </c>
      <c r="F25" s="231">
        <f>H25+J25</f>
        <v>0</v>
      </c>
      <c r="G25" s="231">
        <f>ROUND(E25*F25,2)</f>
        <v>0</v>
      </c>
      <c r="H25" s="232"/>
      <c r="I25" s="231">
        <f>ROUND(E25*H25,2)</f>
        <v>0</v>
      </c>
      <c r="J25" s="232"/>
      <c r="K25" s="231">
        <f>ROUND(E25*J25,2)</f>
        <v>0</v>
      </c>
      <c r="L25" s="231">
        <v>0</v>
      </c>
      <c r="M25" s="231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1.0999999999999999E-2</v>
      </c>
      <c r="U25" s="223">
        <f>ROUND(E25*T25,2)</f>
        <v>1.1499999999999999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109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/>
      <c r="B26" s="221"/>
      <c r="C26" s="265" t="s">
        <v>135</v>
      </c>
      <c r="D26" s="225"/>
      <c r="E26" s="229"/>
      <c r="F26" s="233"/>
      <c r="G26" s="234"/>
      <c r="H26" s="231"/>
      <c r="I26" s="231"/>
      <c r="J26" s="231"/>
      <c r="K26" s="231"/>
      <c r="L26" s="231"/>
      <c r="M26" s="231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116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6" t="str">
        <f>C26</f>
        <v>odvoz na skládku nebo meziskládku: 81,53+22,73=104,26m3</v>
      </c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>
        <v>9</v>
      </c>
      <c r="B27" s="221" t="s">
        <v>136</v>
      </c>
      <c r="C27" s="264" t="s">
        <v>137</v>
      </c>
      <c r="D27" s="223" t="s">
        <v>108</v>
      </c>
      <c r="E27" s="228">
        <v>1563.9</v>
      </c>
      <c r="F27" s="231">
        <f>H27+J27</f>
        <v>0</v>
      </c>
      <c r="G27" s="231">
        <f>ROUND(E27*F27,2)</f>
        <v>0</v>
      </c>
      <c r="H27" s="232"/>
      <c r="I27" s="231">
        <f>ROUND(E27*H27,2)</f>
        <v>0</v>
      </c>
      <c r="J27" s="232"/>
      <c r="K27" s="231">
        <f>ROUND(E27*J27,2)</f>
        <v>0</v>
      </c>
      <c r="L27" s="231">
        <v>0</v>
      </c>
      <c r="M27" s="231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</v>
      </c>
      <c r="U27" s="223">
        <f>ROUND(E27*T27,2)</f>
        <v>0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109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/>
      <c r="B28" s="221"/>
      <c r="C28" s="265" t="s">
        <v>138</v>
      </c>
      <c r="D28" s="225"/>
      <c r="E28" s="229"/>
      <c r="F28" s="233"/>
      <c r="G28" s="234"/>
      <c r="H28" s="231"/>
      <c r="I28" s="231"/>
      <c r="J28" s="231"/>
      <c r="K28" s="231"/>
      <c r="L28" s="231"/>
      <c r="M28" s="231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116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6" t="str">
        <f>C28</f>
        <v>odvoz na skládku nebo meziskládku: 81,53+22,73=104,26m3*15km=1.563,9m3</v>
      </c>
      <c r="BB28" s="213"/>
      <c r="BC28" s="213"/>
      <c r="BD28" s="213"/>
      <c r="BE28" s="213"/>
      <c r="BF28" s="213"/>
      <c r="BG28" s="213"/>
      <c r="BH28" s="213"/>
    </row>
    <row r="29" spans="1:60" ht="20.399999999999999" outlineLevel="1" x14ac:dyDescent="0.25">
      <c r="A29" s="214">
        <v>10</v>
      </c>
      <c r="B29" s="221" t="s">
        <v>139</v>
      </c>
      <c r="C29" s="264" t="s">
        <v>140</v>
      </c>
      <c r="D29" s="223" t="s">
        <v>108</v>
      </c>
      <c r="E29" s="228">
        <v>104.26</v>
      </c>
      <c r="F29" s="231">
        <f>H29+J29</f>
        <v>0</v>
      </c>
      <c r="G29" s="231">
        <f>ROUND(E29*F29,2)</f>
        <v>0</v>
      </c>
      <c r="H29" s="232"/>
      <c r="I29" s="231">
        <f>ROUND(E29*H29,2)</f>
        <v>0</v>
      </c>
      <c r="J29" s="232"/>
      <c r="K29" s="231">
        <f>ROUND(E29*J29,2)</f>
        <v>0</v>
      </c>
      <c r="L29" s="231">
        <v>0</v>
      </c>
      <c r="M29" s="231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0</v>
      </c>
      <c r="U29" s="223">
        <f>ROUND(E29*T29,2)</f>
        <v>0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109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/>
      <c r="B30" s="221"/>
      <c r="C30" s="265" t="s">
        <v>141</v>
      </c>
      <c r="D30" s="225"/>
      <c r="E30" s="229"/>
      <c r="F30" s="233"/>
      <c r="G30" s="234"/>
      <c r="H30" s="231"/>
      <c r="I30" s="231"/>
      <c r="J30" s="231"/>
      <c r="K30" s="231"/>
      <c r="L30" s="231"/>
      <c r="M30" s="231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116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6" t="str">
        <f>C30</f>
        <v>Odvoz na placenou skládku: 81,53+22,73=104,26m3</v>
      </c>
      <c r="BB30" s="213"/>
      <c r="BC30" s="213"/>
      <c r="BD30" s="213"/>
      <c r="BE30" s="213"/>
      <c r="BF30" s="213"/>
      <c r="BG30" s="213"/>
      <c r="BH30" s="213"/>
    </row>
    <row r="31" spans="1:60" x14ac:dyDescent="0.25">
      <c r="A31" s="215" t="s">
        <v>104</v>
      </c>
      <c r="B31" s="222" t="s">
        <v>63</v>
      </c>
      <c r="C31" s="266" t="s">
        <v>64</v>
      </c>
      <c r="D31" s="226"/>
      <c r="E31" s="230"/>
      <c r="F31" s="235"/>
      <c r="G31" s="235">
        <f>SUMIF(AE32:AE61,"&lt;&gt;NOR",G32:G61)</f>
        <v>0</v>
      </c>
      <c r="H31" s="235"/>
      <c r="I31" s="235">
        <f>SUM(I32:I61)</f>
        <v>0</v>
      </c>
      <c r="J31" s="235"/>
      <c r="K31" s="235">
        <f>SUM(K32:K61)</f>
        <v>0</v>
      </c>
      <c r="L31" s="235"/>
      <c r="M31" s="235">
        <f>SUM(M32:M61)</f>
        <v>0</v>
      </c>
      <c r="N31" s="226"/>
      <c r="O31" s="226">
        <f>SUM(O32:O61)</f>
        <v>409.77941999999996</v>
      </c>
      <c r="P31" s="226"/>
      <c r="Q31" s="226">
        <f>SUM(Q32:Q61)</f>
        <v>0</v>
      </c>
      <c r="R31" s="226"/>
      <c r="S31" s="226"/>
      <c r="T31" s="227"/>
      <c r="U31" s="226">
        <f>SUM(U32:U61)</f>
        <v>180.47</v>
      </c>
      <c r="AE31" t="s">
        <v>105</v>
      </c>
    </row>
    <row r="32" spans="1:60" ht="20.399999999999999" outlineLevel="1" x14ac:dyDescent="0.25">
      <c r="A32" s="214">
        <v>11</v>
      </c>
      <c r="B32" s="221" t="s">
        <v>142</v>
      </c>
      <c r="C32" s="264" t="s">
        <v>143</v>
      </c>
      <c r="D32" s="223" t="s">
        <v>112</v>
      </c>
      <c r="E32" s="228">
        <v>271.76</v>
      </c>
      <c r="F32" s="231">
        <f>H32+J32</f>
        <v>0</v>
      </c>
      <c r="G32" s="231">
        <f>ROUND(E32*F32,2)</f>
        <v>0</v>
      </c>
      <c r="H32" s="232"/>
      <c r="I32" s="231">
        <f>ROUND(E32*H32,2)</f>
        <v>0</v>
      </c>
      <c r="J32" s="232"/>
      <c r="K32" s="231">
        <f>ROUND(E32*J32,2)</f>
        <v>0</v>
      </c>
      <c r="L32" s="231">
        <v>0</v>
      </c>
      <c r="M32" s="231">
        <f>G32*(1+L32/100)</f>
        <v>0</v>
      </c>
      <c r="N32" s="223">
        <v>3.0000000000000001E-5</v>
      </c>
      <c r="O32" s="223">
        <f>ROUND(E32*N32,5)</f>
        <v>8.1499999999999993E-3</v>
      </c>
      <c r="P32" s="223">
        <v>0</v>
      </c>
      <c r="Q32" s="223">
        <f>ROUND(E32*P32,5)</f>
        <v>0</v>
      </c>
      <c r="R32" s="223"/>
      <c r="S32" s="223"/>
      <c r="T32" s="224">
        <v>3.1E-2</v>
      </c>
      <c r="U32" s="223">
        <f>ROUND(E32*T32,2)</f>
        <v>8.42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109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/>
      <c r="B33" s="221"/>
      <c r="C33" s="265" t="s">
        <v>144</v>
      </c>
      <c r="D33" s="225"/>
      <c r="E33" s="229"/>
      <c r="F33" s="233"/>
      <c r="G33" s="234"/>
      <c r="H33" s="231"/>
      <c r="I33" s="231"/>
      <c r="J33" s="231"/>
      <c r="K33" s="231"/>
      <c r="L33" s="231"/>
      <c r="M33" s="231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116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6" t="str">
        <f>C33</f>
        <v>zemní práce pro sanaci pláně:</v>
      </c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/>
      <c r="B34" s="221"/>
      <c r="C34" s="265" t="s">
        <v>145</v>
      </c>
      <c r="D34" s="225"/>
      <c r="E34" s="229"/>
      <c r="F34" s="233"/>
      <c r="G34" s="234"/>
      <c r="H34" s="231"/>
      <c r="I34" s="231"/>
      <c r="J34" s="231"/>
      <c r="K34" s="231"/>
      <c r="L34" s="231"/>
      <c r="M34" s="231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116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6" t="str">
        <f>C34</f>
        <v>plocha rozšíření: 271,76m2</v>
      </c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>
        <v>12</v>
      </c>
      <c r="B35" s="221" t="s">
        <v>146</v>
      </c>
      <c r="C35" s="264" t="s">
        <v>147</v>
      </c>
      <c r="D35" s="223" t="s">
        <v>112</v>
      </c>
      <c r="E35" s="228">
        <v>271.76</v>
      </c>
      <c r="F35" s="231">
        <f>H35+J35</f>
        <v>0</v>
      </c>
      <c r="G35" s="231">
        <f>ROUND(E35*F35,2)</f>
        <v>0</v>
      </c>
      <c r="H35" s="232"/>
      <c r="I35" s="231">
        <f>ROUND(E35*H35,2)</f>
        <v>0</v>
      </c>
      <c r="J35" s="232"/>
      <c r="K35" s="231">
        <f>ROUND(E35*J35,2)</f>
        <v>0</v>
      </c>
      <c r="L35" s="231">
        <v>0</v>
      </c>
      <c r="M35" s="231">
        <f>G35*(1+L35/100)</f>
        <v>0</v>
      </c>
      <c r="N35" s="223">
        <v>5.0000000000000001E-4</v>
      </c>
      <c r="O35" s="223">
        <f>ROUND(E35*N35,5)</f>
        <v>0.13588</v>
      </c>
      <c r="P35" s="223">
        <v>0</v>
      </c>
      <c r="Q35" s="223">
        <f>ROUND(E35*P35,5)</f>
        <v>0</v>
      </c>
      <c r="R35" s="223"/>
      <c r="S35" s="223"/>
      <c r="T35" s="224">
        <v>0</v>
      </c>
      <c r="U35" s="223">
        <f>ROUND(E35*T35,2)</f>
        <v>0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148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13</v>
      </c>
      <c r="B36" s="221" t="s">
        <v>142</v>
      </c>
      <c r="C36" s="264" t="s">
        <v>149</v>
      </c>
      <c r="D36" s="223" t="s">
        <v>112</v>
      </c>
      <c r="E36" s="228">
        <v>470.89</v>
      </c>
      <c r="F36" s="231">
        <f>H36+J36</f>
        <v>0</v>
      </c>
      <c r="G36" s="231">
        <f>ROUND(E36*F36,2)</f>
        <v>0</v>
      </c>
      <c r="H36" s="232"/>
      <c r="I36" s="231">
        <f>ROUND(E36*H36,2)</f>
        <v>0</v>
      </c>
      <c r="J36" s="232"/>
      <c r="K36" s="231">
        <f>ROUND(E36*J36,2)</f>
        <v>0</v>
      </c>
      <c r="L36" s="231">
        <v>0</v>
      </c>
      <c r="M36" s="231">
        <f>G36*(1+L36/100)</f>
        <v>0</v>
      </c>
      <c r="N36" s="223">
        <v>3.0000000000000001E-5</v>
      </c>
      <c r="O36" s="223">
        <f>ROUND(E36*N36,5)</f>
        <v>1.413E-2</v>
      </c>
      <c r="P36" s="223">
        <v>0</v>
      </c>
      <c r="Q36" s="223">
        <f>ROUND(E36*P36,5)</f>
        <v>0</v>
      </c>
      <c r="R36" s="223"/>
      <c r="S36" s="223"/>
      <c r="T36" s="224">
        <v>3.1E-2</v>
      </c>
      <c r="U36" s="223">
        <f>ROUND(E36*T36,2)</f>
        <v>14.6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109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/>
      <c r="B37" s="221"/>
      <c r="C37" s="265" t="s">
        <v>144</v>
      </c>
      <c r="D37" s="225"/>
      <c r="E37" s="229"/>
      <c r="F37" s="233"/>
      <c r="G37" s="234"/>
      <c r="H37" s="231"/>
      <c r="I37" s="231"/>
      <c r="J37" s="231"/>
      <c r="K37" s="231"/>
      <c r="L37" s="231"/>
      <c r="M37" s="231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116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6" t="str">
        <f>C37</f>
        <v>zemní práce pro sanaci pláně:</v>
      </c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/>
      <c r="B38" s="221"/>
      <c r="C38" s="265" t="s">
        <v>150</v>
      </c>
      <c r="D38" s="225"/>
      <c r="E38" s="229"/>
      <c r="F38" s="233"/>
      <c r="G38" s="234"/>
      <c r="H38" s="231"/>
      <c r="I38" s="231"/>
      <c r="J38" s="231"/>
      <c r="K38" s="231"/>
      <c r="L38" s="231"/>
      <c r="M38" s="231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116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6" t="str">
        <f>C38</f>
        <v>plocha stávající: 470,89m2</v>
      </c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>
        <v>14</v>
      </c>
      <c r="B39" s="221" t="s">
        <v>146</v>
      </c>
      <c r="C39" s="264" t="s">
        <v>147</v>
      </c>
      <c r="D39" s="223" t="s">
        <v>112</v>
      </c>
      <c r="E39" s="228">
        <v>470.89</v>
      </c>
      <c r="F39" s="231">
        <f>H39+J39</f>
        <v>0</v>
      </c>
      <c r="G39" s="231">
        <f>ROUND(E39*F39,2)</f>
        <v>0</v>
      </c>
      <c r="H39" s="232"/>
      <c r="I39" s="231">
        <f>ROUND(E39*H39,2)</f>
        <v>0</v>
      </c>
      <c r="J39" s="232"/>
      <c r="K39" s="231">
        <f>ROUND(E39*J39,2)</f>
        <v>0</v>
      </c>
      <c r="L39" s="231">
        <v>0</v>
      </c>
      <c r="M39" s="231">
        <f>G39*(1+L39/100)</f>
        <v>0</v>
      </c>
      <c r="N39" s="223">
        <v>5.0000000000000001E-4</v>
      </c>
      <c r="O39" s="223">
        <f>ROUND(E39*N39,5)</f>
        <v>0.23544999999999999</v>
      </c>
      <c r="P39" s="223">
        <v>0</v>
      </c>
      <c r="Q39" s="223">
        <f>ROUND(E39*P39,5)</f>
        <v>0</v>
      </c>
      <c r="R39" s="223"/>
      <c r="S39" s="223"/>
      <c r="T39" s="224">
        <v>0</v>
      </c>
      <c r="U39" s="223">
        <f>ROUND(E39*T39,2)</f>
        <v>0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148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14">
        <v>15</v>
      </c>
      <c r="B40" s="221" t="s">
        <v>151</v>
      </c>
      <c r="C40" s="264" t="s">
        <v>152</v>
      </c>
      <c r="D40" s="223" t="s">
        <v>112</v>
      </c>
      <c r="E40" s="228">
        <v>271.76</v>
      </c>
      <c r="F40" s="231">
        <f>H40+J40</f>
        <v>0</v>
      </c>
      <c r="G40" s="231">
        <f>ROUND(E40*F40,2)</f>
        <v>0</v>
      </c>
      <c r="H40" s="232"/>
      <c r="I40" s="231">
        <f>ROUND(E40*H40,2)</f>
        <v>0</v>
      </c>
      <c r="J40" s="232"/>
      <c r="K40" s="231">
        <f>ROUND(E40*J40,2)</f>
        <v>0</v>
      </c>
      <c r="L40" s="231">
        <v>0</v>
      </c>
      <c r="M40" s="231">
        <f>G40*(1+L40/100)</f>
        <v>0</v>
      </c>
      <c r="N40" s="223">
        <v>0.55125000000000002</v>
      </c>
      <c r="O40" s="223">
        <f>ROUND(E40*N40,5)</f>
        <v>149.80770000000001</v>
      </c>
      <c r="P40" s="223">
        <v>0</v>
      </c>
      <c r="Q40" s="223">
        <f>ROUND(E40*P40,5)</f>
        <v>0</v>
      </c>
      <c r="R40" s="223"/>
      <c r="S40" s="223"/>
      <c r="T40" s="224">
        <v>2.7E-2</v>
      </c>
      <c r="U40" s="223">
        <f>ROUND(E40*T40,2)</f>
        <v>7.34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109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5">
      <c r="A41" s="214"/>
      <c r="B41" s="221"/>
      <c r="C41" s="265" t="s">
        <v>144</v>
      </c>
      <c r="D41" s="225"/>
      <c r="E41" s="229"/>
      <c r="F41" s="233"/>
      <c r="G41" s="234"/>
      <c r="H41" s="231"/>
      <c r="I41" s="231"/>
      <c r="J41" s="231"/>
      <c r="K41" s="231"/>
      <c r="L41" s="231"/>
      <c r="M41" s="231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116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6" t="str">
        <f>C41</f>
        <v>zemní práce pro sanaci pláně:</v>
      </c>
      <c r="BB41" s="213"/>
      <c r="BC41" s="213"/>
      <c r="BD41" s="213"/>
      <c r="BE41" s="213"/>
      <c r="BF41" s="213"/>
      <c r="BG41" s="213"/>
      <c r="BH41" s="213"/>
    </row>
    <row r="42" spans="1:60" outlineLevel="1" x14ac:dyDescent="0.25">
      <c r="A42" s="214"/>
      <c r="B42" s="221"/>
      <c r="C42" s="265" t="s">
        <v>145</v>
      </c>
      <c r="D42" s="225"/>
      <c r="E42" s="229"/>
      <c r="F42" s="233"/>
      <c r="G42" s="234"/>
      <c r="H42" s="231"/>
      <c r="I42" s="231"/>
      <c r="J42" s="231"/>
      <c r="K42" s="231"/>
      <c r="L42" s="231"/>
      <c r="M42" s="231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116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6" t="str">
        <f>C42</f>
        <v>plocha rozšíření: 271,76m2</v>
      </c>
      <c r="BB42" s="213"/>
      <c r="BC42" s="213"/>
      <c r="BD42" s="213"/>
      <c r="BE42" s="213"/>
      <c r="BF42" s="213"/>
      <c r="BG42" s="213"/>
      <c r="BH42" s="213"/>
    </row>
    <row r="43" spans="1:60" ht="20.399999999999999" outlineLevel="1" x14ac:dyDescent="0.25">
      <c r="A43" s="214">
        <v>16</v>
      </c>
      <c r="B43" s="221" t="s">
        <v>151</v>
      </c>
      <c r="C43" s="264" t="s">
        <v>153</v>
      </c>
      <c r="D43" s="223" t="s">
        <v>112</v>
      </c>
      <c r="E43" s="228">
        <v>470.89</v>
      </c>
      <c r="F43" s="231">
        <f>H43+J43</f>
        <v>0</v>
      </c>
      <c r="G43" s="231">
        <f>ROUND(E43*F43,2)</f>
        <v>0</v>
      </c>
      <c r="H43" s="232"/>
      <c r="I43" s="231">
        <f>ROUND(E43*H43,2)</f>
        <v>0</v>
      </c>
      <c r="J43" s="232"/>
      <c r="K43" s="231">
        <f>ROUND(E43*J43,2)</f>
        <v>0</v>
      </c>
      <c r="L43" s="231">
        <v>0</v>
      </c>
      <c r="M43" s="231">
        <f>G43*(1+L43/100)</f>
        <v>0</v>
      </c>
      <c r="N43" s="223">
        <v>0.55125000000000002</v>
      </c>
      <c r="O43" s="223">
        <f>ROUND(E43*N43,5)</f>
        <v>259.57810999999998</v>
      </c>
      <c r="P43" s="223">
        <v>0</v>
      </c>
      <c r="Q43" s="223">
        <f>ROUND(E43*P43,5)</f>
        <v>0</v>
      </c>
      <c r="R43" s="223"/>
      <c r="S43" s="223"/>
      <c r="T43" s="224">
        <v>2.7E-2</v>
      </c>
      <c r="U43" s="223">
        <f>ROUND(E43*T43,2)</f>
        <v>12.71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109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/>
      <c r="B44" s="221"/>
      <c r="C44" s="265" t="s">
        <v>144</v>
      </c>
      <c r="D44" s="225"/>
      <c r="E44" s="229"/>
      <c r="F44" s="233"/>
      <c r="G44" s="234"/>
      <c r="H44" s="231"/>
      <c r="I44" s="231"/>
      <c r="J44" s="231"/>
      <c r="K44" s="231"/>
      <c r="L44" s="231"/>
      <c r="M44" s="231"/>
      <c r="N44" s="223"/>
      <c r="O44" s="223"/>
      <c r="P44" s="223"/>
      <c r="Q44" s="223"/>
      <c r="R44" s="223"/>
      <c r="S44" s="223"/>
      <c r="T44" s="224"/>
      <c r="U44" s="223"/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116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6" t="str">
        <f>C44</f>
        <v>zemní práce pro sanaci pláně:</v>
      </c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/>
      <c r="B45" s="221"/>
      <c r="C45" s="265" t="s">
        <v>150</v>
      </c>
      <c r="D45" s="225"/>
      <c r="E45" s="229"/>
      <c r="F45" s="233"/>
      <c r="G45" s="234"/>
      <c r="H45" s="231"/>
      <c r="I45" s="231"/>
      <c r="J45" s="231"/>
      <c r="K45" s="231"/>
      <c r="L45" s="231"/>
      <c r="M45" s="231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116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6" t="str">
        <f>C45</f>
        <v>plocha stávající: 470,89m2</v>
      </c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>
        <v>17</v>
      </c>
      <c r="B46" s="221" t="s">
        <v>154</v>
      </c>
      <c r="C46" s="264" t="s">
        <v>155</v>
      </c>
      <c r="D46" s="223" t="s">
        <v>108</v>
      </c>
      <c r="E46" s="228">
        <v>81.53</v>
      </c>
      <c r="F46" s="231">
        <f>H46+J46</f>
        <v>0</v>
      </c>
      <c r="G46" s="231">
        <f>ROUND(E46*F46,2)</f>
        <v>0</v>
      </c>
      <c r="H46" s="232"/>
      <c r="I46" s="231">
        <f>ROUND(E46*H46,2)</f>
        <v>0</v>
      </c>
      <c r="J46" s="232"/>
      <c r="K46" s="231">
        <f>ROUND(E46*J46,2)</f>
        <v>0</v>
      </c>
      <c r="L46" s="231">
        <v>0</v>
      </c>
      <c r="M46" s="231">
        <f>G46*(1+L46/100)</f>
        <v>0</v>
      </c>
      <c r="N46" s="223">
        <v>0</v>
      </c>
      <c r="O46" s="223">
        <f>ROUND(E46*N46,5)</f>
        <v>0</v>
      </c>
      <c r="P46" s="223">
        <v>0</v>
      </c>
      <c r="Q46" s="223">
        <f>ROUND(E46*P46,5)</f>
        <v>0</v>
      </c>
      <c r="R46" s="223"/>
      <c r="S46" s="223"/>
      <c r="T46" s="224">
        <v>0.36799999999999999</v>
      </c>
      <c r="U46" s="223">
        <f>ROUND(E46*T46,2)</f>
        <v>30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109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/>
      <c r="B47" s="221"/>
      <c r="C47" s="265" t="s">
        <v>144</v>
      </c>
      <c r="D47" s="225"/>
      <c r="E47" s="229"/>
      <c r="F47" s="233"/>
      <c r="G47" s="234"/>
      <c r="H47" s="231"/>
      <c r="I47" s="231"/>
      <c r="J47" s="231"/>
      <c r="K47" s="231"/>
      <c r="L47" s="231"/>
      <c r="M47" s="231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116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6" t="str">
        <f>C47</f>
        <v>zemní práce pro sanaci pláně:</v>
      </c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/>
      <c r="B48" s="221"/>
      <c r="C48" s="265" t="s">
        <v>117</v>
      </c>
      <c r="D48" s="225"/>
      <c r="E48" s="229"/>
      <c r="F48" s="233"/>
      <c r="G48" s="234"/>
      <c r="H48" s="231"/>
      <c r="I48" s="231"/>
      <c r="J48" s="231"/>
      <c r="K48" s="231"/>
      <c r="L48" s="231"/>
      <c r="M48" s="231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116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6" t="str">
        <f>C48</f>
        <v>plocha rozšíření: 271,76m2*0,3=81,53m3</v>
      </c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18</v>
      </c>
      <c r="B49" s="221" t="s">
        <v>156</v>
      </c>
      <c r="C49" s="264" t="s">
        <v>157</v>
      </c>
      <c r="D49" s="223" t="s">
        <v>108</v>
      </c>
      <c r="E49" s="228">
        <v>94.177999999999997</v>
      </c>
      <c r="F49" s="231">
        <f>H49+J49</f>
        <v>0</v>
      </c>
      <c r="G49" s="231">
        <f>ROUND(E49*F49,2)</f>
        <v>0</v>
      </c>
      <c r="H49" s="232"/>
      <c r="I49" s="231">
        <f>ROUND(E49*H49,2)</f>
        <v>0</v>
      </c>
      <c r="J49" s="232"/>
      <c r="K49" s="231">
        <f>ROUND(E49*J49,2)</f>
        <v>0</v>
      </c>
      <c r="L49" s="231">
        <v>0</v>
      </c>
      <c r="M49" s="231">
        <f>G49*(1+L49/100)</f>
        <v>0</v>
      </c>
      <c r="N49" s="223">
        <v>0</v>
      </c>
      <c r="O49" s="223">
        <f>ROUND(E49*N49,5)</f>
        <v>0</v>
      </c>
      <c r="P49" s="223">
        <v>0</v>
      </c>
      <c r="Q49" s="223">
        <f>ROUND(E49*P49,5)</f>
        <v>0</v>
      </c>
      <c r="R49" s="223"/>
      <c r="S49" s="223"/>
      <c r="T49" s="224">
        <v>0.36799999999999999</v>
      </c>
      <c r="U49" s="223">
        <f>ROUND(E49*T49,2)</f>
        <v>34.659999999999997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109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/>
      <c r="B50" s="221"/>
      <c r="C50" s="265" t="s">
        <v>144</v>
      </c>
      <c r="D50" s="225"/>
      <c r="E50" s="229"/>
      <c r="F50" s="233"/>
      <c r="G50" s="234"/>
      <c r="H50" s="231"/>
      <c r="I50" s="231"/>
      <c r="J50" s="231"/>
      <c r="K50" s="231"/>
      <c r="L50" s="231"/>
      <c r="M50" s="231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116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6" t="str">
        <f>C50</f>
        <v>zemní práce pro sanaci pláně:</v>
      </c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/>
      <c r="B51" s="221"/>
      <c r="C51" s="265" t="s">
        <v>158</v>
      </c>
      <c r="D51" s="225"/>
      <c r="E51" s="229"/>
      <c r="F51" s="233"/>
      <c r="G51" s="234"/>
      <c r="H51" s="231"/>
      <c r="I51" s="231"/>
      <c r="J51" s="231"/>
      <c r="K51" s="231"/>
      <c r="L51" s="231"/>
      <c r="M51" s="231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116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6" t="str">
        <f>C51</f>
        <v>plocha stávající: 470,89m2*0,2=94,178m3</v>
      </c>
      <c r="BB51" s="213"/>
      <c r="BC51" s="213"/>
      <c r="BD51" s="213"/>
      <c r="BE51" s="213"/>
      <c r="BF51" s="213"/>
      <c r="BG51" s="213"/>
      <c r="BH51" s="213"/>
    </row>
    <row r="52" spans="1:60" outlineLevel="1" x14ac:dyDescent="0.25">
      <c r="A52" s="214">
        <v>19</v>
      </c>
      <c r="B52" s="221" t="s">
        <v>118</v>
      </c>
      <c r="C52" s="264" t="s">
        <v>119</v>
      </c>
      <c r="D52" s="223" t="s">
        <v>108</v>
      </c>
      <c r="E52" s="228">
        <v>175.708</v>
      </c>
      <c r="F52" s="231">
        <f>H52+J52</f>
        <v>0</v>
      </c>
      <c r="G52" s="231">
        <f>ROUND(E52*F52,2)</f>
        <v>0</v>
      </c>
      <c r="H52" s="232"/>
      <c r="I52" s="231">
        <f>ROUND(E52*H52,2)</f>
        <v>0</v>
      </c>
      <c r="J52" s="232"/>
      <c r="K52" s="231">
        <f>ROUND(E52*J52,2)</f>
        <v>0</v>
      </c>
      <c r="L52" s="231">
        <v>0</v>
      </c>
      <c r="M52" s="231">
        <f>G52*(1+L52/100)</f>
        <v>0</v>
      </c>
      <c r="N52" s="223">
        <v>0</v>
      </c>
      <c r="O52" s="223">
        <f>ROUND(E52*N52,5)</f>
        <v>0</v>
      </c>
      <c r="P52" s="223">
        <v>0</v>
      </c>
      <c r="Q52" s="223">
        <f>ROUND(E52*P52,5)</f>
        <v>0</v>
      </c>
      <c r="R52" s="223"/>
      <c r="S52" s="223"/>
      <c r="T52" s="224">
        <v>5.8000000000000003E-2</v>
      </c>
      <c r="U52" s="223">
        <f>ROUND(E52*T52,2)</f>
        <v>10.19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109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5">
      <c r="A53" s="214"/>
      <c r="B53" s="221"/>
      <c r="C53" s="265" t="s">
        <v>159</v>
      </c>
      <c r="D53" s="225"/>
      <c r="E53" s="229"/>
      <c r="F53" s="233"/>
      <c r="G53" s="234"/>
      <c r="H53" s="231"/>
      <c r="I53" s="231"/>
      <c r="J53" s="231"/>
      <c r="K53" s="231"/>
      <c r="L53" s="231"/>
      <c r="M53" s="231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116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6" t="str">
        <f>C53</f>
        <v>81,53+94,178=175,708m3</v>
      </c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>
        <v>20</v>
      </c>
      <c r="B54" s="221" t="s">
        <v>130</v>
      </c>
      <c r="C54" s="264" t="s">
        <v>160</v>
      </c>
      <c r="D54" s="223" t="s">
        <v>108</v>
      </c>
      <c r="E54" s="228">
        <v>175.708</v>
      </c>
      <c r="F54" s="231">
        <f>H54+J54</f>
        <v>0</v>
      </c>
      <c r="G54" s="231">
        <f>ROUND(E54*F54,2)</f>
        <v>0</v>
      </c>
      <c r="H54" s="232"/>
      <c r="I54" s="231">
        <f>ROUND(E54*H54,2)</f>
        <v>0</v>
      </c>
      <c r="J54" s="232"/>
      <c r="K54" s="231">
        <f>ROUND(E54*J54,2)</f>
        <v>0</v>
      </c>
      <c r="L54" s="231">
        <v>0</v>
      </c>
      <c r="M54" s="231">
        <f>G54*(1+L54/100)</f>
        <v>0</v>
      </c>
      <c r="N54" s="223">
        <v>0</v>
      </c>
      <c r="O54" s="223">
        <f>ROUND(E54*N54,5)</f>
        <v>0</v>
      </c>
      <c r="P54" s="223">
        <v>0</v>
      </c>
      <c r="Q54" s="223">
        <f>ROUND(E54*P54,5)</f>
        <v>0</v>
      </c>
      <c r="R54" s="223"/>
      <c r="S54" s="223"/>
      <c r="T54" s="224">
        <v>0.34499999999999997</v>
      </c>
      <c r="U54" s="223">
        <f>ROUND(E54*T54,2)</f>
        <v>60.62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109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5">
      <c r="A55" s="214"/>
      <c r="B55" s="221"/>
      <c r="C55" s="265" t="s">
        <v>159</v>
      </c>
      <c r="D55" s="225"/>
      <c r="E55" s="229"/>
      <c r="F55" s="233"/>
      <c r="G55" s="234"/>
      <c r="H55" s="231"/>
      <c r="I55" s="231"/>
      <c r="J55" s="231"/>
      <c r="K55" s="231"/>
      <c r="L55" s="231"/>
      <c r="M55" s="231"/>
      <c r="N55" s="223"/>
      <c r="O55" s="223"/>
      <c r="P55" s="223"/>
      <c r="Q55" s="223"/>
      <c r="R55" s="223"/>
      <c r="S55" s="223"/>
      <c r="T55" s="224"/>
      <c r="U55" s="223"/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116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6" t="str">
        <f>C55</f>
        <v>81,53+94,178=175,708m3</v>
      </c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21</v>
      </c>
      <c r="B56" s="221" t="s">
        <v>133</v>
      </c>
      <c r="C56" s="264" t="s">
        <v>134</v>
      </c>
      <c r="D56" s="223" t="s">
        <v>108</v>
      </c>
      <c r="E56" s="228">
        <v>175.708</v>
      </c>
      <c r="F56" s="231">
        <f>H56+J56</f>
        <v>0</v>
      </c>
      <c r="G56" s="231">
        <f>ROUND(E56*F56,2)</f>
        <v>0</v>
      </c>
      <c r="H56" s="232"/>
      <c r="I56" s="231">
        <f>ROUND(E56*H56,2)</f>
        <v>0</v>
      </c>
      <c r="J56" s="232"/>
      <c r="K56" s="231">
        <f>ROUND(E56*J56,2)</f>
        <v>0</v>
      </c>
      <c r="L56" s="231">
        <v>0</v>
      </c>
      <c r="M56" s="231">
        <f>G56*(1+L56/100)</f>
        <v>0</v>
      </c>
      <c r="N56" s="223">
        <v>0</v>
      </c>
      <c r="O56" s="223">
        <f>ROUND(E56*N56,5)</f>
        <v>0</v>
      </c>
      <c r="P56" s="223">
        <v>0</v>
      </c>
      <c r="Q56" s="223">
        <f>ROUND(E56*P56,5)</f>
        <v>0</v>
      </c>
      <c r="R56" s="223"/>
      <c r="S56" s="223"/>
      <c r="T56" s="224">
        <v>1.0999999999999999E-2</v>
      </c>
      <c r="U56" s="223">
        <f>ROUND(E56*T56,2)</f>
        <v>1.93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109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/>
      <c r="B57" s="221"/>
      <c r="C57" s="265" t="s">
        <v>159</v>
      </c>
      <c r="D57" s="225"/>
      <c r="E57" s="229"/>
      <c r="F57" s="233"/>
      <c r="G57" s="234"/>
      <c r="H57" s="231"/>
      <c r="I57" s="231"/>
      <c r="J57" s="231"/>
      <c r="K57" s="231"/>
      <c r="L57" s="231"/>
      <c r="M57" s="231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116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6" t="str">
        <f>C57</f>
        <v>81,53+94,178=175,708m3</v>
      </c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>
        <v>22</v>
      </c>
      <c r="B58" s="221" t="s">
        <v>136</v>
      </c>
      <c r="C58" s="264" t="s">
        <v>137</v>
      </c>
      <c r="D58" s="223" t="s">
        <v>108</v>
      </c>
      <c r="E58" s="228">
        <v>2635.62</v>
      </c>
      <c r="F58" s="231">
        <f>H58+J58</f>
        <v>0</v>
      </c>
      <c r="G58" s="231">
        <f>ROUND(E58*F58,2)</f>
        <v>0</v>
      </c>
      <c r="H58" s="232"/>
      <c r="I58" s="231">
        <f>ROUND(E58*H58,2)</f>
        <v>0</v>
      </c>
      <c r="J58" s="232"/>
      <c r="K58" s="231">
        <f>ROUND(E58*J58,2)</f>
        <v>0</v>
      </c>
      <c r="L58" s="231">
        <v>0</v>
      </c>
      <c r="M58" s="231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0</v>
      </c>
      <c r="U58" s="223">
        <f>ROUND(E58*T58,2)</f>
        <v>0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109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/>
      <c r="B59" s="221"/>
      <c r="C59" s="265" t="s">
        <v>161</v>
      </c>
      <c r="D59" s="225"/>
      <c r="E59" s="229"/>
      <c r="F59" s="233"/>
      <c r="G59" s="234"/>
      <c r="H59" s="231"/>
      <c r="I59" s="231"/>
      <c r="J59" s="231"/>
      <c r="K59" s="231"/>
      <c r="L59" s="231"/>
      <c r="M59" s="231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116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 t="str">
        <f>C59</f>
        <v>81,53+94,178=175,708m3*15km=2.635,62m3</v>
      </c>
      <c r="BB59" s="213"/>
      <c r="BC59" s="213"/>
      <c r="BD59" s="213"/>
      <c r="BE59" s="213"/>
      <c r="BF59" s="213"/>
      <c r="BG59" s="213"/>
      <c r="BH59" s="213"/>
    </row>
    <row r="60" spans="1:60" ht="20.399999999999999" outlineLevel="1" x14ac:dyDescent="0.25">
      <c r="A60" s="214">
        <v>23</v>
      </c>
      <c r="B60" s="221" t="s">
        <v>139</v>
      </c>
      <c r="C60" s="264" t="s">
        <v>140</v>
      </c>
      <c r="D60" s="223" t="s">
        <v>108</v>
      </c>
      <c r="E60" s="228">
        <v>175.708</v>
      </c>
      <c r="F60" s="231">
        <f>H60+J60</f>
        <v>0</v>
      </c>
      <c r="G60" s="231">
        <f>ROUND(E60*F60,2)</f>
        <v>0</v>
      </c>
      <c r="H60" s="232"/>
      <c r="I60" s="231">
        <f>ROUND(E60*H60,2)</f>
        <v>0</v>
      </c>
      <c r="J60" s="232"/>
      <c r="K60" s="231">
        <f>ROUND(E60*J60,2)</f>
        <v>0</v>
      </c>
      <c r="L60" s="231">
        <v>0</v>
      </c>
      <c r="M60" s="231">
        <f>G60*(1+L60/100)</f>
        <v>0</v>
      </c>
      <c r="N60" s="223">
        <v>0</v>
      </c>
      <c r="O60" s="223">
        <f>ROUND(E60*N60,5)</f>
        <v>0</v>
      </c>
      <c r="P60" s="223">
        <v>0</v>
      </c>
      <c r="Q60" s="223">
        <f>ROUND(E60*P60,5)</f>
        <v>0</v>
      </c>
      <c r="R60" s="223"/>
      <c r="S60" s="223"/>
      <c r="T60" s="224">
        <v>0</v>
      </c>
      <c r="U60" s="223">
        <f>ROUND(E60*T60,2)</f>
        <v>0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109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/>
      <c r="B61" s="221"/>
      <c r="C61" s="265" t="s">
        <v>159</v>
      </c>
      <c r="D61" s="225"/>
      <c r="E61" s="229"/>
      <c r="F61" s="233"/>
      <c r="G61" s="234"/>
      <c r="H61" s="231"/>
      <c r="I61" s="231"/>
      <c r="J61" s="231"/>
      <c r="K61" s="231"/>
      <c r="L61" s="231"/>
      <c r="M61" s="231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116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6" t="str">
        <f>C61</f>
        <v>81,53+94,178=175,708m3</v>
      </c>
      <c r="BB61" s="213"/>
      <c r="BC61" s="213"/>
      <c r="BD61" s="213"/>
      <c r="BE61" s="213"/>
      <c r="BF61" s="213"/>
      <c r="BG61" s="213"/>
      <c r="BH61" s="213"/>
    </row>
    <row r="62" spans="1:60" x14ac:dyDescent="0.25">
      <c r="A62" s="215" t="s">
        <v>104</v>
      </c>
      <c r="B62" s="222" t="s">
        <v>65</v>
      </c>
      <c r="C62" s="266" t="s">
        <v>66</v>
      </c>
      <c r="D62" s="226"/>
      <c r="E62" s="230"/>
      <c r="F62" s="235"/>
      <c r="G62" s="235">
        <f>SUMIF(AE63:AE106,"&lt;&gt;NOR",G63:G106)</f>
        <v>0</v>
      </c>
      <c r="H62" s="235"/>
      <c r="I62" s="235">
        <f>SUM(I63:I106)</f>
        <v>0</v>
      </c>
      <c r="J62" s="235"/>
      <c r="K62" s="235">
        <f>SUM(K63:K106)</f>
        <v>0</v>
      </c>
      <c r="L62" s="235"/>
      <c r="M62" s="235">
        <f>SUM(M63:M106)</f>
        <v>0</v>
      </c>
      <c r="N62" s="226"/>
      <c r="O62" s="226">
        <f>SUM(O63:O106)</f>
        <v>920.45841999999982</v>
      </c>
      <c r="P62" s="226"/>
      <c r="Q62" s="226">
        <f>SUM(Q63:Q106)</f>
        <v>0</v>
      </c>
      <c r="R62" s="226"/>
      <c r="S62" s="226"/>
      <c r="T62" s="227"/>
      <c r="U62" s="226">
        <f>SUM(U63:U106)</f>
        <v>521.86</v>
      </c>
      <c r="AE62" t="s">
        <v>105</v>
      </c>
    </row>
    <row r="63" spans="1:60" ht="20.399999999999999" outlineLevel="1" x14ac:dyDescent="0.25">
      <c r="A63" s="214">
        <v>24</v>
      </c>
      <c r="B63" s="221" t="s">
        <v>162</v>
      </c>
      <c r="C63" s="264" t="s">
        <v>163</v>
      </c>
      <c r="D63" s="223" t="s">
        <v>112</v>
      </c>
      <c r="E63" s="228">
        <v>1044.4000000000001</v>
      </c>
      <c r="F63" s="231">
        <f>H63+J63</f>
        <v>0</v>
      </c>
      <c r="G63" s="231">
        <f>ROUND(E63*F63,2)</f>
        <v>0</v>
      </c>
      <c r="H63" s="232"/>
      <c r="I63" s="231">
        <f>ROUND(E63*H63,2)</f>
        <v>0</v>
      </c>
      <c r="J63" s="232"/>
      <c r="K63" s="231">
        <f>ROUND(E63*J63,2)</f>
        <v>0</v>
      </c>
      <c r="L63" s="231">
        <v>0</v>
      </c>
      <c r="M63" s="231">
        <f>G63*(1+L63/100)</f>
        <v>0</v>
      </c>
      <c r="N63" s="223">
        <v>0.215</v>
      </c>
      <c r="O63" s="223">
        <f>ROUND(E63*N63,5)</f>
        <v>224.54599999999999</v>
      </c>
      <c r="P63" s="223">
        <v>0</v>
      </c>
      <c r="Q63" s="223">
        <f>ROUND(E63*P63,5)</f>
        <v>0</v>
      </c>
      <c r="R63" s="223"/>
      <c r="S63" s="223"/>
      <c r="T63" s="224">
        <v>2.5000000000000001E-2</v>
      </c>
      <c r="U63" s="223">
        <f>ROUND(E63*T63,2)</f>
        <v>26.11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109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1"/>
      <c r="C64" s="265" t="s">
        <v>164</v>
      </c>
      <c r="D64" s="225"/>
      <c r="E64" s="229"/>
      <c r="F64" s="233"/>
      <c r="G64" s="234"/>
      <c r="H64" s="231"/>
      <c r="I64" s="231"/>
      <c r="J64" s="231"/>
      <c r="K64" s="231"/>
      <c r="L64" s="231"/>
      <c r="M64" s="231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116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6" t="str">
        <f>C64</f>
        <v>112,7+2,56+316,65+13,5+390,1=835,51m2*1,25=1044,4m2</v>
      </c>
      <c r="BB64" s="213"/>
      <c r="BC64" s="213"/>
      <c r="BD64" s="213"/>
      <c r="BE64" s="213"/>
      <c r="BF64" s="213"/>
      <c r="BG64" s="213"/>
      <c r="BH64" s="213"/>
    </row>
    <row r="65" spans="1:60" ht="20.399999999999999" outlineLevel="1" x14ac:dyDescent="0.25">
      <c r="A65" s="214">
        <v>25</v>
      </c>
      <c r="B65" s="221" t="s">
        <v>162</v>
      </c>
      <c r="C65" s="264" t="s">
        <v>165</v>
      </c>
      <c r="D65" s="223" t="s">
        <v>112</v>
      </c>
      <c r="E65" s="228">
        <v>960.8</v>
      </c>
      <c r="F65" s="231">
        <f>H65+J65</f>
        <v>0</v>
      </c>
      <c r="G65" s="231">
        <f>ROUND(E65*F65,2)</f>
        <v>0</v>
      </c>
      <c r="H65" s="232"/>
      <c r="I65" s="231">
        <f>ROUND(E65*H65,2)</f>
        <v>0</v>
      </c>
      <c r="J65" s="232"/>
      <c r="K65" s="231">
        <f>ROUND(E65*J65,2)</f>
        <v>0</v>
      </c>
      <c r="L65" s="231">
        <v>0</v>
      </c>
      <c r="M65" s="231">
        <f>G65*(1+L65/100)</f>
        <v>0</v>
      </c>
      <c r="N65" s="223">
        <v>0.215</v>
      </c>
      <c r="O65" s="223">
        <f>ROUND(E65*N65,5)</f>
        <v>206.572</v>
      </c>
      <c r="P65" s="223">
        <v>0</v>
      </c>
      <c r="Q65" s="223">
        <f>ROUND(E65*P65,5)</f>
        <v>0</v>
      </c>
      <c r="R65" s="223"/>
      <c r="S65" s="223"/>
      <c r="T65" s="224">
        <v>2.5000000000000001E-2</v>
      </c>
      <c r="U65" s="223">
        <f>ROUND(E65*T65,2)</f>
        <v>24.02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109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/>
      <c r="B66" s="221"/>
      <c r="C66" s="265" t="s">
        <v>166</v>
      </c>
      <c r="D66" s="225"/>
      <c r="E66" s="229"/>
      <c r="F66" s="233"/>
      <c r="G66" s="234"/>
      <c r="H66" s="231"/>
      <c r="I66" s="231"/>
      <c r="J66" s="231"/>
      <c r="K66" s="231"/>
      <c r="L66" s="231"/>
      <c r="M66" s="231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116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6" t="str">
        <f>C66</f>
        <v>112,7+2,56+316,65+13,5+390,1=835,51m2*1,15=960,8m2</v>
      </c>
      <c r="BB66" s="213"/>
      <c r="BC66" s="213"/>
      <c r="BD66" s="213"/>
      <c r="BE66" s="213"/>
      <c r="BF66" s="213"/>
      <c r="BG66" s="213"/>
      <c r="BH66" s="213"/>
    </row>
    <row r="67" spans="1:60" ht="20.399999999999999" outlineLevel="1" x14ac:dyDescent="0.25">
      <c r="A67" s="214">
        <v>26</v>
      </c>
      <c r="B67" s="221" t="s">
        <v>162</v>
      </c>
      <c r="C67" s="264" t="s">
        <v>167</v>
      </c>
      <c r="D67" s="223" t="s">
        <v>112</v>
      </c>
      <c r="E67" s="228">
        <v>835.5</v>
      </c>
      <c r="F67" s="231">
        <f>H67+J67</f>
        <v>0</v>
      </c>
      <c r="G67" s="231">
        <f>ROUND(E67*F67,2)</f>
        <v>0</v>
      </c>
      <c r="H67" s="232"/>
      <c r="I67" s="231">
        <f>ROUND(E67*H67,2)</f>
        <v>0</v>
      </c>
      <c r="J67" s="232"/>
      <c r="K67" s="231">
        <f>ROUND(E67*J67,2)</f>
        <v>0</v>
      </c>
      <c r="L67" s="231">
        <v>0</v>
      </c>
      <c r="M67" s="231">
        <f>G67*(1+L67/100)</f>
        <v>0</v>
      </c>
      <c r="N67" s="223">
        <v>0.215</v>
      </c>
      <c r="O67" s="223">
        <f>ROUND(E67*N67,5)</f>
        <v>179.63249999999999</v>
      </c>
      <c r="P67" s="223">
        <v>0</v>
      </c>
      <c r="Q67" s="223">
        <f>ROUND(E67*P67,5)</f>
        <v>0</v>
      </c>
      <c r="R67" s="223"/>
      <c r="S67" s="223"/>
      <c r="T67" s="224">
        <v>2.5000000000000001E-2</v>
      </c>
      <c r="U67" s="223">
        <f>ROUND(E67*T67,2)</f>
        <v>20.89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109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14"/>
      <c r="B68" s="221"/>
      <c r="C68" s="265" t="s">
        <v>168</v>
      </c>
      <c r="D68" s="225"/>
      <c r="E68" s="229"/>
      <c r="F68" s="233"/>
      <c r="G68" s="234"/>
      <c r="H68" s="231"/>
      <c r="I68" s="231"/>
      <c r="J68" s="231"/>
      <c r="K68" s="231"/>
      <c r="L68" s="231"/>
      <c r="M68" s="231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116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6" t="str">
        <f>C68</f>
        <v>112,7+2,56+316,65+13,5+390,1=835,51m2</v>
      </c>
      <c r="BB68" s="213"/>
      <c r="BC68" s="213"/>
      <c r="BD68" s="213"/>
      <c r="BE68" s="213"/>
      <c r="BF68" s="213"/>
      <c r="BG68" s="213"/>
      <c r="BH68" s="213"/>
    </row>
    <row r="69" spans="1:60" ht="20.399999999999999" outlineLevel="1" x14ac:dyDescent="0.25">
      <c r="A69" s="214">
        <v>27</v>
      </c>
      <c r="B69" s="221" t="s">
        <v>169</v>
      </c>
      <c r="C69" s="264" t="s">
        <v>170</v>
      </c>
      <c r="D69" s="223" t="s">
        <v>112</v>
      </c>
      <c r="E69" s="228">
        <v>112.7</v>
      </c>
      <c r="F69" s="231">
        <f>H69+J69</f>
        <v>0</v>
      </c>
      <c r="G69" s="231">
        <f>ROUND(E69*F69,2)</f>
        <v>0</v>
      </c>
      <c r="H69" s="232"/>
      <c r="I69" s="231">
        <f>ROUND(E69*H69,2)</f>
        <v>0</v>
      </c>
      <c r="J69" s="232"/>
      <c r="K69" s="231">
        <f>ROUND(E69*J69,2)</f>
        <v>0</v>
      </c>
      <c r="L69" s="231">
        <v>0</v>
      </c>
      <c r="M69" s="231">
        <f>G69*(1+L69/100)</f>
        <v>0</v>
      </c>
      <c r="N69" s="223">
        <v>7.3899999999999993E-2</v>
      </c>
      <c r="O69" s="223">
        <f>ROUND(E69*N69,5)</f>
        <v>8.3285300000000007</v>
      </c>
      <c r="P69" s="223">
        <v>0</v>
      </c>
      <c r="Q69" s="223">
        <f>ROUND(E69*P69,5)</f>
        <v>0</v>
      </c>
      <c r="R69" s="223"/>
      <c r="S69" s="223"/>
      <c r="T69" s="224">
        <v>0.45200000000000001</v>
      </c>
      <c r="U69" s="223">
        <f>ROUND(E69*T69,2)</f>
        <v>50.94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109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5">
      <c r="A70" s="214"/>
      <c r="B70" s="221"/>
      <c r="C70" s="265" t="s">
        <v>171</v>
      </c>
      <c r="D70" s="225"/>
      <c r="E70" s="229"/>
      <c r="F70" s="233"/>
      <c r="G70" s="234"/>
      <c r="H70" s="231"/>
      <c r="I70" s="231"/>
      <c r="J70" s="231"/>
      <c r="K70" s="231"/>
      <c r="L70" s="231"/>
      <c r="M70" s="231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116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6" t="str">
        <f>C70</f>
        <v>47,95*1,8+5,7*1,8*2+2,8*2,1=112,7m2</v>
      </c>
      <c r="BB70" s="213"/>
      <c r="BC70" s="213"/>
      <c r="BD70" s="213"/>
      <c r="BE70" s="213"/>
      <c r="BF70" s="213"/>
      <c r="BG70" s="213"/>
      <c r="BH70" s="213"/>
    </row>
    <row r="71" spans="1:60" ht="20.399999999999999" outlineLevel="1" x14ac:dyDescent="0.25">
      <c r="A71" s="214">
        <v>28</v>
      </c>
      <c r="B71" s="221" t="s">
        <v>172</v>
      </c>
      <c r="C71" s="264" t="s">
        <v>173</v>
      </c>
      <c r="D71" s="223" t="s">
        <v>112</v>
      </c>
      <c r="E71" s="228">
        <v>2.56</v>
      </c>
      <c r="F71" s="231">
        <f>H71+J71</f>
        <v>0</v>
      </c>
      <c r="G71" s="231">
        <f>ROUND(E71*F71,2)</f>
        <v>0</v>
      </c>
      <c r="H71" s="232"/>
      <c r="I71" s="231">
        <f>ROUND(E71*H71,2)</f>
        <v>0</v>
      </c>
      <c r="J71" s="232"/>
      <c r="K71" s="231">
        <f>ROUND(E71*J71,2)</f>
        <v>0</v>
      </c>
      <c r="L71" s="231">
        <v>0</v>
      </c>
      <c r="M71" s="231">
        <f>G71*(1+L71/100)</f>
        <v>0</v>
      </c>
      <c r="N71" s="223">
        <v>7.3899999999999993E-2</v>
      </c>
      <c r="O71" s="223">
        <f>ROUND(E71*N71,5)</f>
        <v>0.18917999999999999</v>
      </c>
      <c r="P71" s="223">
        <v>0</v>
      </c>
      <c r="Q71" s="223">
        <f>ROUND(E71*P71,5)</f>
        <v>0</v>
      </c>
      <c r="R71" s="223"/>
      <c r="S71" s="223"/>
      <c r="T71" s="224">
        <v>0.45200000000000001</v>
      </c>
      <c r="U71" s="223">
        <f>ROUND(E71*T71,2)</f>
        <v>1.1599999999999999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109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/>
      <c r="B72" s="221"/>
      <c r="C72" s="265" t="s">
        <v>174</v>
      </c>
      <c r="D72" s="225"/>
      <c r="E72" s="229"/>
      <c r="F72" s="233"/>
      <c r="G72" s="234"/>
      <c r="H72" s="231"/>
      <c r="I72" s="231"/>
      <c r="J72" s="231"/>
      <c r="K72" s="231"/>
      <c r="L72" s="231"/>
      <c r="M72" s="231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116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6" t="str">
        <f>C72</f>
        <v>(1,8+1,8+2,8)*0,4=2,56 m2</v>
      </c>
      <c r="BB72" s="213"/>
      <c r="BC72" s="213"/>
      <c r="BD72" s="213"/>
      <c r="BE72" s="213"/>
      <c r="BF72" s="213"/>
      <c r="BG72" s="213"/>
      <c r="BH72" s="213"/>
    </row>
    <row r="73" spans="1:60" ht="20.399999999999999" outlineLevel="1" x14ac:dyDescent="0.25">
      <c r="A73" s="214">
        <v>29</v>
      </c>
      <c r="B73" s="221" t="s">
        <v>175</v>
      </c>
      <c r="C73" s="264" t="s">
        <v>176</v>
      </c>
      <c r="D73" s="223" t="s">
        <v>112</v>
      </c>
      <c r="E73" s="228">
        <v>316.64999999999998</v>
      </c>
      <c r="F73" s="231">
        <f>H73+J73</f>
        <v>0</v>
      </c>
      <c r="G73" s="231">
        <f>ROUND(E73*F73,2)</f>
        <v>0</v>
      </c>
      <c r="H73" s="232"/>
      <c r="I73" s="231">
        <f>ROUND(E73*H73,2)</f>
        <v>0</v>
      </c>
      <c r="J73" s="232"/>
      <c r="K73" s="231">
        <f>ROUND(E73*J73,2)</f>
        <v>0</v>
      </c>
      <c r="L73" s="231">
        <v>0</v>
      </c>
      <c r="M73" s="231">
        <f>G73*(1+L73/100)</f>
        <v>0</v>
      </c>
      <c r="N73" s="223">
        <v>7.3899999999999993E-2</v>
      </c>
      <c r="O73" s="223">
        <f>ROUND(E73*N73,5)</f>
        <v>23.40044</v>
      </c>
      <c r="P73" s="223">
        <v>0</v>
      </c>
      <c r="Q73" s="223">
        <f>ROUND(E73*P73,5)</f>
        <v>0</v>
      </c>
      <c r="R73" s="223"/>
      <c r="S73" s="223"/>
      <c r="T73" s="224">
        <v>0.47799999999999998</v>
      </c>
      <c r="U73" s="223">
        <f>ROUND(E73*T73,2)</f>
        <v>151.36000000000001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109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14"/>
      <c r="B74" s="221"/>
      <c r="C74" s="265" t="s">
        <v>177</v>
      </c>
      <c r="D74" s="225"/>
      <c r="E74" s="229"/>
      <c r="F74" s="233"/>
      <c r="G74" s="234"/>
      <c r="H74" s="231"/>
      <c r="I74" s="231"/>
      <c r="J74" s="231"/>
      <c r="K74" s="231"/>
      <c r="L74" s="231"/>
      <c r="M74" s="231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116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6" t="str">
        <f>C74</f>
        <v>Zámková dlažba: D1 - D5 ... 89,5m2</v>
      </c>
      <c r="BB74" s="213"/>
      <c r="BC74" s="213"/>
      <c r="BD74" s="213"/>
      <c r="BE74" s="213"/>
      <c r="BF74" s="213"/>
      <c r="BG74" s="213"/>
      <c r="BH74" s="213"/>
    </row>
    <row r="75" spans="1:60" outlineLevel="1" x14ac:dyDescent="0.25">
      <c r="A75" s="214"/>
      <c r="B75" s="221"/>
      <c r="C75" s="265" t="s">
        <v>178</v>
      </c>
      <c r="D75" s="225"/>
      <c r="E75" s="229"/>
      <c r="F75" s="233"/>
      <c r="G75" s="234"/>
      <c r="H75" s="231"/>
      <c r="I75" s="231"/>
      <c r="J75" s="231"/>
      <c r="K75" s="231"/>
      <c r="L75" s="231"/>
      <c r="M75" s="231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116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6" t="str">
        <f>C75</f>
        <v xml:space="preserve">                           D6 - D16 ...188,4m2</v>
      </c>
      <c r="BB75" s="213"/>
      <c r="BC75" s="213"/>
      <c r="BD75" s="213"/>
      <c r="BE75" s="213"/>
      <c r="BF75" s="213"/>
      <c r="BG75" s="213"/>
      <c r="BH75" s="213"/>
    </row>
    <row r="76" spans="1:60" outlineLevel="1" x14ac:dyDescent="0.25">
      <c r="A76" s="214"/>
      <c r="B76" s="221"/>
      <c r="C76" s="265" t="s">
        <v>179</v>
      </c>
      <c r="D76" s="225"/>
      <c r="E76" s="229"/>
      <c r="F76" s="233"/>
      <c r="G76" s="234"/>
      <c r="H76" s="231"/>
      <c r="I76" s="231"/>
      <c r="J76" s="231"/>
      <c r="K76" s="231"/>
      <c r="L76" s="231"/>
      <c r="M76" s="231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116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6" t="str">
        <f>C76</f>
        <v>Celkem: 277,9m2</v>
      </c>
      <c r="BB76" s="213"/>
      <c r="BC76" s="213"/>
      <c r="BD76" s="213"/>
      <c r="BE76" s="213"/>
      <c r="BF76" s="213"/>
      <c r="BG76" s="213"/>
      <c r="BH76" s="213"/>
    </row>
    <row r="77" spans="1:60" ht="20.399999999999999" outlineLevel="1" x14ac:dyDescent="0.25">
      <c r="A77" s="214">
        <v>30</v>
      </c>
      <c r="B77" s="221" t="s">
        <v>180</v>
      </c>
      <c r="C77" s="264" t="s">
        <v>181</v>
      </c>
      <c r="D77" s="223" t="s">
        <v>112</v>
      </c>
      <c r="E77" s="228">
        <v>13.5</v>
      </c>
      <c r="F77" s="231">
        <f>H77+J77</f>
        <v>0</v>
      </c>
      <c r="G77" s="231">
        <f>ROUND(E77*F77,2)</f>
        <v>0</v>
      </c>
      <c r="H77" s="232"/>
      <c r="I77" s="231">
        <f>ROUND(E77*H77,2)</f>
        <v>0</v>
      </c>
      <c r="J77" s="232"/>
      <c r="K77" s="231">
        <f>ROUND(E77*J77,2)</f>
        <v>0</v>
      </c>
      <c r="L77" s="231">
        <v>0</v>
      </c>
      <c r="M77" s="231">
        <f>G77*(1+L77/100)</f>
        <v>0</v>
      </c>
      <c r="N77" s="223">
        <v>7.3899999999999993E-2</v>
      </c>
      <c r="O77" s="223">
        <f>ROUND(E77*N77,5)</f>
        <v>0.99765000000000004</v>
      </c>
      <c r="P77" s="223">
        <v>0</v>
      </c>
      <c r="Q77" s="223">
        <f>ROUND(E77*P77,5)</f>
        <v>0</v>
      </c>
      <c r="R77" s="223"/>
      <c r="S77" s="223"/>
      <c r="T77" s="224">
        <v>0.47799999999999998</v>
      </c>
      <c r="U77" s="223">
        <f>ROUND(E77*T77,2)</f>
        <v>6.45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109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5">
      <c r="A78" s="214"/>
      <c r="B78" s="221"/>
      <c r="C78" s="265" t="s">
        <v>182</v>
      </c>
      <c r="D78" s="225"/>
      <c r="E78" s="229"/>
      <c r="F78" s="233"/>
      <c r="G78" s="234"/>
      <c r="H78" s="231"/>
      <c r="I78" s="231"/>
      <c r="J78" s="231"/>
      <c r="K78" s="231"/>
      <c r="L78" s="231"/>
      <c r="M78" s="231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116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6" t="str">
        <f>C78</f>
        <v>14*5,0+13*5,0=135m*0,1=13,5m2</v>
      </c>
      <c r="BB78" s="213"/>
      <c r="BC78" s="213"/>
      <c r="BD78" s="213"/>
      <c r="BE78" s="213"/>
      <c r="BF78" s="213"/>
      <c r="BG78" s="213"/>
      <c r="BH78" s="213"/>
    </row>
    <row r="79" spans="1:60" ht="20.399999999999999" outlineLevel="1" x14ac:dyDescent="0.25">
      <c r="A79" s="214">
        <v>31</v>
      </c>
      <c r="B79" s="221" t="s">
        <v>183</v>
      </c>
      <c r="C79" s="264" t="s">
        <v>184</v>
      </c>
      <c r="D79" s="223" t="s">
        <v>112</v>
      </c>
      <c r="E79" s="228">
        <v>390.1</v>
      </c>
      <c r="F79" s="231">
        <f>H79+J79</f>
        <v>0</v>
      </c>
      <c r="G79" s="231">
        <f>ROUND(E79*F79,2)</f>
        <v>0</v>
      </c>
      <c r="H79" s="232"/>
      <c r="I79" s="231">
        <f>ROUND(E79*H79,2)</f>
        <v>0</v>
      </c>
      <c r="J79" s="232"/>
      <c r="K79" s="231">
        <f>ROUND(E79*J79,2)</f>
        <v>0</v>
      </c>
      <c r="L79" s="231">
        <v>0</v>
      </c>
      <c r="M79" s="231">
        <f>G79*(1+L79/100)</f>
        <v>0</v>
      </c>
      <c r="N79" s="223">
        <v>7.3899999999999993E-2</v>
      </c>
      <c r="O79" s="223">
        <f>ROUND(E79*N79,5)</f>
        <v>28.828389999999999</v>
      </c>
      <c r="P79" s="223">
        <v>0</v>
      </c>
      <c r="Q79" s="223">
        <f>ROUND(E79*P79,5)</f>
        <v>0</v>
      </c>
      <c r="R79" s="223"/>
      <c r="S79" s="223"/>
      <c r="T79" s="224">
        <v>0.47799999999999998</v>
      </c>
      <c r="U79" s="223">
        <f>ROUND(E79*T79,2)</f>
        <v>186.47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109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5">
      <c r="A80" s="214"/>
      <c r="B80" s="221"/>
      <c r="C80" s="265" t="s">
        <v>185</v>
      </c>
      <c r="D80" s="225"/>
      <c r="E80" s="229"/>
      <c r="F80" s="233"/>
      <c r="G80" s="234"/>
      <c r="H80" s="231"/>
      <c r="I80" s="231"/>
      <c r="J80" s="231"/>
      <c r="K80" s="231"/>
      <c r="L80" s="231"/>
      <c r="M80" s="231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116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6" t="str">
        <f>C80</f>
        <v>(2,6*12)*5,0+(2,85*2)*5,0+(2,6*10)*5,0+(2,85*2)*5,0+6,0*5,0+2,85*6,0=390,1m2</v>
      </c>
      <c r="BB80" s="213"/>
      <c r="BC80" s="213"/>
      <c r="BD80" s="213"/>
      <c r="BE80" s="213"/>
      <c r="BF80" s="213"/>
      <c r="BG80" s="213"/>
      <c r="BH80" s="213"/>
    </row>
    <row r="81" spans="1:60" outlineLevel="1" x14ac:dyDescent="0.25">
      <c r="A81" s="214">
        <v>32</v>
      </c>
      <c r="B81" s="221" t="s">
        <v>186</v>
      </c>
      <c r="C81" s="264" t="s">
        <v>187</v>
      </c>
      <c r="D81" s="223" t="s">
        <v>188</v>
      </c>
      <c r="E81" s="228">
        <v>86.5</v>
      </c>
      <c r="F81" s="231">
        <f>H81+J81</f>
        <v>0</v>
      </c>
      <c r="G81" s="231">
        <f>ROUND(E81*F81,2)</f>
        <v>0</v>
      </c>
      <c r="H81" s="232"/>
      <c r="I81" s="231">
        <f>ROUND(E81*H81,2)</f>
        <v>0</v>
      </c>
      <c r="J81" s="232"/>
      <c r="K81" s="231">
        <f>ROUND(E81*J81,2)</f>
        <v>0</v>
      </c>
      <c r="L81" s="231">
        <v>0</v>
      </c>
      <c r="M81" s="231">
        <f>G81*(1+L81/100)</f>
        <v>0</v>
      </c>
      <c r="N81" s="223">
        <v>1</v>
      </c>
      <c r="O81" s="223">
        <f>ROUND(E81*N81,5)</f>
        <v>86.5</v>
      </c>
      <c r="P81" s="223">
        <v>0</v>
      </c>
      <c r="Q81" s="223">
        <f>ROUND(E81*P81,5)</f>
        <v>0</v>
      </c>
      <c r="R81" s="223"/>
      <c r="S81" s="223"/>
      <c r="T81" s="224">
        <v>0</v>
      </c>
      <c r="U81" s="223">
        <f>ROUND(E81*T81,2)</f>
        <v>0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148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5">
      <c r="A82" s="214"/>
      <c r="B82" s="221"/>
      <c r="C82" s="265" t="s">
        <v>189</v>
      </c>
      <c r="D82" s="225"/>
      <c r="E82" s="229"/>
      <c r="F82" s="233"/>
      <c r="G82" s="234"/>
      <c r="H82" s="231"/>
      <c r="I82" s="231"/>
      <c r="J82" s="231"/>
      <c r="K82" s="231"/>
      <c r="L82" s="231"/>
      <c r="M82" s="231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116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6" t="str">
        <f>C82</f>
        <v>112,7+2,56+316,65+13,5+390,1=835,51m2*0,04=33,42m3*2,25=75,20t*1,15=86,5t</v>
      </c>
      <c r="BB82" s="213"/>
      <c r="BC82" s="213"/>
      <c r="BD82" s="213"/>
      <c r="BE82" s="213"/>
      <c r="BF82" s="213"/>
      <c r="BG82" s="213"/>
      <c r="BH82" s="213"/>
    </row>
    <row r="83" spans="1:60" outlineLevel="1" x14ac:dyDescent="0.25">
      <c r="A83" s="214">
        <v>33</v>
      </c>
      <c r="B83" s="221" t="s">
        <v>190</v>
      </c>
      <c r="C83" s="264" t="s">
        <v>191</v>
      </c>
      <c r="D83" s="223" t="s">
        <v>192</v>
      </c>
      <c r="E83" s="228">
        <v>48</v>
      </c>
      <c r="F83" s="231">
        <f>H83+J83</f>
        <v>0</v>
      </c>
      <c r="G83" s="231">
        <f>ROUND(E83*F83,2)</f>
        <v>0</v>
      </c>
      <c r="H83" s="232"/>
      <c r="I83" s="231">
        <f>ROUND(E83*H83,2)</f>
        <v>0</v>
      </c>
      <c r="J83" s="232"/>
      <c r="K83" s="231">
        <f>ROUND(E83*J83,2)</f>
        <v>0</v>
      </c>
      <c r="L83" s="231">
        <v>0</v>
      </c>
      <c r="M83" s="231">
        <f>G83*(1+L83/100)</f>
        <v>0</v>
      </c>
      <c r="N83" s="223">
        <v>3.6000000000000002E-4</v>
      </c>
      <c r="O83" s="223">
        <f>ROUND(E83*N83,5)</f>
        <v>1.728E-2</v>
      </c>
      <c r="P83" s="223">
        <v>0</v>
      </c>
      <c r="Q83" s="223">
        <f>ROUND(E83*P83,5)</f>
        <v>0</v>
      </c>
      <c r="R83" s="223"/>
      <c r="S83" s="223"/>
      <c r="T83" s="224">
        <v>0.43</v>
      </c>
      <c r="U83" s="223">
        <f>ROUND(E83*T83,2)</f>
        <v>20.64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109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14"/>
      <c r="B84" s="221"/>
      <c r="C84" s="265" t="s">
        <v>177</v>
      </c>
      <c r="D84" s="225"/>
      <c r="E84" s="229"/>
      <c r="F84" s="233"/>
      <c r="G84" s="234"/>
      <c r="H84" s="231"/>
      <c r="I84" s="231"/>
      <c r="J84" s="231"/>
      <c r="K84" s="231"/>
      <c r="L84" s="231"/>
      <c r="M84" s="231"/>
      <c r="N84" s="223"/>
      <c r="O84" s="223"/>
      <c r="P84" s="223"/>
      <c r="Q84" s="223"/>
      <c r="R84" s="223"/>
      <c r="S84" s="223"/>
      <c r="T84" s="224"/>
      <c r="U84" s="223"/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116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6" t="str">
        <f>C84</f>
        <v>Zámková dlažba: D1 - D5 ... 89,5m2</v>
      </c>
      <c r="BB84" s="213"/>
      <c r="BC84" s="213"/>
      <c r="BD84" s="213"/>
      <c r="BE84" s="213"/>
      <c r="BF84" s="213"/>
      <c r="BG84" s="213"/>
      <c r="BH84" s="213"/>
    </row>
    <row r="85" spans="1:60" outlineLevel="1" x14ac:dyDescent="0.25">
      <c r="A85" s="214"/>
      <c r="B85" s="221"/>
      <c r="C85" s="265" t="s">
        <v>178</v>
      </c>
      <c r="D85" s="225"/>
      <c r="E85" s="229"/>
      <c r="F85" s="233"/>
      <c r="G85" s="234"/>
      <c r="H85" s="231"/>
      <c r="I85" s="231"/>
      <c r="J85" s="231"/>
      <c r="K85" s="231"/>
      <c r="L85" s="231"/>
      <c r="M85" s="231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116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6" t="str">
        <f>C85</f>
        <v xml:space="preserve">                           D6 - D16 ...188,4m2</v>
      </c>
      <c r="BB85" s="213"/>
      <c r="BC85" s="213"/>
      <c r="BD85" s="213"/>
      <c r="BE85" s="213"/>
      <c r="BF85" s="213"/>
      <c r="BG85" s="213"/>
      <c r="BH85" s="213"/>
    </row>
    <row r="86" spans="1:60" outlineLevel="1" x14ac:dyDescent="0.25">
      <c r="A86" s="214"/>
      <c r="B86" s="221"/>
      <c r="C86" s="265" t="s">
        <v>193</v>
      </c>
      <c r="D86" s="225"/>
      <c r="E86" s="229"/>
      <c r="F86" s="233"/>
      <c r="G86" s="234"/>
      <c r="H86" s="231"/>
      <c r="I86" s="231"/>
      <c r="J86" s="231"/>
      <c r="K86" s="231"/>
      <c r="L86" s="231"/>
      <c r="M86" s="231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116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6" t="str">
        <f>C86</f>
        <v>Obvod ploch celkem: 43,96+70,79=114,75</v>
      </c>
      <c r="BB86" s="213"/>
      <c r="BC86" s="213"/>
      <c r="BD86" s="213"/>
      <c r="BE86" s="213"/>
      <c r="BF86" s="213"/>
      <c r="BG86" s="213"/>
      <c r="BH86" s="213"/>
    </row>
    <row r="87" spans="1:60" ht="20.399999999999999" outlineLevel="1" x14ac:dyDescent="0.25">
      <c r="A87" s="214">
        <v>34</v>
      </c>
      <c r="B87" s="221" t="s">
        <v>194</v>
      </c>
      <c r="C87" s="264" t="s">
        <v>195</v>
      </c>
      <c r="D87" s="223" t="s">
        <v>112</v>
      </c>
      <c r="E87" s="228">
        <v>450</v>
      </c>
      <c r="F87" s="231">
        <f>H87+J87</f>
        <v>0</v>
      </c>
      <c r="G87" s="231">
        <f>ROUND(E87*F87,2)</f>
        <v>0</v>
      </c>
      <c r="H87" s="232"/>
      <c r="I87" s="231">
        <f>ROUND(E87*H87,2)</f>
        <v>0</v>
      </c>
      <c r="J87" s="232"/>
      <c r="K87" s="231">
        <f>ROUND(E87*J87,2)</f>
        <v>0</v>
      </c>
      <c r="L87" s="231">
        <v>0</v>
      </c>
      <c r="M87" s="231">
        <f>G87*(1+L87/100)</f>
        <v>0</v>
      </c>
      <c r="N87" s="223">
        <v>0.12959999999999999</v>
      </c>
      <c r="O87" s="223">
        <f>ROUND(E87*N87,5)</f>
        <v>58.32</v>
      </c>
      <c r="P87" s="223">
        <v>0</v>
      </c>
      <c r="Q87" s="223">
        <f>ROUND(E87*P87,5)</f>
        <v>0</v>
      </c>
      <c r="R87" s="223"/>
      <c r="S87" s="223"/>
      <c r="T87" s="224">
        <v>0</v>
      </c>
      <c r="U87" s="223">
        <f>ROUND(E87*T87,2)</f>
        <v>0</v>
      </c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148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5">
      <c r="A88" s="214"/>
      <c r="B88" s="221"/>
      <c r="C88" s="265" t="s">
        <v>196</v>
      </c>
      <c r="D88" s="225"/>
      <c r="E88" s="229"/>
      <c r="F88" s="233"/>
      <c r="G88" s="234"/>
      <c r="H88" s="231"/>
      <c r="I88" s="231"/>
      <c r="J88" s="231"/>
      <c r="K88" s="231"/>
      <c r="L88" s="231"/>
      <c r="M88" s="231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116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6" t="str">
        <f>C88</f>
        <v>(2,6*12)*5,0+(2,85*2)*5,0+(2,6*10)*5,0+(2,85*2)*5,0+6,0*5,0+2,85*6,0=390,1m2 * 1,15 = 450,0 m2</v>
      </c>
      <c r="BB88" s="213"/>
      <c r="BC88" s="213"/>
      <c r="BD88" s="213"/>
      <c r="BE88" s="213"/>
      <c r="BF88" s="213"/>
      <c r="BG88" s="213"/>
      <c r="BH88" s="213"/>
    </row>
    <row r="89" spans="1:60" ht="20.399999999999999" outlineLevel="1" x14ac:dyDescent="0.25">
      <c r="A89" s="214">
        <v>35</v>
      </c>
      <c r="B89" s="221" t="s">
        <v>197</v>
      </c>
      <c r="C89" s="264" t="s">
        <v>198</v>
      </c>
      <c r="D89" s="223" t="s">
        <v>112</v>
      </c>
      <c r="E89" s="228">
        <v>124</v>
      </c>
      <c r="F89" s="231">
        <f>H89+J89</f>
        <v>0</v>
      </c>
      <c r="G89" s="231">
        <f>ROUND(E89*F89,2)</f>
        <v>0</v>
      </c>
      <c r="H89" s="232"/>
      <c r="I89" s="231">
        <f>ROUND(E89*H89,2)</f>
        <v>0</v>
      </c>
      <c r="J89" s="232"/>
      <c r="K89" s="231">
        <f>ROUND(E89*J89,2)</f>
        <v>0</v>
      </c>
      <c r="L89" s="231">
        <v>0</v>
      </c>
      <c r="M89" s="231">
        <f>G89*(1+L89/100)</f>
        <v>0</v>
      </c>
      <c r="N89" s="223">
        <v>0.129</v>
      </c>
      <c r="O89" s="223">
        <f>ROUND(E89*N89,5)</f>
        <v>15.996</v>
      </c>
      <c r="P89" s="223">
        <v>0</v>
      </c>
      <c r="Q89" s="223">
        <f>ROUND(E89*P89,5)</f>
        <v>0</v>
      </c>
      <c r="R89" s="223"/>
      <c r="S89" s="223"/>
      <c r="T89" s="224">
        <v>0</v>
      </c>
      <c r="U89" s="223">
        <f>ROUND(E89*T89,2)</f>
        <v>0</v>
      </c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148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5">
      <c r="A90" s="214"/>
      <c r="B90" s="221"/>
      <c r="C90" s="265" t="s">
        <v>199</v>
      </c>
      <c r="D90" s="225"/>
      <c r="E90" s="229"/>
      <c r="F90" s="233"/>
      <c r="G90" s="234"/>
      <c r="H90" s="231"/>
      <c r="I90" s="231"/>
      <c r="J90" s="231"/>
      <c r="K90" s="231"/>
      <c r="L90" s="231"/>
      <c r="M90" s="231"/>
      <c r="N90" s="223"/>
      <c r="O90" s="223"/>
      <c r="P90" s="223"/>
      <c r="Q90" s="223"/>
      <c r="R90" s="223"/>
      <c r="S90" s="223"/>
      <c r="T90" s="224"/>
      <c r="U90" s="223"/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116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6" t="str">
        <f>C90</f>
        <v>47,95*1,8+5,7*1,8*2+2,8*2,1=112,7m2 * 1,1=124,0m2</v>
      </c>
      <c r="BB90" s="213"/>
      <c r="BC90" s="213"/>
      <c r="BD90" s="213"/>
      <c r="BE90" s="213"/>
      <c r="BF90" s="213"/>
      <c r="BG90" s="213"/>
      <c r="BH90" s="213"/>
    </row>
    <row r="91" spans="1:60" ht="20.399999999999999" outlineLevel="1" x14ac:dyDescent="0.25">
      <c r="A91" s="214">
        <v>36</v>
      </c>
      <c r="B91" s="221" t="s">
        <v>200</v>
      </c>
      <c r="C91" s="264" t="s">
        <v>201</v>
      </c>
      <c r="D91" s="223" t="s">
        <v>112</v>
      </c>
      <c r="E91" s="228">
        <v>15</v>
      </c>
      <c r="F91" s="231">
        <f>H91+J91</f>
        <v>0</v>
      </c>
      <c r="G91" s="231">
        <f>ROUND(E91*F91,2)</f>
        <v>0</v>
      </c>
      <c r="H91" s="232"/>
      <c r="I91" s="231">
        <f>ROUND(E91*H91,2)</f>
        <v>0</v>
      </c>
      <c r="J91" s="232"/>
      <c r="K91" s="231">
        <f>ROUND(E91*J91,2)</f>
        <v>0</v>
      </c>
      <c r="L91" s="231">
        <v>0</v>
      </c>
      <c r="M91" s="231">
        <f>G91*(1+L91/100)</f>
        <v>0</v>
      </c>
      <c r="N91" s="223">
        <v>0.129</v>
      </c>
      <c r="O91" s="223">
        <f>ROUND(E91*N91,5)</f>
        <v>1.9350000000000001</v>
      </c>
      <c r="P91" s="223">
        <v>0</v>
      </c>
      <c r="Q91" s="223">
        <f>ROUND(E91*P91,5)</f>
        <v>0</v>
      </c>
      <c r="R91" s="223"/>
      <c r="S91" s="223"/>
      <c r="T91" s="224">
        <v>0</v>
      </c>
      <c r="U91" s="223">
        <f>ROUND(E91*T91,2)</f>
        <v>0</v>
      </c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148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5">
      <c r="A92" s="214"/>
      <c r="B92" s="221"/>
      <c r="C92" s="265" t="s">
        <v>202</v>
      </c>
      <c r="D92" s="225"/>
      <c r="E92" s="229"/>
      <c r="F92" s="233"/>
      <c r="G92" s="234"/>
      <c r="H92" s="231"/>
      <c r="I92" s="231"/>
      <c r="J92" s="231"/>
      <c r="K92" s="231"/>
      <c r="L92" s="231"/>
      <c r="M92" s="231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116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6" t="str">
        <f>C92</f>
        <v>14*5,0+13*5,0=135m*0,1=13,5m2 * 1,15 = 15,0m2</v>
      </c>
      <c r="BB92" s="213"/>
      <c r="BC92" s="213"/>
      <c r="BD92" s="213"/>
      <c r="BE92" s="213"/>
      <c r="BF92" s="213"/>
      <c r="BG92" s="213"/>
      <c r="BH92" s="213"/>
    </row>
    <row r="93" spans="1:60" ht="20.399999999999999" outlineLevel="1" x14ac:dyDescent="0.25">
      <c r="A93" s="214">
        <v>37</v>
      </c>
      <c r="B93" s="221" t="s">
        <v>203</v>
      </c>
      <c r="C93" s="264" t="s">
        <v>204</v>
      </c>
      <c r="D93" s="223" t="s">
        <v>112</v>
      </c>
      <c r="E93" s="228">
        <v>3</v>
      </c>
      <c r="F93" s="231">
        <f>H93+J93</f>
        <v>0</v>
      </c>
      <c r="G93" s="231">
        <f>ROUND(E93*F93,2)</f>
        <v>0</v>
      </c>
      <c r="H93" s="232"/>
      <c r="I93" s="231">
        <f>ROUND(E93*H93,2)</f>
        <v>0</v>
      </c>
      <c r="J93" s="232"/>
      <c r="K93" s="231">
        <f>ROUND(E93*J93,2)</f>
        <v>0</v>
      </c>
      <c r="L93" s="231">
        <v>0</v>
      </c>
      <c r="M93" s="231">
        <f>G93*(1+L93/100)</f>
        <v>0</v>
      </c>
      <c r="N93" s="223">
        <v>0.17824000000000001</v>
      </c>
      <c r="O93" s="223">
        <f>ROUND(E93*N93,5)</f>
        <v>0.53471999999999997</v>
      </c>
      <c r="P93" s="223">
        <v>0</v>
      </c>
      <c r="Q93" s="223">
        <f>ROUND(E93*P93,5)</f>
        <v>0</v>
      </c>
      <c r="R93" s="223"/>
      <c r="S93" s="223"/>
      <c r="T93" s="224">
        <v>0</v>
      </c>
      <c r="U93" s="223">
        <f>ROUND(E93*T93,2)</f>
        <v>0</v>
      </c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148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5">
      <c r="A94" s="214"/>
      <c r="B94" s="221"/>
      <c r="C94" s="265" t="s">
        <v>205</v>
      </c>
      <c r="D94" s="225"/>
      <c r="E94" s="229"/>
      <c r="F94" s="233"/>
      <c r="G94" s="234"/>
      <c r="H94" s="231"/>
      <c r="I94" s="231"/>
      <c r="J94" s="231"/>
      <c r="K94" s="231"/>
      <c r="L94" s="231"/>
      <c r="M94" s="231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116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6" t="str">
        <f>C94</f>
        <v>(1,8+1,8+2,8)*0,4=2,56 m2 * 1,2 = 3,0 m2</v>
      </c>
      <c r="BB94" s="213"/>
      <c r="BC94" s="213"/>
      <c r="BD94" s="213"/>
      <c r="BE94" s="213"/>
      <c r="BF94" s="213"/>
      <c r="BG94" s="213"/>
      <c r="BH94" s="213"/>
    </row>
    <row r="95" spans="1:60" outlineLevel="1" x14ac:dyDescent="0.25">
      <c r="A95" s="214">
        <v>38</v>
      </c>
      <c r="B95" s="221" t="s">
        <v>206</v>
      </c>
      <c r="C95" s="264" t="s">
        <v>207</v>
      </c>
      <c r="D95" s="223" t="s">
        <v>112</v>
      </c>
      <c r="E95" s="228">
        <v>364</v>
      </c>
      <c r="F95" s="231">
        <f>H95+J95</f>
        <v>0</v>
      </c>
      <c r="G95" s="231">
        <f>ROUND(E95*F95,2)</f>
        <v>0</v>
      </c>
      <c r="H95" s="232"/>
      <c r="I95" s="231">
        <f>ROUND(E95*H95,2)</f>
        <v>0</v>
      </c>
      <c r="J95" s="232"/>
      <c r="K95" s="231">
        <f>ROUND(E95*J95,2)</f>
        <v>0</v>
      </c>
      <c r="L95" s="231">
        <v>0</v>
      </c>
      <c r="M95" s="231">
        <f>G95*(1+L95/100)</f>
        <v>0</v>
      </c>
      <c r="N95" s="223">
        <v>0.17244999999999999</v>
      </c>
      <c r="O95" s="223">
        <f>ROUND(E95*N95,5)</f>
        <v>62.771799999999999</v>
      </c>
      <c r="P95" s="223">
        <v>0</v>
      </c>
      <c r="Q95" s="223">
        <f>ROUND(E95*P95,5)</f>
        <v>0</v>
      </c>
      <c r="R95" s="223"/>
      <c r="S95" s="223"/>
      <c r="T95" s="224">
        <v>0</v>
      </c>
      <c r="U95" s="223">
        <f>ROUND(E95*T95,2)</f>
        <v>0</v>
      </c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148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 x14ac:dyDescent="0.25">
      <c r="A96" s="214"/>
      <c r="B96" s="221"/>
      <c r="C96" s="265" t="s">
        <v>208</v>
      </c>
      <c r="D96" s="225"/>
      <c r="E96" s="229"/>
      <c r="F96" s="233"/>
      <c r="G96" s="234"/>
      <c r="H96" s="231"/>
      <c r="I96" s="231"/>
      <c r="J96" s="231"/>
      <c r="K96" s="231"/>
      <c r="L96" s="231"/>
      <c r="M96" s="231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116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6" t="str">
        <f>C96</f>
        <v>316,65 * 1,15 = 364,0 m2</v>
      </c>
      <c r="BB96" s="213"/>
      <c r="BC96" s="213"/>
      <c r="BD96" s="213"/>
      <c r="BE96" s="213"/>
      <c r="BF96" s="213"/>
      <c r="BG96" s="213"/>
      <c r="BH96" s="213"/>
    </row>
    <row r="97" spans="1:60" outlineLevel="1" x14ac:dyDescent="0.25">
      <c r="A97" s="214">
        <v>39</v>
      </c>
      <c r="B97" s="221" t="s">
        <v>209</v>
      </c>
      <c r="C97" s="264" t="s">
        <v>210</v>
      </c>
      <c r="D97" s="223" t="s">
        <v>112</v>
      </c>
      <c r="E97" s="228">
        <v>18.5</v>
      </c>
      <c r="F97" s="231">
        <f>H97+J97</f>
        <v>0</v>
      </c>
      <c r="G97" s="231">
        <f>ROUND(E97*F97,2)</f>
        <v>0</v>
      </c>
      <c r="H97" s="232"/>
      <c r="I97" s="231">
        <f>ROUND(E97*H97,2)</f>
        <v>0</v>
      </c>
      <c r="J97" s="232"/>
      <c r="K97" s="231">
        <f>ROUND(E97*J97,2)</f>
        <v>0</v>
      </c>
      <c r="L97" s="231">
        <v>0</v>
      </c>
      <c r="M97" s="231">
        <f>G97*(1+L97/100)</f>
        <v>0</v>
      </c>
      <c r="N97" s="223">
        <v>0.31387999999999999</v>
      </c>
      <c r="O97" s="223">
        <f>ROUND(E97*N97,5)</f>
        <v>5.8067799999999998</v>
      </c>
      <c r="P97" s="223">
        <v>0</v>
      </c>
      <c r="Q97" s="223">
        <f>ROUND(E97*P97,5)</f>
        <v>0</v>
      </c>
      <c r="R97" s="223"/>
      <c r="S97" s="223"/>
      <c r="T97" s="224">
        <v>1.1439999999999999</v>
      </c>
      <c r="U97" s="223">
        <f>ROUND(E97*T97,2)</f>
        <v>21.16</v>
      </c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109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ht="20.399999999999999" outlineLevel="1" x14ac:dyDescent="0.25">
      <c r="A98" s="214">
        <v>40</v>
      </c>
      <c r="B98" s="221" t="s">
        <v>211</v>
      </c>
      <c r="C98" s="264" t="s">
        <v>212</v>
      </c>
      <c r="D98" s="223" t="s">
        <v>188</v>
      </c>
      <c r="E98" s="228">
        <v>12.21</v>
      </c>
      <c r="F98" s="231">
        <f>H98+J98</f>
        <v>0</v>
      </c>
      <c r="G98" s="231">
        <f>ROUND(E98*F98,2)</f>
        <v>0</v>
      </c>
      <c r="H98" s="232"/>
      <c r="I98" s="231">
        <f>ROUND(E98*H98,2)</f>
        <v>0</v>
      </c>
      <c r="J98" s="232"/>
      <c r="K98" s="231">
        <f>ROUND(E98*J98,2)</f>
        <v>0</v>
      </c>
      <c r="L98" s="231">
        <v>0</v>
      </c>
      <c r="M98" s="231">
        <f>G98*(1+L98/100)</f>
        <v>0</v>
      </c>
      <c r="N98" s="223">
        <v>1</v>
      </c>
      <c r="O98" s="223">
        <f>ROUND(E98*N98,5)</f>
        <v>12.21</v>
      </c>
      <c r="P98" s="223">
        <v>0</v>
      </c>
      <c r="Q98" s="223">
        <f>ROUND(E98*P98,5)</f>
        <v>0</v>
      </c>
      <c r="R98" s="223"/>
      <c r="S98" s="223"/>
      <c r="T98" s="224">
        <v>0</v>
      </c>
      <c r="U98" s="223">
        <f>ROUND(E98*T98,2)</f>
        <v>0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148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5">
      <c r="A99" s="214"/>
      <c r="B99" s="221"/>
      <c r="C99" s="265" t="s">
        <v>213</v>
      </c>
      <c r="D99" s="225"/>
      <c r="E99" s="229"/>
      <c r="F99" s="233"/>
      <c r="G99" s="234"/>
      <c r="H99" s="231"/>
      <c r="I99" s="231"/>
      <c r="J99" s="231"/>
      <c r="K99" s="231"/>
      <c r="L99" s="231"/>
      <c r="M99" s="231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116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6" t="str">
        <f>C99</f>
        <v>18,5m2*0,2=3,7m3 * 2,75 t/m3=10,175=1,2=12,21 t</v>
      </c>
      <c r="BB99" s="213"/>
      <c r="BC99" s="213"/>
      <c r="BD99" s="213"/>
      <c r="BE99" s="213"/>
      <c r="BF99" s="213"/>
      <c r="BG99" s="213"/>
      <c r="BH99" s="213"/>
    </row>
    <row r="100" spans="1:60" ht="20.399999999999999" outlineLevel="1" x14ac:dyDescent="0.25">
      <c r="A100" s="214">
        <v>41</v>
      </c>
      <c r="B100" s="221" t="s">
        <v>214</v>
      </c>
      <c r="C100" s="264" t="s">
        <v>215</v>
      </c>
      <c r="D100" s="223" t="s">
        <v>216</v>
      </c>
      <c r="E100" s="228">
        <v>17</v>
      </c>
      <c r="F100" s="231">
        <f>H100+J100</f>
        <v>0</v>
      </c>
      <c r="G100" s="231">
        <f>ROUND(E100*F100,2)</f>
        <v>0</v>
      </c>
      <c r="H100" s="232"/>
      <c r="I100" s="231">
        <f>ROUND(E100*H100,2)</f>
        <v>0</v>
      </c>
      <c r="J100" s="232"/>
      <c r="K100" s="231">
        <f>ROUND(E100*J100,2)</f>
        <v>0</v>
      </c>
      <c r="L100" s="231">
        <v>0</v>
      </c>
      <c r="M100" s="231">
        <f>G100*(1+L100/100)</f>
        <v>0</v>
      </c>
      <c r="N100" s="223">
        <v>0.18883</v>
      </c>
      <c r="O100" s="223">
        <f>ROUND(E100*N100,5)</f>
        <v>3.2101099999999998</v>
      </c>
      <c r="P100" s="223">
        <v>0</v>
      </c>
      <c r="Q100" s="223">
        <f>ROUND(E100*P100,5)</f>
        <v>0</v>
      </c>
      <c r="R100" s="223"/>
      <c r="S100" s="223"/>
      <c r="T100" s="224">
        <v>0.24782000000000001</v>
      </c>
      <c r="U100" s="223">
        <f>ROUND(E100*T100,2)</f>
        <v>4.21</v>
      </c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109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ht="20.399999999999999" outlineLevel="1" x14ac:dyDescent="0.25">
      <c r="A101" s="214">
        <v>42</v>
      </c>
      <c r="B101" s="221" t="s">
        <v>217</v>
      </c>
      <c r="C101" s="264" t="s">
        <v>218</v>
      </c>
      <c r="D101" s="223" t="s">
        <v>216</v>
      </c>
      <c r="E101" s="228">
        <v>34</v>
      </c>
      <c r="F101" s="231">
        <f>H101+J101</f>
        <v>0</v>
      </c>
      <c r="G101" s="231">
        <f>ROUND(E101*F101,2)</f>
        <v>0</v>
      </c>
      <c r="H101" s="232"/>
      <c r="I101" s="231">
        <f>ROUND(E101*H101,2)</f>
        <v>0</v>
      </c>
      <c r="J101" s="232"/>
      <c r="K101" s="231">
        <f>ROUND(E101*J101,2)</f>
        <v>0</v>
      </c>
      <c r="L101" s="231">
        <v>0</v>
      </c>
      <c r="M101" s="231">
        <f>G101*(1+L101/100)</f>
        <v>0</v>
      </c>
      <c r="N101" s="223">
        <v>4.1999999999999997E-3</v>
      </c>
      <c r="O101" s="223">
        <f>ROUND(E101*N101,5)</f>
        <v>0.14280000000000001</v>
      </c>
      <c r="P101" s="223">
        <v>0</v>
      </c>
      <c r="Q101" s="223">
        <f>ROUND(E101*P101,5)</f>
        <v>0</v>
      </c>
      <c r="R101" s="223"/>
      <c r="S101" s="223"/>
      <c r="T101" s="224">
        <v>0.05</v>
      </c>
      <c r="U101" s="223">
        <f>ROUND(E101*T101,2)</f>
        <v>1.7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109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5">
      <c r="A102" s="214">
        <v>43</v>
      </c>
      <c r="B102" s="221" t="s">
        <v>219</v>
      </c>
      <c r="C102" s="264" t="s">
        <v>220</v>
      </c>
      <c r="D102" s="223" t="s">
        <v>216</v>
      </c>
      <c r="E102" s="228">
        <v>2</v>
      </c>
      <c r="F102" s="231">
        <f>H102+J102</f>
        <v>0</v>
      </c>
      <c r="G102" s="231">
        <f>ROUND(E102*F102,2)</f>
        <v>0</v>
      </c>
      <c r="H102" s="232"/>
      <c r="I102" s="231">
        <f>ROUND(E102*H102,2)</f>
        <v>0</v>
      </c>
      <c r="J102" s="232"/>
      <c r="K102" s="231">
        <f>ROUND(E102*J102,2)</f>
        <v>0</v>
      </c>
      <c r="L102" s="231">
        <v>0</v>
      </c>
      <c r="M102" s="231">
        <f>G102*(1+L102/100)</f>
        <v>0</v>
      </c>
      <c r="N102" s="223">
        <v>0.11472</v>
      </c>
      <c r="O102" s="223">
        <f>ROUND(E102*N102,5)</f>
        <v>0.22944000000000001</v>
      </c>
      <c r="P102" s="223">
        <v>0</v>
      </c>
      <c r="Q102" s="223">
        <f>ROUND(E102*P102,5)</f>
        <v>0</v>
      </c>
      <c r="R102" s="223"/>
      <c r="S102" s="223"/>
      <c r="T102" s="224">
        <v>0.24782000000000001</v>
      </c>
      <c r="U102" s="223">
        <f>ROUND(E102*T102,2)</f>
        <v>0.5</v>
      </c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109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5">
      <c r="A103" s="214">
        <v>44</v>
      </c>
      <c r="B103" s="221" t="s">
        <v>221</v>
      </c>
      <c r="C103" s="264" t="s">
        <v>222</v>
      </c>
      <c r="D103" s="223" t="s">
        <v>216</v>
      </c>
      <c r="E103" s="228">
        <v>4</v>
      </c>
      <c r="F103" s="231">
        <f>H103+J103</f>
        <v>0</v>
      </c>
      <c r="G103" s="231">
        <f>ROUND(E103*F103,2)</f>
        <v>0</v>
      </c>
      <c r="H103" s="232"/>
      <c r="I103" s="231">
        <f>ROUND(E103*H103,2)</f>
        <v>0</v>
      </c>
      <c r="J103" s="232"/>
      <c r="K103" s="231">
        <f>ROUND(E103*J103,2)</f>
        <v>0</v>
      </c>
      <c r="L103" s="231">
        <v>0</v>
      </c>
      <c r="M103" s="231">
        <f>G103*(1+L103/100)</f>
        <v>0</v>
      </c>
      <c r="N103" s="223">
        <v>3.5699999999999998E-3</v>
      </c>
      <c r="O103" s="223">
        <f>ROUND(E103*N103,5)</f>
        <v>1.4279999999999999E-2</v>
      </c>
      <c r="P103" s="223">
        <v>0</v>
      </c>
      <c r="Q103" s="223">
        <f>ROUND(E103*P103,5)</f>
        <v>0</v>
      </c>
      <c r="R103" s="223"/>
      <c r="S103" s="223"/>
      <c r="T103" s="224">
        <v>0.02</v>
      </c>
      <c r="U103" s="223">
        <f>ROUND(E103*T103,2)</f>
        <v>0.08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109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5">
      <c r="A104" s="214">
        <v>45</v>
      </c>
      <c r="B104" s="221" t="s">
        <v>223</v>
      </c>
      <c r="C104" s="264" t="s">
        <v>224</v>
      </c>
      <c r="D104" s="223" t="s">
        <v>216</v>
      </c>
      <c r="E104" s="228">
        <v>2</v>
      </c>
      <c r="F104" s="231">
        <f>H104+J104</f>
        <v>0</v>
      </c>
      <c r="G104" s="231">
        <f>ROUND(E104*F104,2)</f>
        <v>0</v>
      </c>
      <c r="H104" s="232"/>
      <c r="I104" s="231">
        <f>ROUND(E104*H104,2)</f>
        <v>0</v>
      </c>
      <c r="J104" s="232"/>
      <c r="K104" s="231">
        <f>ROUND(E104*J104,2)</f>
        <v>0</v>
      </c>
      <c r="L104" s="231">
        <v>0</v>
      </c>
      <c r="M104" s="231">
        <f>G104*(1+L104/100)</f>
        <v>0</v>
      </c>
      <c r="N104" s="223">
        <v>3.3600000000000001E-3</v>
      </c>
      <c r="O104" s="223">
        <f>ROUND(E104*N104,5)</f>
        <v>6.7200000000000003E-3</v>
      </c>
      <c r="P104" s="223">
        <v>0</v>
      </c>
      <c r="Q104" s="223">
        <f>ROUND(E104*P104,5)</f>
        <v>0</v>
      </c>
      <c r="R104" s="223"/>
      <c r="S104" s="223"/>
      <c r="T104" s="224">
        <v>0.02</v>
      </c>
      <c r="U104" s="223">
        <f>ROUND(E104*T104,2)</f>
        <v>0.04</v>
      </c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109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5">
      <c r="A105" s="214">
        <v>46</v>
      </c>
      <c r="B105" s="221" t="s">
        <v>225</v>
      </c>
      <c r="C105" s="264" t="s">
        <v>226</v>
      </c>
      <c r="D105" s="223" t="s">
        <v>112</v>
      </c>
      <c r="E105" s="228">
        <v>18.5</v>
      </c>
      <c r="F105" s="231">
        <f>H105+J105</f>
        <v>0</v>
      </c>
      <c r="G105" s="231">
        <f>ROUND(E105*F105,2)</f>
        <v>0</v>
      </c>
      <c r="H105" s="232"/>
      <c r="I105" s="231">
        <f>ROUND(E105*H105,2)</f>
        <v>0</v>
      </c>
      <c r="J105" s="232"/>
      <c r="K105" s="231">
        <f>ROUND(E105*J105,2)</f>
        <v>0</v>
      </c>
      <c r="L105" s="231">
        <v>0</v>
      </c>
      <c r="M105" s="231">
        <f>G105*(1+L105/100)</f>
        <v>0</v>
      </c>
      <c r="N105" s="223">
        <v>1.2E-2</v>
      </c>
      <c r="O105" s="223">
        <f>ROUND(E105*N105,5)</f>
        <v>0.222</v>
      </c>
      <c r="P105" s="223">
        <v>0</v>
      </c>
      <c r="Q105" s="223">
        <f>ROUND(E105*P105,5)</f>
        <v>0</v>
      </c>
      <c r="R105" s="223"/>
      <c r="S105" s="223"/>
      <c r="T105" s="224">
        <v>0.29899999999999999</v>
      </c>
      <c r="U105" s="223">
        <f>ROUND(E105*T105,2)</f>
        <v>5.53</v>
      </c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109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5">
      <c r="A106" s="214">
        <v>47</v>
      </c>
      <c r="B106" s="221" t="s">
        <v>227</v>
      </c>
      <c r="C106" s="264" t="s">
        <v>228</v>
      </c>
      <c r="D106" s="223" t="s">
        <v>192</v>
      </c>
      <c r="E106" s="228">
        <v>13</v>
      </c>
      <c r="F106" s="231">
        <f>H106+J106</f>
        <v>0</v>
      </c>
      <c r="G106" s="231">
        <f>ROUND(E106*F106,2)</f>
        <v>0</v>
      </c>
      <c r="H106" s="232"/>
      <c r="I106" s="231">
        <f>ROUND(E106*H106,2)</f>
        <v>0</v>
      </c>
      <c r="J106" s="232"/>
      <c r="K106" s="231">
        <f>ROUND(E106*J106,2)</f>
        <v>0</v>
      </c>
      <c r="L106" s="231">
        <v>0</v>
      </c>
      <c r="M106" s="231">
        <f>G106*(1+L106/100)</f>
        <v>0</v>
      </c>
      <c r="N106" s="223">
        <v>3.5999999999999999E-3</v>
      </c>
      <c r="O106" s="223">
        <f>ROUND(E106*N106,5)</f>
        <v>4.6800000000000001E-2</v>
      </c>
      <c r="P106" s="223">
        <v>0</v>
      </c>
      <c r="Q106" s="223">
        <f>ROUND(E106*P106,5)</f>
        <v>0</v>
      </c>
      <c r="R106" s="223"/>
      <c r="S106" s="223"/>
      <c r="T106" s="224">
        <v>4.5999999999999999E-2</v>
      </c>
      <c r="U106" s="223">
        <f>ROUND(E106*T106,2)</f>
        <v>0.6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109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x14ac:dyDescent="0.25">
      <c r="A107" s="215" t="s">
        <v>104</v>
      </c>
      <c r="B107" s="222" t="s">
        <v>67</v>
      </c>
      <c r="C107" s="266" t="s">
        <v>68</v>
      </c>
      <c r="D107" s="226"/>
      <c r="E107" s="230"/>
      <c r="F107" s="235"/>
      <c r="G107" s="235">
        <f>SUMIF(AE108:AE117,"&lt;&gt;NOR",G108:G117)</f>
        <v>0</v>
      </c>
      <c r="H107" s="235"/>
      <c r="I107" s="235">
        <f>SUM(I108:I117)</f>
        <v>0</v>
      </c>
      <c r="J107" s="235"/>
      <c r="K107" s="235">
        <f>SUM(K108:K117)</f>
        <v>0</v>
      </c>
      <c r="L107" s="235"/>
      <c r="M107" s="235">
        <f>SUM(M108:M117)</f>
        <v>0</v>
      </c>
      <c r="N107" s="226"/>
      <c r="O107" s="226">
        <f>SUM(O108:O117)</f>
        <v>1.1893200000000002</v>
      </c>
      <c r="P107" s="226"/>
      <c r="Q107" s="226">
        <f>SUM(Q108:Q117)</f>
        <v>0</v>
      </c>
      <c r="R107" s="226"/>
      <c r="S107" s="226"/>
      <c r="T107" s="227"/>
      <c r="U107" s="226">
        <f>SUM(U108:U117)</f>
        <v>135.44</v>
      </c>
      <c r="AE107" t="s">
        <v>105</v>
      </c>
    </row>
    <row r="108" spans="1:60" ht="20.399999999999999" outlineLevel="1" x14ac:dyDescent="0.25">
      <c r="A108" s="214">
        <v>48</v>
      </c>
      <c r="B108" s="221" t="s">
        <v>229</v>
      </c>
      <c r="C108" s="264" t="s">
        <v>230</v>
      </c>
      <c r="D108" s="223" t="s">
        <v>192</v>
      </c>
      <c r="E108" s="228">
        <v>33</v>
      </c>
      <c r="F108" s="231">
        <f>H108+J108</f>
        <v>0</v>
      </c>
      <c r="G108" s="231">
        <f>ROUND(E108*F108,2)</f>
        <v>0</v>
      </c>
      <c r="H108" s="232"/>
      <c r="I108" s="231">
        <f>ROUND(E108*H108,2)</f>
        <v>0</v>
      </c>
      <c r="J108" s="232"/>
      <c r="K108" s="231">
        <f>ROUND(E108*J108,2)</f>
        <v>0</v>
      </c>
      <c r="L108" s="231">
        <v>0</v>
      </c>
      <c r="M108" s="231">
        <f>G108*(1+L108/100)</f>
        <v>0</v>
      </c>
      <c r="N108" s="223">
        <v>3.2680000000000001E-2</v>
      </c>
      <c r="O108" s="223">
        <f>ROUND(E108*N108,5)</f>
        <v>1.0784400000000001</v>
      </c>
      <c r="P108" s="223">
        <v>0</v>
      </c>
      <c r="Q108" s="223">
        <f>ROUND(E108*P108,5)</f>
        <v>0</v>
      </c>
      <c r="R108" s="223"/>
      <c r="S108" s="223"/>
      <c r="T108" s="224">
        <v>0.13858000000000001</v>
      </c>
      <c r="U108" s="223">
        <f>ROUND(E108*T108,2)</f>
        <v>4.57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231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5">
      <c r="A109" s="214"/>
      <c r="B109" s="221"/>
      <c r="C109" s="265" t="s">
        <v>232</v>
      </c>
      <c r="D109" s="225"/>
      <c r="E109" s="229"/>
      <c r="F109" s="233"/>
      <c r="G109" s="234"/>
      <c r="H109" s="231"/>
      <c r="I109" s="231"/>
      <c r="J109" s="231"/>
      <c r="K109" s="231"/>
      <c r="L109" s="231"/>
      <c r="M109" s="231"/>
      <c r="N109" s="223"/>
      <c r="O109" s="223"/>
      <c r="P109" s="223"/>
      <c r="Q109" s="223"/>
      <c r="R109" s="223"/>
      <c r="S109" s="223"/>
      <c r="T109" s="224"/>
      <c r="U109" s="22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116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6" t="str">
        <f>C109</f>
        <v>chránička pro stávající vedení: 24,0 m</v>
      </c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5">
      <c r="A110" s="214"/>
      <c r="B110" s="221"/>
      <c r="C110" s="265" t="s">
        <v>233</v>
      </c>
      <c r="D110" s="225"/>
      <c r="E110" s="229"/>
      <c r="F110" s="233"/>
      <c r="G110" s="234"/>
      <c r="H110" s="231"/>
      <c r="I110" s="231"/>
      <c r="J110" s="231"/>
      <c r="K110" s="231"/>
      <c r="L110" s="231"/>
      <c r="M110" s="231"/>
      <c r="N110" s="223"/>
      <c r="O110" s="223"/>
      <c r="P110" s="223"/>
      <c r="Q110" s="223"/>
      <c r="R110" s="223"/>
      <c r="S110" s="223"/>
      <c r="T110" s="224"/>
      <c r="U110" s="22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116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6" t="str">
        <f>C110</f>
        <v>chránička pro případnou přeložku: 9,0 m</v>
      </c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5">
      <c r="A111" s="214"/>
      <c r="B111" s="221"/>
      <c r="C111" s="265" t="s">
        <v>234</v>
      </c>
      <c r="D111" s="225"/>
      <c r="E111" s="229"/>
      <c r="F111" s="233"/>
      <c r="G111" s="234"/>
      <c r="H111" s="231"/>
      <c r="I111" s="231"/>
      <c r="J111" s="231"/>
      <c r="K111" s="231"/>
      <c r="L111" s="231"/>
      <c r="M111" s="231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116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6" t="str">
        <f>C111</f>
        <v>Celkem: 33,0m</v>
      </c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5">
      <c r="A112" s="214">
        <v>49</v>
      </c>
      <c r="B112" s="221" t="s">
        <v>235</v>
      </c>
      <c r="C112" s="264" t="s">
        <v>236</v>
      </c>
      <c r="D112" s="223" t="s">
        <v>192</v>
      </c>
      <c r="E112" s="228">
        <v>33</v>
      </c>
      <c r="F112" s="231">
        <f>H112+J112</f>
        <v>0</v>
      </c>
      <c r="G112" s="231">
        <f>ROUND(E112*F112,2)</f>
        <v>0</v>
      </c>
      <c r="H112" s="232"/>
      <c r="I112" s="231">
        <f>ROUND(E112*H112,2)</f>
        <v>0</v>
      </c>
      <c r="J112" s="232"/>
      <c r="K112" s="231">
        <f>ROUND(E112*J112,2)</f>
        <v>0</v>
      </c>
      <c r="L112" s="231">
        <v>0</v>
      </c>
      <c r="M112" s="231">
        <f>G112*(1+L112/100)</f>
        <v>0</v>
      </c>
      <c r="N112" s="223">
        <v>3.3600000000000001E-3</v>
      </c>
      <c r="O112" s="223">
        <f>ROUND(E112*N112,5)</f>
        <v>0.11088000000000001</v>
      </c>
      <c r="P112" s="223">
        <v>0</v>
      </c>
      <c r="Q112" s="223">
        <f>ROUND(E112*P112,5)</f>
        <v>0</v>
      </c>
      <c r="R112" s="223"/>
      <c r="S112" s="223"/>
      <c r="T112" s="224">
        <v>0.06</v>
      </c>
      <c r="U112" s="223">
        <f>ROUND(E112*T112,2)</f>
        <v>1.98</v>
      </c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109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 x14ac:dyDescent="0.25">
      <c r="A113" s="214"/>
      <c r="B113" s="221"/>
      <c r="C113" s="265" t="s">
        <v>232</v>
      </c>
      <c r="D113" s="225"/>
      <c r="E113" s="229"/>
      <c r="F113" s="233"/>
      <c r="G113" s="234"/>
      <c r="H113" s="231"/>
      <c r="I113" s="231"/>
      <c r="J113" s="231"/>
      <c r="K113" s="231"/>
      <c r="L113" s="231"/>
      <c r="M113" s="231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116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6" t="str">
        <f>C113</f>
        <v>chránička pro stávající vedení: 24,0 m</v>
      </c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5">
      <c r="A114" s="214"/>
      <c r="B114" s="221"/>
      <c r="C114" s="265" t="s">
        <v>233</v>
      </c>
      <c r="D114" s="225"/>
      <c r="E114" s="229"/>
      <c r="F114" s="233"/>
      <c r="G114" s="234"/>
      <c r="H114" s="231"/>
      <c r="I114" s="231"/>
      <c r="J114" s="231"/>
      <c r="K114" s="231"/>
      <c r="L114" s="231"/>
      <c r="M114" s="231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116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6" t="str">
        <f>C114</f>
        <v>chránička pro případnou přeložku: 9,0 m</v>
      </c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5">
      <c r="A115" s="214"/>
      <c r="B115" s="221"/>
      <c r="C115" s="265" t="s">
        <v>234</v>
      </c>
      <c r="D115" s="225"/>
      <c r="E115" s="229"/>
      <c r="F115" s="233"/>
      <c r="G115" s="234"/>
      <c r="H115" s="231"/>
      <c r="I115" s="231"/>
      <c r="J115" s="231"/>
      <c r="K115" s="231"/>
      <c r="L115" s="231"/>
      <c r="M115" s="231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116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6" t="str">
        <f>C115</f>
        <v>Celkem: 33,0m</v>
      </c>
      <c r="BB115" s="213"/>
      <c r="BC115" s="213"/>
      <c r="BD115" s="213"/>
      <c r="BE115" s="213"/>
      <c r="BF115" s="213"/>
      <c r="BG115" s="213"/>
      <c r="BH115" s="213"/>
    </row>
    <row r="116" spans="1:60" outlineLevel="1" x14ac:dyDescent="0.25">
      <c r="A116" s="214">
        <v>50</v>
      </c>
      <c r="B116" s="221" t="s">
        <v>237</v>
      </c>
      <c r="C116" s="264" t="s">
        <v>238</v>
      </c>
      <c r="D116" s="223" t="s">
        <v>192</v>
      </c>
      <c r="E116" s="228">
        <v>33</v>
      </c>
      <c r="F116" s="231">
        <f>H116+J116</f>
        <v>0</v>
      </c>
      <c r="G116" s="231">
        <f>ROUND(E116*F116,2)</f>
        <v>0</v>
      </c>
      <c r="H116" s="232"/>
      <c r="I116" s="231">
        <f>ROUND(E116*H116,2)</f>
        <v>0</v>
      </c>
      <c r="J116" s="232"/>
      <c r="K116" s="231">
        <f>ROUND(E116*J116,2)</f>
        <v>0</v>
      </c>
      <c r="L116" s="231">
        <v>0</v>
      </c>
      <c r="M116" s="231">
        <f>G116*(1+L116/100)</f>
        <v>0</v>
      </c>
      <c r="N116" s="223">
        <v>0</v>
      </c>
      <c r="O116" s="223">
        <f>ROUND(E116*N116,5)</f>
        <v>0</v>
      </c>
      <c r="P116" s="223">
        <v>0</v>
      </c>
      <c r="Q116" s="223">
        <f>ROUND(E116*P116,5)</f>
        <v>0</v>
      </c>
      <c r="R116" s="223"/>
      <c r="S116" s="223"/>
      <c r="T116" s="224">
        <v>2.7557399999999999</v>
      </c>
      <c r="U116" s="223">
        <f>ROUND(E116*T116,2)</f>
        <v>90.94</v>
      </c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109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5">
      <c r="A117" s="214">
        <v>51</v>
      </c>
      <c r="B117" s="221" t="s">
        <v>239</v>
      </c>
      <c r="C117" s="264" t="s">
        <v>240</v>
      </c>
      <c r="D117" s="223" t="s">
        <v>192</v>
      </c>
      <c r="E117" s="228">
        <v>33</v>
      </c>
      <c r="F117" s="231">
        <f>H117+J117</f>
        <v>0</v>
      </c>
      <c r="G117" s="231">
        <f>ROUND(E117*F117,2)</f>
        <v>0</v>
      </c>
      <c r="H117" s="232"/>
      <c r="I117" s="231">
        <f>ROUND(E117*H117,2)</f>
        <v>0</v>
      </c>
      <c r="J117" s="232"/>
      <c r="K117" s="231">
        <f>ROUND(E117*J117,2)</f>
        <v>0</v>
      </c>
      <c r="L117" s="231">
        <v>0</v>
      </c>
      <c r="M117" s="231">
        <f>G117*(1+L117/100)</f>
        <v>0</v>
      </c>
      <c r="N117" s="223">
        <v>0</v>
      </c>
      <c r="O117" s="223">
        <f>ROUND(E117*N117,5)</f>
        <v>0</v>
      </c>
      <c r="P117" s="223">
        <v>0</v>
      </c>
      <c r="Q117" s="223">
        <f>ROUND(E117*P117,5)</f>
        <v>0</v>
      </c>
      <c r="R117" s="223"/>
      <c r="S117" s="223"/>
      <c r="T117" s="224">
        <v>1.1499999999999999</v>
      </c>
      <c r="U117" s="223">
        <f>ROUND(E117*T117,2)</f>
        <v>37.950000000000003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109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x14ac:dyDescent="0.25">
      <c r="A118" s="215" t="s">
        <v>104</v>
      </c>
      <c r="B118" s="222" t="s">
        <v>69</v>
      </c>
      <c r="C118" s="266" t="s">
        <v>70</v>
      </c>
      <c r="D118" s="226"/>
      <c r="E118" s="230"/>
      <c r="F118" s="235"/>
      <c r="G118" s="235">
        <f>SUMIF(AE119:AE135,"&lt;&gt;NOR",G119:G135)</f>
        <v>0</v>
      </c>
      <c r="H118" s="235"/>
      <c r="I118" s="235">
        <f>SUM(I119:I135)</f>
        <v>0</v>
      </c>
      <c r="J118" s="235"/>
      <c r="K118" s="235">
        <f>SUM(K119:K135)</f>
        <v>0</v>
      </c>
      <c r="L118" s="235"/>
      <c r="M118" s="235">
        <f>SUM(M119:M135)</f>
        <v>0</v>
      </c>
      <c r="N118" s="226"/>
      <c r="O118" s="226">
        <f>SUM(O119:O135)</f>
        <v>117.59899999999999</v>
      </c>
      <c r="P118" s="226"/>
      <c r="Q118" s="226">
        <f>SUM(Q119:Q135)</f>
        <v>0</v>
      </c>
      <c r="R118" s="226"/>
      <c r="S118" s="226"/>
      <c r="T118" s="227"/>
      <c r="U118" s="226">
        <f>SUM(U119:U135)</f>
        <v>123.67000000000002</v>
      </c>
      <c r="AE118" t="s">
        <v>105</v>
      </c>
    </row>
    <row r="119" spans="1:60" ht="20.399999999999999" outlineLevel="1" x14ac:dyDescent="0.25">
      <c r="A119" s="214">
        <v>52</v>
      </c>
      <c r="B119" s="221" t="s">
        <v>241</v>
      </c>
      <c r="C119" s="264" t="s">
        <v>242</v>
      </c>
      <c r="D119" s="223" t="s">
        <v>192</v>
      </c>
      <c r="E119" s="228">
        <v>162</v>
      </c>
      <c r="F119" s="231">
        <f>H119+J119</f>
        <v>0</v>
      </c>
      <c r="G119" s="231">
        <f>ROUND(E119*F119,2)</f>
        <v>0</v>
      </c>
      <c r="H119" s="232"/>
      <c r="I119" s="231">
        <f>ROUND(E119*H119,2)</f>
        <v>0</v>
      </c>
      <c r="J119" s="232"/>
      <c r="K119" s="231">
        <f>ROUND(E119*J119,2)</f>
        <v>0</v>
      </c>
      <c r="L119" s="231">
        <v>0</v>
      </c>
      <c r="M119" s="231">
        <f>G119*(1+L119/100)</f>
        <v>0</v>
      </c>
      <c r="N119" s="223">
        <v>0.22133</v>
      </c>
      <c r="O119" s="223">
        <f>ROUND(E119*N119,5)</f>
        <v>35.855460000000001</v>
      </c>
      <c r="P119" s="223">
        <v>0</v>
      </c>
      <c r="Q119" s="223">
        <f>ROUND(E119*P119,5)</f>
        <v>0</v>
      </c>
      <c r="R119" s="223"/>
      <c r="S119" s="223"/>
      <c r="T119" s="224">
        <v>0.27200000000000002</v>
      </c>
      <c r="U119" s="223">
        <f>ROUND(E119*T119,2)</f>
        <v>44.06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109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ht="20.399999999999999" outlineLevel="1" x14ac:dyDescent="0.25">
      <c r="A120" s="214">
        <v>53</v>
      </c>
      <c r="B120" s="221" t="s">
        <v>243</v>
      </c>
      <c r="C120" s="264" t="s">
        <v>244</v>
      </c>
      <c r="D120" s="223" t="s">
        <v>192</v>
      </c>
      <c r="E120" s="228">
        <v>87</v>
      </c>
      <c r="F120" s="231">
        <f>H120+J120</f>
        <v>0</v>
      </c>
      <c r="G120" s="231">
        <f>ROUND(E120*F120,2)</f>
        <v>0</v>
      </c>
      <c r="H120" s="232"/>
      <c r="I120" s="231">
        <f>ROUND(E120*H120,2)</f>
        <v>0</v>
      </c>
      <c r="J120" s="232"/>
      <c r="K120" s="231">
        <f>ROUND(E120*J120,2)</f>
        <v>0</v>
      </c>
      <c r="L120" s="231">
        <v>0</v>
      </c>
      <c r="M120" s="231">
        <f>G120*(1+L120/100)</f>
        <v>0</v>
      </c>
      <c r="N120" s="223">
        <v>0.19520000000000001</v>
      </c>
      <c r="O120" s="223">
        <f>ROUND(E120*N120,5)</f>
        <v>16.982399999999998</v>
      </c>
      <c r="P120" s="223">
        <v>0</v>
      </c>
      <c r="Q120" s="223">
        <f>ROUND(E120*P120,5)</f>
        <v>0</v>
      </c>
      <c r="R120" s="223"/>
      <c r="S120" s="223"/>
      <c r="T120" s="224">
        <v>0.27200000000000002</v>
      </c>
      <c r="U120" s="223">
        <f>ROUND(E120*T120,2)</f>
        <v>23.66</v>
      </c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109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ht="20.399999999999999" outlineLevel="1" x14ac:dyDescent="0.25">
      <c r="A121" s="214">
        <v>54</v>
      </c>
      <c r="B121" s="221" t="s">
        <v>243</v>
      </c>
      <c r="C121" s="264" t="s">
        <v>245</v>
      </c>
      <c r="D121" s="223" t="s">
        <v>192</v>
      </c>
      <c r="E121" s="228">
        <v>67</v>
      </c>
      <c r="F121" s="231">
        <f>H121+J121</f>
        <v>0</v>
      </c>
      <c r="G121" s="231">
        <f>ROUND(E121*F121,2)</f>
        <v>0</v>
      </c>
      <c r="H121" s="232"/>
      <c r="I121" s="231">
        <f>ROUND(E121*H121,2)</f>
        <v>0</v>
      </c>
      <c r="J121" s="232"/>
      <c r="K121" s="231">
        <f>ROUND(E121*J121,2)</f>
        <v>0</v>
      </c>
      <c r="L121" s="231">
        <v>0</v>
      </c>
      <c r="M121" s="231">
        <f>G121*(1+L121/100)</f>
        <v>0</v>
      </c>
      <c r="N121" s="223">
        <v>0.19520000000000001</v>
      </c>
      <c r="O121" s="223">
        <f>ROUND(E121*N121,5)</f>
        <v>13.0784</v>
      </c>
      <c r="P121" s="223">
        <v>0</v>
      </c>
      <c r="Q121" s="223">
        <f>ROUND(E121*P121,5)</f>
        <v>0</v>
      </c>
      <c r="R121" s="223"/>
      <c r="S121" s="223"/>
      <c r="T121" s="224">
        <v>0.27200000000000002</v>
      </c>
      <c r="U121" s="223">
        <f>ROUND(E121*T121,2)</f>
        <v>18.22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109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5">
      <c r="A122" s="214">
        <v>55</v>
      </c>
      <c r="B122" s="221" t="s">
        <v>246</v>
      </c>
      <c r="C122" s="264" t="s">
        <v>247</v>
      </c>
      <c r="D122" s="223" t="s">
        <v>108</v>
      </c>
      <c r="E122" s="228">
        <v>9.48</v>
      </c>
      <c r="F122" s="231">
        <f>H122+J122</f>
        <v>0</v>
      </c>
      <c r="G122" s="231">
        <f>ROUND(E122*F122,2)</f>
        <v>0</v>
      </c>
      <c r="H122" s="232"/>
      <c r="I122" s="231">
        <f>ROUND(E122*H122,2)</f>
        <v>0</v>
      </c>
      <c r="J122" s="232"/>
      <c r="K122" s="231">
        <f>ROUND(E122*J122,2)</f>
        <v>0</v>
      </c>
      <c r="L122" s="231">
        <v>0</v>
      </c>
      <c r="M122" s="231">
        <f>G122*(1+L122/100)</f>
        <v>0</v>
      </c>
      <c r="N122" s="223">
        <v>2.5249999999999999</v>
      </c>
      <c r="O122" s="223">
        <f>ROUND(E122*N122,5)</f>
        <v>23.937000000000001</v>
      </c>
      <c r="P122" s="223">
        <v>0</v>
      </c>
      <c r="Q122" s="223">
        <f>ROUND(E122*P122,5)</f>
        <v>0</v>
      </c>
      <c r="R122" s="223"/>
      <c r="S122" s="223"/>
      <c r="T122" s="224">
        <v>1.4419999999999999</v>
      </c>
      <c r="U122" s="223">
        <f>ROUND(E122*T122,2)</f>
        <v>13.67</v>
      </c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109</v>
      </c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5">
      <c r="A123" s="214"/>
      <c r="B123" s="221"/>
      <c r="C123" s="265" t="s">
        <v>248</v>
      </c>
      <c r="D123" s="225"/>
      <c r="E123" s="229"/>
      <c r="F123" s="233"/>
      <c r="G123" s="234"/>
      <c r="H123" s="231"/>
      <c r="I123" s="231"/>
      <c r="J123" s="231"/>
      <c r="K123" s="231"/>
      <c r="L123" s="231"/>
      <c r="M123" s="231"/>
      <c r="N123" s="223"/>
      <c r="O123" s="223"/>
      <c r="P123" s="223"/>
      <c r="Q123" s="223"/>
      <c r="R123" s="223"/>
      <c r="S123" s="223"/>
      <c r="T123" s="224"/>
      <c r="U123" s="22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116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6" t="str">
        <f>C123</f>
        <v>(162,0+87,0+67,0)=316,0m*0,3*0,1=9,48m3</v>
      </c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5">
      <c r="A124" s="214">
        <v>56</v>
      </c>
      <c r="B124" s="221" t="s">
        <v>249</v>
      </c>
      <c r="C124" s="264" t="s">
        <v>250</v>
      </c>
      <c r="D124" s="223" t="s">
        <v>192</v>
      </c>
      <c r="E124" s="228">
        <v>12.9</v>
      </c>
      <c r="F124" s="231">
        <f>H124+J124</f>
        <v>0</v>
      </c>
      <c r="G124" s="231">
        <f>ROUND(E124*F124,2)</f>
        <v>0</v>
      </c>
      <c r="H124" s="232"/>
      <c r="I124" s="231">
        <f>ROUND(E124*H124,2)</f>
        <v>0</v>
      </c>
      <c r="J124" s="232"/>
      <c r="K124" s="231">
        <f>ROUND(E124*J124,2)</f>
        <v>0</v>
      </c>
      <c r="L124" s="231">
        <v>0</v>
      </c>
      <c r="M124" s="231">
        <f>G124*(1+L124/100)</f>
        <v>0</v>
      </c>
      <c r="N124" s="223">
        <v>0</v>
      </c>
      <c r="O124" s="223">
        <f>ROUND(E124*N124,5)</f>
        <v>0</v>
      </c>
      <c r="P124" s="223">
        <v>0</v>
      </c>
      <c r="Q124" s="223">
        <f>ROUND(E124*P124,5)</f>
        <v>0</v>
      </c>
      <c r="R124" s="223"/>
      <c r="S124" s="223"/>
      <c r="T124" s="224">
        <v>9.2999999999999999E-2</v>
      </c>
      <c r="U124" s="223">
        <f>ROUND(E124*T124,2)</f>
        <v>1.2</v>
      </c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109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0.399999999999999" outlineLevel="1" x14ac:dyDescent="0.25">
      <c r="A125" s="214">
        <v>57</v>
      </c>
      <c r="B125" s="221" t="s">
        <v>251</v>
      </c>
      <c r="C125" s="264" t="s">
        <v>252</v>
      </c>
      <c r="D125" s="223" t="s">
        <v>216</v>
      </c>
      <c r="E125" s="228">
        <v>80</v>
      </c>
      <c r="F125" s="231">
        <f>H125+J125</f>
        <v>0</v>
      </c>
      <c r="G125" s="231">
        <f>ROUND(E125*F125,2)</f>
        <v>0</v>
      </c>
      <c r="H125" s="232"/>
      <c r="I125" s="231">
        <f>ROUND(E125*H125,2)</f>
        <v>0</v>
      </c>
      <c r="J125" s="232"/>
      <c r="K125" s="231">
        <f>ROUND(E125*J125,2)</f>
        <v>0</v>
      </c>
      <c r="L125" s="231">
        <v>0</v>
      </c>
      <c r="M125" s="231">
        <f>G125*(1+L125/100)</f>
        <v>0</v>
      </c>
      <c r="N125" s="223">
        <v>8.1970000000000001E-2</v>
      </c>
      <c r="O125" s="223">
        <f>ROUND(E125*N125,5)</f>
        <v>6.5575999999999999</v>
      </c>
      <c r="P125" s="223">
        <v>0</v>
      </c>
      <c r="Q125" s="223">
        <f>ROUND(E125*P125,5)</f>
        <v>0</v>
      </c>
      <c r="R125" s="223"/>
      <c r="S125" s="223"/>
      <c r="T125" s="224">
        <v>0</v>
      </c>
      <c r="U125" s="223">
        <f>ROUND(E125*T125,2)</f>
        <v>0</v>
      </c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148</v>
      </c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5">
      <c r="A126" s="214"/>
      <c r="B126" s="221"/>
      <c r="C126" s="265" t="s">
        <v>253</v>
      </c>
      <c r="D126" s="225"/>
      <c r="E126" s="229"/>
      <c r="F126" s="233"/>
      <c r="G126" s="234"/>
      <c r="H126" s="231"/>
      <c r="I126" s="231"/>
      <c r="J126" s="231"/>
      <c r="K126" s="231"/>
      <c r="L126" s="231"/>
      <c r="M126" s="231"/>
      <c r="N126" s="223"/>
      <c r="O126" s="223"/>
      <c r="P126" s="223"/>
      <c r="Q126" s="223"/>
      <c r="R126" s="223"/>
      <c r="S126" s="223"/>
      <c r="T126" s="224"/>
      <c r="U126" s="22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116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6" t="str">
        <f>C126</f>
        <v>Obrubník stojatý: 67,0 * 1,2 = 80,0 m</v>
      </c>
      <c r="BB126" s="213"/>
      <c r="BC126" s="213"/>
      <c r="BD126" s="213"/>
      <c r="BE126" s="213"/>
      <c r="BF126" s="213"/>
      <c r="BG126" s="213"/>
      <c r="BH126" s="213"/>
    </row>
    <row r="127" spans="1:60" ht="20.399999999999999" outlineLevel="1" x14ac:dyDescent="0.25">
      <c r="A127" s="214">
        <v>58</v>
      </c>
      <c r="B127" s="221" t="s">
        <v>254</v>
      </c>
      <c r="C127" s="264" t="s">
        <v>255</v>
      </c>
      <c r="D127" s="223" t="s">
        <v>216</v>
      </c>
      <c r="E127" s="228">
        <v>104</v>
      </c>
      <c r="F127" s="231">
        <f>H127+J127</f>
        <v>0</v>
      </c>
      <c r="G127" s="231">
        <f>ROUND(E127*F127,2)</f>
        <v>0</v>
      </c>
      <c r="H127" s="232"/>
      <c r="I127" s="231">
        <f>ROUND(E127*H127,2)</f>
        <v>0</v>
      </c>
      <c r="J127" s="232"/>
      <c r="K127" s="231">
        <f>ROUND(E127*J127,2)</f>
        <v>0</v>
      </c>
      <c r="L127" s="231">
        <v>0</v>
      </c>
      <c r="M127" s="231">
        <f>G127*(1+L127/100)</f>
        <v>0</v>
      </c>
      <c r="N127" s="223">
        <v>4.2099999999999999E-2</v>
      </c>
      <c r="O127" s="223">
        <f>ROUND(E127*N127,5)</f>
        <v>4.3784000000000001</v>
      </c>
      <c r="P127" s="223">
        <v>0</v>
      </c>
      <c r="Q127" s="223">
        <f>ROUND(E127*P127,5)</f>
        <v>0</v>
      </c>
      <c r="R127" s="223"/>
      <c r="S127" s="223"/>
      <c r="T127" s="224">
        <v>0</v>
      </c>
      <c r="U127" s="223">
        <f>ROUND(E127*T127,2)</f>
        <v>0</v>
      </c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148</v>
      </c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5">
      <c r="A128" s="214"/>
      <c r="B128" s="221"/>
      <c r="C128" s="265" t="s">
        <v>256</v>
      </c>
      <c r="D128" s="225"/>
      <c r="E128" s="229"/>
      <c r="F128" s="233"/>
      <c r="G128" s="234"/>
      <c r="H128" s="231"/>
      <c r="I128" s="231"/>
      <c r="J128" s="231"/>
      <c r="K128" s="231"/>
      <c r="L128" s="231"/>
      <c r="M128" s="231"/>
      <c r="N128" s="223"/>
      <c r="O128" s="223"/>
      <c r="P128" s="223"/>
      <c r="Q128" s="223"/>
      <c r="R128" s="223"/>
      <c r="S128" s="223"/>
      <c r="T128" s="224"/>
      <c r="U128" s="22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116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6" t="str">
        <f>C128</f>
        <v>Nájezdový: 87,0m * 1,2 = 104,0 m</v>
      </c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5">
      <c r="A129" s="214">
        <v>59</v>
      </c>
      <c r="B129" s="221" t="s">
        <v>251</v>
      </c>
      <c r="C129" s="264" t="s">
        <v>257</v>
      </c>
      <c r="D129" s="223" t="s">
        <v>216</v>
      </c>
      <c r="E129" s="228">
        <v>194</v>
      </c>
      <c r="F129" s="231">
        <f>H129+J129</f>
        <v>0</v>
      </c>
      <c r="G129" s="231">
        <f>ROUND(E129*F129,2)</f>
        <v>0</v>
      </c>
      <c r="H129" s="232"/>
      <c r="I129" s="231">
        <f>ROUND(E129*H129,2)</f>
        <v>0</v>
      </c>
      <c r="J129" s="232"/>
      <c r="K129" s="231">
        <f>ROUND(E129*J129,2)</f>
        <v>0</v>
      </c>
      <c r="L129" s="231">
        <v>0</v>
      </c>
      <c r="M129" s="231">
        <f>G129*(1+L129/100)</f>
        <v>0</v>
      </c>
      <c r="N129" s="223">
        <v>8.1970000000000001E-2</v>
      </c>
      <c r="O129" s="223">
        <f>ROUND(E129*N129,5)</f>
        <v>15.90218</v>
      </c>
      <c r="P129" s="223">
        <v>0</v>
      </c>
      <c r="Q129" s="223">
        <f>ROUND(E129*P129,5)</f>
        <v>0</v>
      </c>
      <c r="R129" s="223"/>
      <c r="S129" s="223"/>
      <c r="T129" s="224">
        <v>0</v>
      </c>
      <c r="U129" s="223">
        <f>ROUND(E129*T129,2)</f>
        <v>0</v>
      </c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148</v>
      </c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5">
      <c r="A130" s="214"/>
      <c r="B130" s="221"/>
      <c r="C130" s="265" t="s">
        <v>258</v>
      </c>
      <c r="D130" s="225"/>
      <c r="E130" s="229"/>
      <c r="F130" s="233"/>
      <c r="G130" s="234"/>
      <c r="H130" s="231"/>
      <c r="I130" s="231"/>
      <c r="J130" s="231"/>
      <c r="K130" s="231"/>
      <c r="L130" s="231"/>
      <c r="M130" s="231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116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6" t="str">
        <f>C130</f>
        <v>Silniční, stojací: 162,0 m * 1,2 = 194,0 m</v>
      </c>
      <c r="BB130" s="213"/>
      <c r="BC130" s="213"/>
      <c r="BD130" s="213"/>
      <c r="BE130" s="213"/>
      <c r="BF130" s="213"/>
      <c r="BG130" s="213"/>
      <c r="BH130" s="213"/>
    </row>
    <row r="131" spans="1:60" ht="20.399999999999999" outlineLevel="1" x14ac:dyDescent="0.25">
      <c r="A131" s="214">
        <v>60</v>
      </c>
      <c r="B131" s="221" t="s">
        <v>259</v>
      </c>
      <c r="C131" s="264" t="s">
        <v>260</v>
      </c>
      <c r="D131" s="223" t="s">
        <v>216</v>
      </c>
      <c r="E131" s="228">
        <v>2</v>
      </c>
      <c r="F131" s="231">
        <f>H131+J131</f>
        <v>0</v>
      </c>
      <c r="G131" s="231">
        <f>ROUND(E131*F131,2)</f>
        <v>0</v>
      </c>
      <c r="H131" s="232"/>
      <c r="I131" s="231">
        <f>ROUND(E131*H131,2)</f>
        <v>0</v>
      </c>
      <c r="J131" s="232"/>
      <c r="K131" s="231">
        <f>ROUND(E131*J131,2)</f>
        <v>0</v>
      </c>
      <c r="L131" s="231">
        <v>0</v>
      </c>
      <c r="M131" s="231">
        <f>G131*(1+L131/100)</f>
        <v>0</v>
      </c>
      <c r="N131" s="223">
        <v>5.6099999999999997E-2</v>
      </c>
      <c r="O131" s="223">
        <f>ROUND(E131*N131,5)</f>
        <v>0.11219999999999999</v>
      </c>
      <c r="P131" s="223">
        <v>0</v>
      </c>
      <c r="Q131" s="223">
        <f>ROUND(E131*P131,5)</f>
        <v>0</v>
      </c>
      <c r="R131" s="223"/>
      <c r="S131" s="223"/>
      <c r="T131" s="224">
        <v>0</v>
      </c>
      <c r="U131" s="223">
        <f>ROUND(E131*T131,2)</f>
        <v>0</v>
      </c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148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ht="20.399999999999999" outlineLevel="1" x14ac:dyDescent="0.25">
      <c r="A132" s="214">
        <v>61</v>
      </c>
      <c r="B132" s="221" t="s">
        <v>261</v>
      </c>
      <c r="C132" s="264" t="s">
        <v>262</v>
      </c>
      <c r="D132" s="223" t="s">
        <v>216</v>
      </c>
      <c r="E132" s="228">
        <v>2</v>
      </c>
      <c r="F132" s="231">
        <f>H132+J132</f>
        <v>0</v>
      </c>
      <c r="G132" s="231">
        <f>ROUND(E132*F132,2)</f>
        <v>0</v>
      </c>
      <c r="H132" s="232"/>
      <c r="I132" s="231">
        <f>ROUND(E132*H132,2)</f>
        <v>0</v>
      </c>
      <c r="J132" s="232"/>
      <c r="K132" s="231">
        <f>ROUND(E132*J132,2)</f>
        <v>0</v>
      </c>
      <c r="L132" s="231">
        <v>0</v>
      </c>
      <c r="M132" s="231">
        <f>G132*(1+L132/100)</f>
        <v>0</v>
      </c>
      <c r="N132" s="223">
        <v>5.6099999999999997E-2</v>
      </c>
      <c r="O132" s="223">
        <f>ROUND(E132*N132,5)</f>
        <v>0.11219999999999999</v>
      </c>
      <c r="P132" s="223">
        <v>0</v>
      </c>
      <c r="Q132" s="223">
        <f>ROUND(E132*P132,5)</f>
        <v>0</v>
      </c>
      <c r="R132" s="223"/>
      <c r="S132" s="223"/>
      <c r="T132" s="224">
        <v>0</v>
      </c>
      <c r="U132" s="223">
        <f>ROUND(E132*T132,2)</f>
        <v>0</v>
      </c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148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5">
      <c r="A133" s="214">
        <v>62</v>
      </c>
      <c r="B133" s="221" t="s">
        <v>263</v>
      </c>
      <c r="C133" s="264" t="s">
        <v>264</v>
      </c>
      <c r="D133" s="223" t="s">
        <v>216</v>
      </c>
      <c r="E133" s="228">
        <v>6</v>
      </c>
      <c r="F133" s="231">
        <f>H133+J133</f>
        <v>0</v>
      </c>
      <c r="G133" s="231">
        <f>ROUND(E133*F133,2)</f>
        <v>0</v>
      </c>
      <c r="H133" s="232"/>
      <c r="I133" s="231">
        <f>ROUND(E133*H133,2)</f>
        <v>0</v>
      </c>
      <c r="J133" s="232"/>
      <c r="K133" s="231">
        <f>ROUND(E133*J133,2)</f>
        <v>0</v>
      </c>
      <c r="L133" s="231">
        <v>0</v>
      </c>
      <c r="M133" s="231">
        <f>G133*(1+L133/100)</f>
        <v>0</v>
      </c>
      <c r="N133" s="223">
        <v>0.1133</v>
      </c>
      <c r="O133" s="223">
        <f>ROUND(E133*N133,5)</f>
        <v>0.67979999999999996</v>
      </c>
      <c r="P133" s="223">
        <v>0</v>
      </c>
      <c r="Q133" s="223">
        <f>ROUND(E133*P133,5)</f>
        <v>0</v>
      </c>
      <c r="R133" s="223"/>
      <c r="S133" s="223"/>
      <c r="T133" s="224">
        <v>0.91800000000000004</v>
      </c>
      <c r="U133" s="223">
        <f>ROUND(E133*T133,2)</f>
        <v>5.51</v>
      </c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109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5">
      <c r="A134" s="214">
        <v>63</v>
      </c>
      <c r="B134" s="221" t="s">
        <v>265</v>
      </c>
      <c r="C134" s="264" t="s">
        <v>266</v>
      </c>
      <c r="D134" s="223" t="s">
        <v>112</v>
      </c>
      <c r="E134" s="228">
        <v>24</v>
      </c>
      <c r="F134" s="231">
        <f>H134+J134</f>
        <v>0</v>
      </c>
      <c r="G134" s="231">
        <f>ROUND(E134*F134,2)</f>
        <v>0</v>
      </c>
      <c r="H134" s="232"/>
      <c r="I134" s="231">
        <f>ROUND(E134*H134,2)</f>
        <v>0</v>
      </c>
      <c r="J134" s="232"/>
      <c r="K134" s="231">
        <f>ROUND(E134*J134,2)</f>
        <v>0</v>
      </c>
      <c r="L134" s="231">
        <v>0</v>
      </c>
      <c r="M134" s="231">
        <f>G134*(1+L134/100)</f>
        <v>0</v>
      </c>
      <c r="N134" s="223">
        <v>1.3999999999999999E-4</v>
      </c>
      <c r="O134" s="223">
        <f>ROUND(E134*N134,5)</f>
        <v>3.3600000000000001E-3</v>
      </c>
      <c r="P134" s="223">
        <v>0</v>
      </c>
      <c r="Q134" s="223">
        <f>ROUND(E134*P134,5)</f>
        <v>0</v>
      </c>
      <c r="R134" s="223"/>
      <c r="S134" s="223"/>
      <c r="T134" s="224">
        <v>0.72299999999999998</v>
      </c>
      <c r="U134" s="223">
        <f>ROUND(E134*T134,2)</f>
        <v>17.350000000000001</v>
      </c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109</v>
      </c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5">
      <c r="A135" s="214"/>
      <c r="B135" s="221"/>
      <c r="C135" s="265" t="s">
        <v>267</v>
      </c>
      <c r="D135" s="225"/>
      <c r="E135" s="229"/>
      <c r="F135" s="233"/>
      <c r="G135" s="234"/>
      <c r="H135" s="231"/>
      <c r="I135" s="231"/>
      <c r="J135" s="231"/>
      <c r="K135" s="231"/>
      <c r="L135" s="231"/>
      <c r="M135" s="231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116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6" t="str">
        <f>C135</f>
        <v>14*0,1*5,0+16*0,1*0,3*2=7,96m2</v>
      </c>
      <c r="BB135" s="213"/>
      <c r="BC135" s="213"/>
      <c r="BD135" s="213"/>
      <c r="BE135" s="213"/>
      <c r="BF135" s="213"/>
      <c r="BG135" s="213"/>
      <c r="BH135" s="213"/>
    </row>
    <row r="136" spans="1:60" x14ac:dyDescent="0.25">
      <c r="A136" s="215" t="s">
        <v>104</v>
      </c>
      <c r="B136" s="222" t="s">
        <v>71</v>
      </c>
      <c r="C136" s="266" t="s">
        <v>72</v>
      </c>
      <c r="D136" s="226"/>
      <c r="E136" s="230"/>
      <c r="F136" s="235"/>
      <c r="G136" s="235">
        <f>SUMIF(AE137:AE137,"&lt;&gt;NOR",G137:G137)</f>
        <v>0</v>
      </c>
      <c r="H136" s="235"/>
      <c r="I136" s="235">
        <f>SUM(I137:I137)</f>
        <v>0</v>
      </c>
      <c r="J136" s="235"/>
      <c r="K136" s="235">
        <f>SUM(K137:K137)</f>
        <v>0</v>
      </c>
      <c r="L136" s="235"/>
      <c r="M136" s="235">
        <f>SUM(M137:M137)</f>
        <v>0</v>
      </c>
      <c r="N136" s="226"/>
      <c r="O136" s="226">
        <f>SUM(O137:O137)</f>
        <v>0</v>
      </c>
      <c r="P136" s="226"/>
      <c r="Q136" s="226">
        <f>SUM(Q137:Q137)</f>
        <v>0.49199999999999999</v>
      </c>
      <c r="R136" s="226"/>
      <c r="S136" s="226"/>
      <c r="T136" s="227"/>
      <c r="U136" s="226">
        <f>SUM(U137:U137)</f>
        <v>3.53</v>
      </c>
      <c r="AE136" t="s">
        <v>105</v>
      </c>
    </row>
    <row r="137" spans="1:60" outlineLevel="1" x14ac:dyDescent="0.25">
      <c r="A137" s="214">
        <v>64</v>
      </c>
      <c r="B137" s="221" t="s">
        <v>268</v>
      </c>
      <c r="C137" s="264" t="s">
        <v>269</v>
      </c>
      <c r="D137" s="223" t="s">
        <v>216</v>
      </c>
      <c r="E137" s="228">
        <v>6</v>
      </c>
      <c r="F137" s="231">
        <f>H137+J137</f>
        <v>0</v>
      </c>
      <c r="G137" s="231">
        <f>ROUND(E137*F137,2)</f>
        <v>0</v>
      </c>
      <c r="H137" s="232"/>
      <c r="I137" s="231">
        <f>ROUND(E137*H137,2)</f>
        <v>0</v>
      </c>
      <c r="J137" s="232"/>
      <c r="K137" s="231">
        <f>ROUND(E137*J137,2)</f>
        <v>0</v>
      </c>
      <c r="L137" s="231">
        <v>0</v>
      </c>
      <c r="M137" s="231">
        <f>G137*(1+L137/100)</f>
        <v>0</v>
      </c>
      <c r="N137" s="223">
        <v>0</v>
      </c>
      <c r="O137" s="223">
        <f>ROUND(E137*N137,5)</f>
        <v>0</v>
      </c>
      <c r="P137" s="223">
        <v>8.2000000000000003E-2</v>
      </c>
      <c r="Q137" s="223">
        <f>ROUND(E137*P137,5)</f>
        <v>0.49199999999999999</v>
      </c>
      <c r="R137" s="223"/>
      <c r="S137" s="223"/>
      <c r="T137" s="224">
        <v>0.58799999999999997</v>
      </c>
      <c r="U137" s="223">
        <f>ROUND(E137*T137,2)</f>
        <v>3.53</v>
      </c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109</v>
      </c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x14ac:dyDescent="0.25">
      <c r="A138" s="215" t="s">
        <v>104</v>
      </c>
      <c r="B138" s="222" t="s">
        <v>73</v>
      </c>
      <c r="C138" s="266" t="s">
        <v>74</v>
      </c>
      <c r="D138" s="226"/>
      <c r="E138" s="230"/>
      <c r="F138" s="235"/>
      <c r="G138" s="235">
        <f>SUMIF(AE139:AE175,"&lt;&gt;NOR",G139:G175)</f>
        <v>0</v>
      </c>
      <c r="H138" s="235"/>
      <c r="I138" s="235">
        <f>SUM(I139:I175)</f>
        <v>0</v>
      </c>
      <c r="J138" s="235"/>
      <c r="K138" s="235">
        <f>SUM(K139:K175)</f>
        <v>0</v>
      </c>
      <c r="L138" s="235"/>
      <c r="M138" s="235">
        <f>SUM(M139:M175)</f>
        <v>0</v>
      </c>
      <c r="N138" s="226"/>
      <c r="O138" s="226">
        <f>SUM(O139:O175)</f>
        <v>0</v>
      </c>
      <c r="P138" s="226"/>
      <c r="Q138" s="226">
        <f>SUM(Q139:Q175)</f>
        <v>708.08965999999998</v>
      </c>
      <c r="R138" s="226"/>
      <c r="S138" s="226"/>
      <c r="T138" s="227"/>
      <c r="U138" s="226">
        <f>SUM(U139:U175)</f>
        <v>359.88</v>
      </c>
      <c r="AE138" t="s">
        <v>105</v>
      </c>
    </row>
    <row r="139" spans="1:60" outlineLevel="1" x14ac:dyDescent="0.25">
      <c r="A139" s="214">
        <v>65</v>
      </c>
      <c r="B139" s="221" t="s">
        <v>270</v>
      </c>
      <c r="C139" s="264" t="s">
        <v>271</v>
      </c>
      <c r="D139" s="223" t="s">
        <v>112</v>
      </c>
      <c r="E139" s="228">
        <v>470.89</v>
      </c>
      <c r="F139" s="231">
        <f>H139+J139</f>
        <v>0</v>
      </c>
      <c r="G139" s="231">
        <f>ROUND(E139*F139,2)</f>
        <v>0</v>
      </c>
      <c r="H139" s="232"/>
      <c r="I139" s="231">
        <f>ROUND(E139*H139,2)</f>
        <v>0</v>
      </c>
      <c r="J139" s="232"/>
      <c r="K139" s="231">
        <f>ROUND(E139*J139,2)</f>
        <v>0</v>
      </c>
      <c r="L139" s="231">
        <v>0</v>
      </c>
      <c r="M139" s="231">
        <f>G139*(1+L139/100)</f>
        <v>0</v>
      </c>
      <c r="N139" s="223">
        <v>0</v>
      </c>
      <c r="O139" s="223">
        <f>ROUND(E139*N139,5)</f>
        <v>0</v>
      </c>
      <c r="P139" s="223">
        <v>0.26400000000000001</v>
      </c>
      <c r="Q139" s="223">
        <f>ROUND(E139*P139,5)</f>
        <v>124.31496</v>
      </c>
      <c r="R139" s="223"/>
      <c r="S139" s="223"/>
      <c r="T139" s="224">
        <v>8.6999999999999994E-2</v>
      </c>
      <c r="U139" s="223">
        <f>ROUND(E139*T139,2)</f>
        <v>40.97</v>
      </c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109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ht="20.399999999999999" outlineLevel="1" x14ac:dyDescent="0.25">
      <c r="A140" s="214">
        <v>66</v>
      </c>
      <c r="B140" s="221" t="s">
        <v>272</v>
      </c>
      <c r="C140" s="264" t="s">
        <v>273</v>
      </c>
      <c r="D140" s="223" t="s">
        <v>112</v>
      </c>
      <c r="E140" s="228">
        <v>470.89</v>
      </c>
      <c r="F140" s="231">
        <f>H140+J140</f>
        <v>0</v>
      </c>
      <c r="G140" s="231">
        <f>ROUND(E140*F140,2)</f>
        <v>0</v>
      </c>
      <c r="H140" s="232"/>
      <c r="I140" s="231">
        <f>ROUND(E140*H140,2)</f>
        <v>0</v>
      </c>
      <c r="J140" s="232"/>
      <c r="K140" s="231">
        <f>ROUND(E140*J140,2)</f>
        <v>0</v>
      </c>
      <c r="L140" s="231">
        <v>0</v>
      </c>
      <c r="M140" s="231">
        <f>G140*(1+L140/100)</f>
        <v>0</v>
      </c>
      <c r="N140" s="223">
        <v>0</v>
      </c>
      <c r="O140" s="223">
        <f>ROUND(E140*N140,5)</f>
        <v>0</v>
      </c>
      <c r="P140" s="223">
        <v>0.88</v>
      </c>
      <c r="Q140" s="223">
        <f>ROUND(E140*P140,5)</f>
        <v>414.38319999999999</v>
      </c>
      <c r="R140" s="223"/>
      <c r="S140" s="223"/>
      <c r="T140" s="224">
        <v>0.14399999999999999</v>
      </c>
      <c r="U140" s="223">
        <f>ROUND(E140*T140,2)</f>
        <v>67.81</v>
      </c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109</v>
      </c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5">
      <c r="A141" s="214">
        <v>67</v>
      </c>
      <c r="B141" s="221" t="s">
        <v>274</v>
      </c>
      <c r="C141" s="264" t="s">
        <v>275</v>
      </c>
      <c r="D141" s="223" t="s">
        <v>112</v>
      </c>
      <c r="E141" s="228">
        <v>158.66</v>
      </c>
      <c r="F141" s="231">
        <f>H141+J141</f>
        <v>0</v>
      </c>
      <c r="G141" s="231">
        <f>ROUND(E141*F141,2)</f>
        <v>0</v>
      </c>
      <c r="H141" s="232"/>
      <c r="I141" s="231">
        <f>ROUND(E141*H141,2)</f>
        <v>0</v>
      </c>
      <c r="J141" s="232"/>
      <c r="K141" s="231">
        <f>ROUND(E141*J141,2)</f>
        <v>0</v>
      </c>
      <c r="L141" s="231">
        <v>0</v>
      </c>
      <c r="M141" s="231">
        <f>G141*(1+L141/100)</f>
        <v>0</v>
      </c>
      <c r="N141" s="223">
        <v>0</v>
      </c>
      <c r="O141" s="223">
        <f>ROUND(E141*N141,5)</f>
        <v>0</v>
      </c>
      <c r="P141" s="223">
        <v>0.22500000000000001</v>
      </c>
      <c r="Q141" s="223">
        <f>ROUND(E141*P141,5)</f>
        <v>35.698500000000003</v>
      </c>
      <c r="R141" s="223"/>
      <c r="S141" s="223"/>
      <c r="T141" s="224">
        <v>0.14199999999999999</v>
      </c>
      <c r="U141" s="223">
        <f>ROUND(E141*T141,2)</f>
        <v>22.53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109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0.399999999999999" outlineLevel="1" x14ac:dyDescent="0.25">
      <c r="A142" s="214">
        <v>68</v>
      </c>
      <c r="B142" s="221" t="s">
        <v>276</v>
      </c>
      <c r="C142" s="264" t="s">
        <v>277</v>
      </c>
      <c r="D142" s="223" t="s">
        <v>112</v>
      </c>
      <c r="E142" s="228">
        <v>158.66</v>
      </c>
      <c r="F142" s="231">
        <f>H142+J142</f>
        <v>0</v>
      </c>
      <c r="G142" s="231">
        <f>ROUND(E142*F142,2)</f>
        <v>0</v>
      </c>
      <c r="H142" s="232"/>
      <c r="I142" s="231">
        <f>ROUND(E142*H142,2)</f>
        <v>0</v>
      </c>
      <c r="J142" s="232"/>
      <c r="K142" s="231">
        <f>ROUND(E142*J142,2)</f>
        <v>0</v>
      </c>
      <c r="L142" s="231">
        <v>0</v>
      </c>
      <c r="M142" s="231">
        <f>G142*(1+L142/100)</f>
        <v>0</v>
      </c>
      <c r="N142" s="223">
        <v>0</v>
      </c>
      <c r="O142" s="223">
        <f>ROUND(E142*N142,5)</f>
        <v>0</v>
      </c>
      <c r="P142" s="223">
        <v>0.11</v>
      </c>
      <c r="Q142" s="223">
        <f>ROUND(E142*P142,5)</f>
        <v>17.4526</v>
      </c>
      <c r="R142" s="223"/>
      <c r="S142" s="223"/>
      <c r="T142" s="224">
        <v>0.21029999999999999</v>
      </c>
      <c r="U142" s="223">
        <f>ROUND(E142*T142,2)</f>
        <v>33.369999999999997</v>
      </c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109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5">
      <c r="A143" s="214"/>
      <c r="B143" s="221"/>
      <c r="C143" s="265" t="s">
        <v>278</v>
      </c>
      <c r="D143" s="225"/>
      <c r="E143" s="229"/>
      <c r="F143" s="233"/>
      <c r="G143" s="234"/>
      <c r="H143" s="231"/>
      <c r="I143" s="231"/>
      <c r="J143" s="231"/>
      <c r="K143" s="231"/>
      <c r="L143" s="231"/>
      <c r="M143" s="231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116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6" t="str">
        <f>C143</f>
        <v>Podélné stání 1: 19,2m2</v>
      </c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5">
      <c r="A144" s="214"/>
      <c r="B144" s="221"/>
      <c r="C144" s="265" t="s">
        <v>279</v>
      </c>
      <c r="D144" s="225"/>
      <c r="E144" s="229"/>
      <c r="F144" s="233"/>
      <c r="G144" s="234"/>
      <c r="H144" s="231"/>
      <c r="I144" s="231"/>
      <c r="J144" s="231"/>
      <c r="K144" s="231"/>
      <c r="L144" s="231"/>
      <c r="M144" s="231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116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6" t="str">
        <f>C144</f>
        <v>Podélné stání 2: 1,04+49,25=50,29m2</v>
      </c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5">
      <c r="A145" s="214"/>
      <c r="B145" s="221"/>
      <c r="C145" s="265" t="s">
        <v>280</v>
      </c>
      <c r="D145" s="225"/>
      <c r="E145" s="229"/>
      <c r="F145" s="233"/>
      <c r="G145" s="234"/>
      <c r="H145" s="231"/>
      <c r="I145" s="231"/>
      <c r="J145" s="231"/>
      <c r="K145" s="231"/>
      <c r="L145" s="231"/>
      <c r="M145" s="231"/>
      <c r="N145" s="223"/>
      <c r="O145" s="223"/>
      <c r="P145" s="223"/>
      <c r="Q145" s="223"/>
      <c r="R145" s="223"/>
      <c r="S145" s="223"/>
      <c r="T145" s="224"/>
      <c r="U145" s="22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116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6" t="str">
        <f>C145</f>
        <v>Celkem: 19,2+50,29=69,49m2*0,05=3,475m3*1,800=6,254 t</v>
      </c>
      <c r="BB145" s="213"/>
      <c r="BC145" s="213"/>
      <c r="BD145" s="213"/>
      <c r="BE145" s="213"/>
      <c r="BF145" s="213"/>
      <c r="BG145" s="213"/>
      <c r="BH145" s="213"/>
    </row>
    <row r="146" spans="1:60" ht="20.399999999999999" outlineLevel="1" x14ac:dyDescent="0.25">
      <c r="A146" s="214">
        <v>69</v>
      </c>
      <c r="B146" s="221" t="s">
        <v>281</v>
      </c>
      <c r="C146" s="264" t="s">
        <v>282</v>
      </c>
      <c r="D146" s="223" t="s">
        <v>112</v>
      </c>
      <c r="E146" s="228">
        <v>158.66</v>
      </c>
      <c r="F146" s="231">
        <f>H146+J146</f>
        <v>0</v>
      </c>
      <c r="G146" s="231">
        <f>ROUND(E146*F146,2)</f>
        <v>0</v>
      </c>
      <c r="H146" s="232"/>
      <c r="I146" s="231">
        <f>ROUND(E146*H146,2)</f>
        <v>0</v>
      </c>
      <c r="J146" s="232"/>
      <c r="K146" s="231">
        <f>ROUND(E146*J146,2)</f>
        <v>0</v>
      </c>
      <c r="L146" s="231">
        <v>0</v>
      </c>
      <c r="M146" s="231">
        <f>G146*(1+L146/100)</f>
        <v>0</v>
      </c>
      <c r="N146" s="223">
        <v>0</v>
      </c>
      <c r="O146" s="223">
        <f>ROUND(E146*N146,5)</f>
        <v>0</v>
      </c>
      <c r="P146" s="223">
        <v>0.44</v>
      </c>
      <c r="Q146" s="223">
        <f>ROUND(E146*P146,5)</f>
        <v>69.810400000000001</v>
      </c>
      <c r="R146" s="223"/>
      <c r="S146" s="223"/>
      <c r="T146" s="224">
        <v>0.63200000000000001</v>
      </c>
      <c r="U146" s="223">
        <f>ROUND(E146*T146,2)</f>
        <v>100.27</v>
      </c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109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5">
      <c r="A147" s="214"/>
      <c r="B147" s="221"/>
      <c r="C147" s="265" t="s">
        <v>278</v>
      </c>
      <c r="D147" s="225"/>
      <c r="E147" s="229"/>
      <c r="F147" s="233"/>
      <c r="G147" s="234"/>
      <c r="H147" s="231"/>
      <c r="I147" s="231"/>
      <c r="J147" s="231"/>
      <c r="K147" s="231"/>
      <c r="L147" s="231"/>
      <c r="M147" s="231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116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6" t="str">
        <f>C147</f>
        <v>Podélné stání 1: 19,2m2</v>
      </c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5">
      <c r="A148" s="214"/>
      <c r="B148" s="221"/>
      <c r="C148" s="265" t="s">
        <v>279</v>
      </c>
      <c r="D148" s="225"/>
      <c r="E148" s="229"/>
      <c r="F148" s="233"/>
      <c r="G148" s="234"/>
      <c r="H148" s="231"/>
      <c r="I148" s="231"/>
      <c r="J148" s="231"/>
      <c r="K148" s="231"/>
      <c r="L148" s="231"/>
      <c r="M148" s="231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116</v>
      </c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6" t="str">
        <f>C148</f>
        <v>Podélné stání 2: 1,04+49,25=50,29m2</v>
      </c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5">
      <c r="A149" s="214"/>
      <c r="B149" s="221"/>
      <c r="C149" s="265" t="s">
        <v>283</v>
      </c>
      <c r="D149" s="225"/>
      <c r="E149" s="229"/>
      <c r="F149" s="233"/>
      <c r="G149" s="234"/>
      <c r="H149" s="231"/>
      <c r="I149" s="231"/>
      <c r="J149" s="231"/>
      <c r="K149" s="231"/>
      <c r="L149" s="231"/>
      <c r="M149" s="231"/>
      <c r="N149" s="223"/>
      <c r="O149" s="223"/>
      <c r="P149" s="223"/>
      <c r="Q149" s="223"/>
      <c r="R149" s="223"/>
      <c r="S149" s="223"/>
      <c r="T149" s="224"/>
      <c r="U149" s="22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116</v>
      </c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6" t="str">
        <f>C149</f>
        <v>Celkem: 19,2+50,29=69,49m2*1,2=83,388*0,1=8,339m2*1,8=15,01 t</v>
      </c>
      <c r="BB149" s="213"/>
      <c r="BC149" s="213"/>
      <c r="BD149" s="213"/>
      <c r="BE149" s="213"/>
      <c r="BF149" s="213"/>
      <c r="BG149" s="213"/>
      <c r="BH149" s="213"/>
    </row>
    <row r="150" spans="1:60" ht="20.399999999999999" outlineLevel="1" x14ac:dyDescent="0.25">
      <c r="A150" s="214">
        <v>70</v>
      </c>
      <c r="B150" s="221" t="s">
        <v>284</v>
      </c>
      <c r="C150" s="264" t="s">
        <v>285</v>
      </c>
      <c r="D150" s="223" t="s">
        <v>192</v>
      </c>
      <c r="E150" s="228">
        <v>130</v>
      </c>
      <c r="F150" s="231">
        <f>H150+J150</f>
        <v>0</v>
      </c>
      <c r="G150" s="231">
        <f>ROUND(E150*F150,2)</f>
        <v>0</v>
      </c>
      <c r="H150" s="232"/>
      <c r="I150" s="231">
        <f>ROUND(E150*H150,2)</f>
        <v>0</v>
      </c>
      <c r="J150" s="232"/>
      <c r="K150" s="231">
        <f>ROUND(E150*J150,2)</f>
        <v>0</v>
      </c>
      <c r="L150" s="231">
        <v>0</v>
      </c>
      <c r="M150" s="231">
        <f>G150*(1+L150/100)</f>
        <v>0</v>
      </c>
      <c r="N150" s="223">
        <v>0</v>
      </c>
      <c r="O150" s="223">
        <f>ROUND(E150*N150,5)</f>
        <v>0</v>
      </c>
      <c r="P150" s="223">
        <v>0.27</v>
      </c>
      <c r="Q150" s="223">
        <f>ROUND(E150*P150,5)</f>
        <v>35.1</v>
      </c>
      <c r="R150" s="223"/>
      <c r="S150" s="223"/>
      <c r="T150" s="224">
        <v>0.49452000000000002</v>
      </c>
      <c r="U150" s="223">
        <f>ROUND(E150*T150,2)</f>
        <v>64.290000000000006</v>
      </c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231</v>
      </c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5">
      <c r="A151" s="214"/>
      <c r="B151" s="221"/>
      <c r="C151" s="265" t="s">
        <v>286</v>
      </c>
      <c r="D151" s="225"/>
      <c r="E151" s="229"/>
      <c r="F151" s="233"/>
      <c r="G151" s="234"/>
      <c r="H151" s="231"/>
      <c r="I151" s="231"/>
      <c r="J151" s="231"/>
      <c r="K151" s="231"/>
      <c r="L151" s="231"/>
      <c r="M151" s="231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116</v>
      </c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6" t="str">
        <f>C151</f>
        <v>4,5+14,5+6,0+4,0+20,0+4,0+9,5+10,5+3,5+15,0+(3,0*6)+3,5+8,0+4,0+5,0=130,0m</v>
      </c>
      <c r="BB151" s="213"/>
      <c r="BC151" s="213"/>
      <c r="BD151" s="213"/>
      <c r="BE151" s="213"/>
      <c r="BF151" s="213"/>
      <c r="BG151" s="213"/>
      <c r="BH151" s="213"/>
    </row>
    <row r="152" spans="1:60" ht="20.399999999999999" outlineLevel="1" x14ac:dyDescent="0.25">
      <c r="A152" s="214">
        <v>71</v>
      </c>
      <c r="B152" s="221" t="s">
        <v>287</v>
      </c>
      <c r="C152" s="264" t="s">
        <v>288</v>
      </c>
      <c r="D152" s="223" t="s">
        <v>192</v>
      </c>
      <c r="E152" s="228">
        <v>51.5</v>
      </c>
      <c r="F152" s="231">
        <f>H152+J152</f>
        <v>0</v>
      </c>
      <c r="G152" s="231">
        <f>ROUND(E152*F152,2)</f>
        <v>0</v>
      </c>
      <c r="H152" s="232"/>
      <c r="I152" s="231">
        <f>ROUND(E152*H152,2)</f>
        <v>0</v>
      </c>
      <c r="J152" s="232"/>
      <c r="K152" s="231">
        <f>ROUND(E152*J152,2)</f>
        <v>0</v>
      </c>
      <c r="L152" s="231">
        <v>0</v>
      </c>
      <c r="M152" s="231">
        <f>G152*(1+L152/100)</f>
        <v>0</v>
      </c>
      <c r="N152" s="223">
        <v>0</v>
      </c>
      <c r="O152" s="223">
        <f>ROUND(E152*N152,5)</f>
        <v>0</v>
      </c>
      <c r="P152" s="223">
        <v>0.22</v>
      </c>
      <c r="Q152" s="223">
        <f>ROUND(E152*P152,5)</f>
        <v>11.33</v>
      </c>
      <c r="R152" s="223"/>
      <c r="S152" s="223"/>
      <c r="T152" s="224">
        <v>0.44572000000000001</v>
      </c>
      <c r="U152" s="223">
        <f>ROUND(E152*T152,2)</f>
        <v>22.95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231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1" x14ac:dyDescent="0.25">
      <c r="A153" s="214"/>
      <c r="B153" s="221"/>
      <c r="C153" s="265" t="s">
        <v>289</v>
      </c>
      <c r="D153" s="225"/>
      <c r="E153" s="229"/>
      <c r="F153" s="233"/>
      <c r="G153" s="234"/>
      <c r="H153" s="231"/>
      <c r="I153" s="231"/>
      <c r="J153" s="231"/>
      <c r="K153" s="231"/>
      <c r="L153" s="231"/>
      <c r="M153" s="231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116</v>
      </c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6" t="str">
        <f>C153</f>
        <v>8,0+4,0+(3,0*3)+8,0+3,5+19,0=51,5m</v>
      </c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5">
      <c r="A154" s="214">
        <v>72</v>
      </c>
      <c r="B154" s="221" t="s">
        <v>290</v>
      </c>
      <c r="C154" s="264" t="s">
        <v>291</v>
      </c>
      <c r="D154" s="223" t="s">
        <v>188</v>
      </c>
      <c r="E154" s="228">
        <v>44.97</v>
      </c>
      <c r="F154" s="231">
        <f>H154+J154</f>
        <v>0</v>
      </c>
      <c r="G154" s="231">
        <f>ROUND(E154*F154,2)</f>
        <v>0</v>
      </c>
      <c r="H154" s="232"/>
      <c r="I154" s="231">
        <f>ROUND(E154*H154,2)</f>
        <v>0</v>
      </c>
      <c r="J154" s="232"/>
      <c r="K154" s="231">
        <f>ROUND(E154*J154,2)</f>
        <v>0</v>
      </c>
      <c r="L154" s="231">
        <v>0</v>
      </c>
      <c r="M154" s="231">
        <f>G154*(1+L154/100)</f>
        <v>0</v>
      </c>
      <c r="N154" s="223">
        <v>0</v>
      </c>
      <c r="O154" s="223">
        <f>ROUND(E154*N154,5)</f>
        <v>0</v>
      </c>
      <c r="P154" s="223">
        <v>0</v>
      </c>
      <c r="Q154" s="223">
        <f>ROUND(E154*P154,5)</f>
        <v>0</v>
      </c>
      <c r="R154" s="223"/>
      <c r="S154" s="223"/>
      <c r="T154" s="224">
        <v>0</v>
      </c>
      <c r="U154" s="223">
        <f>ROUND(E154*T154,2)</f>
        <v>0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109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5">
      <c r="A155" s="214"/>
      <c r="B155" s="221"/>
      <c r="C155" s="265" t="s">
        <v>292</v>
      </c>
      <c r="D155" s="225"/>
      <c r="E155" s="229"/>
      <c r="F155" s="233"/>
      <c r="G155" s="234"/>
      <c r="H155" s="231"/>
      <c r="I155" s="231"/>
      <c r="J155" s="231"/>
      <c r="K155" s="231"/>
      <c r="L155" s="231"/>
      <c r="M155" s="231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116</v>
      </c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6" t="str">
        <f>C155</f>
        <v>silniční obruby: 130,0*0,3*0,15=5,85m3*2,1=12,29 t</v>
      </c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5">
      <c r="A156" s="214"/>
      <c r="B156" s="221"/>
      <c r="C156" s="265" t="s">
        <v>293</v>
      </c>
      <c r="D156" s="225"/>
      <c r="E156" s="229"/>
      <c r="F156" s="233"/>
      <c r="G156" s="234"/>
      <c r="H156" s="231"/>
      <c r="I156" s="231"/>
      <c r="J156" s="231"/>
      <c r="K156" s="231"/>
      <c r="L156" s="231"/>
      <c r="M156" s="231"/>
      <c r="N156" s="223"/>
      <c r="O156" s="223"/>
      <c r="P156" s="223"/>
      <c r="Q156" s="223"/>
      <c r="R156" s="223"/>
      <c r="S156" s="223"/>
      <c r="T156" s="224"/>
      <c r="U156" s="22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116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6" t="str">
        <f>C156</f>
        <v>chodníkové obruby: 51,5*0,1*0,25=1,287*2,1=2,71 t</v>
      </c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5">
      <c r="A157" s="214"/>
      <c r="B157" s="221"/>
      <c r="C157" s="265" t="s">
        <v>294</v>
      </c>
      <c r="D157" s="225"/>
      <c r="E157" s="229"/>
      <c r="F157" s="233"/>
      <c r="G157" s="234"/>
      <c r="H157" s="231"/>
      <c r="I157" s="231"/>
      <c r="J157" s="231"/>
      <c r="K157" s="231"/>
      <c r="L157" s="231"/>
      <c r="M157" s="231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116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6" t="str">
        <f>C157</f>
        <v>Celkem: 14,99 t*3=44,97 t</v>
      </c>
      <c r="BB157" s="213"/>
      <c r="BC157" s="213"/>
      <c r="BD157" s="213"/>
      <c r="BE157" s="213"/>
      <c r="BF157" s="213"/>
      <c r="BG157" s="213"/>
      <c r="BH157" s="213"/>
    </row>
    <row r="158" spans="1:60" ht="20.399999999999999" outlineLevel="1" x14ac:dyDescent="0.25">
      <c r="A158" s="214">
        <v>73</v>
      </c>
      <c r="B158" s="221" t="s">
        <v>295</v>
      </c>
      <c r="C158" s="264" t="s">
        <v>296</v>
      </c>
      <c r="D158" s="223" t="s">
        <v>188</v>
      </c>
      <c r="E158" s="228">
        <v>44.97</v>
      </c>
      <c r="F158" s="231">
        <f>H158+J158</f>
        <v>0</v>
      </c>
      <c r="G158" s="231">
        <f>ROUND(E158*F158,2)</f>
        <v>0</v>
      </c>
      <c r="H158" s="232"/>
      <c r="I158" s="231">
        <f>ROUND(E158*H158,2)</f>
        <v>0</v>
      </c>
      <c r="J158" s="232"/>
      <c r="K158" s="231">
        <f>ROUND(E158*J158,2)</f>
        <v>0</v>
      </c>
      <c r="L158" s="231">
        <v>0</v>
      </c>
      <c r="M158" s="231">
        <f>G158*(1+L158/100)</f>
        <v>0</v>
      </c>
      <c r="N158" s="223">
        <v>0</v>
      </c>
      <c r="O158" s="223">
        <f>ROUND(E158*N158,5)</f>
        <v>0</v>
      </c>
      <c r="P158" s="223">
        <v>0</v>
      </c>
      <c r="Q158" s="223">
        <f>ROUND(E158*P158,5)</f>
        <v>0</v>
      </c>
      <c r="R158" s="223"/>
      <c r="S158" s="223"/>
      <c r="T158" s="224">
        <v>0</v>
      </c>
      <c r="U158" s="223">
        <f>ROUND(E158*T158,2)</f>
        <v>0</v>
      </c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109</v>
      </c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5">
      <c r="A159" s="214">
        <v>74</v>
      </c>
      <c r="B159" s="221" t="s">
        <v>297</v>
      </c>
      <c r="C159" s="264" t="s">
        <v>298</v>
      </c>
      <c r="D159" s="223" t="s">
        <v>192</v>
      </c>
      <c r="E159" s="228">
        <v>23.45</v>
      </c>
      <c r="F159" s="231">
        <f>H159+J159</f>
        <v>0</v>
      </c>
      <c r="G159" s="231">
        <f>ROUND(E159*F159,2)</f>
        <v>0</v>
      </c>
      <c r="H159" s="232"/>
      <c r="I159" s="231">
        <f>ROUND(E159*H159,2)</f>
        <v>0</v>
      </c>
      <c r="J159" s="232"/>
      <c r="K159" s="231">
        <f>ROUND(E159*J159,2)</f>
        <v>0</v>
      </c>
      <c r="L159" s="231">
        <v>0</v>
      </c>
      <c r="M159" s="231">
        <f>G159*(1+L159/100)</f>
        <v>0</v>
      </c>
      <c r="N159" s="223">
        <v>0</v>
      </c>
      <c r="O159" s="223">
        <f>ROUND(E159*N159,5)</f>
        <v>0</v>
      </c>
      <c r="P159" s="223">
        <v>0</v>
      </c>
      <c r="Q159" s="223">
        <f>ROUND(E159*P159,5)</f>
        <v>0</v>
      </c>
      <c r="R159" s="223"/>
      <c r="S159" s="223"/>
      <c r="T159" s="224">
        <v>5.5E-2</v>
      </c>
      <c r="U159" s="223">
        <f>ROUND(E159*T159,2)</f>
        <v>1.29</v>
      </c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109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20.399999999999999" outlineLevel="1" x14ac:dyDescent="0.25">
      <c r="A160" s="214">
        <v>75</v>
      </c>
      <c r="B160" s="221" t="s">
        <v>299</v>
      </c>
      <c r="C160" s="264" t="s">
        <v>300</v>
      </c>
      <c r="D160" s="223" t="s">
        <v>188</v>
      </c>
      <c r="E160" s="228">
        <v>132.79</v>
      </c>
      <c r="F160" s="231">
        <f>H160+J160</f>
        <v>0</v>
      </c>
      <c r="G160" s="231">
        <f>ROUND(E160*F160,2)</f>
        <v>0</v>
      </c>
      <c r="H160" s="232"/>
      <c r="I160" s="231">
        <f>ROUND(E160*H160,2)</f>
        <v>0</v>
      </c>
      <c r="J160" s="232"/>
      <c r="K160" s="231">
        <f>ROUND(E160*J160,2)</f>
        <v>0</v>
      </c>
      <c r="L160" s="231">
        <v>0</v>
      </c>
      <c r="M160" s="231">
        <f>G160*(1+L160/100)</f>
        <v>0</v>
      </c>
      <c r="N160" s="223">
        <v>0</v>
      </c>
      <c r="O160" s="223">
        <f>ROUND(E160*N160,5)</f>
        <v>0</v>
      </c>
      <c r="P160" s="223">
        <v>0</v>
      </c>
      <c r="Q160" s="223">
        <f>ROUND(E160*P160,5)</f>
        <v>0</v>
      </c>
      <c r="R160" s="223"/>
      <c r="S160" s="223"/>
      <c r="T160" s="224">
        <v>0.01</v>
      </c>
      <c r="U160" s="223">
        <f>ROUND(E160*T160,2)</f>
        <v>1.33</v>
      </c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109</v>
      </c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5">
      <c r="A161" s="214"/>
      <c r="B161" s="221"/>
      <c r="C161" s="265" t="s">
        <v>301</v>
      </c>
      <c r="D161" s="225"/>
      <c r="E161" s="229"/>
      <c r="F161" s="233"/>
      <c r="G161" s="234"/>
      <c r="H161" s="231"/>
      <c r="I161" s="231"/>
      <c r="J161" s="231"/>
      <c r="K161" s="231"/>
      <c r="L161" s="231"/>
      <c r="M161" s="231"/>
      <c r="N161" s="223"/>
      <c r="O161" s="223"/>
      <c r="P161" s="223"/>
      <c r="Q161" s="223"/>
      <c r="R161" s="223"/>
      <c r="S161" s="223"/>
      <c r="T161" s="224"/>
      <c r="U161" s="22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116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6" t="str">
        <f>C161</f>
        <v>470,89*0,12=56,51m3*2,35=132,79 t</v>
      </c>
      <c r="BB161" s="213"/>
      <c r="BC161" s="213"/>
      <c r="BD161" s="213"/>
      <c r="BE161" s="213"/>
      <c r="BF161" s="213"/>
      <c r="BG161" s="213"/>
      <c r="BH161" s="213"/>
    </row>
    <row r="162" spans="1:60" ht="20.399999999999999" outlineLevel="1" x14ac:dyDescent="0.25">
      <c r="A162" s="214">
        <v>76</v>
      </c>
      <c r="B162" s="221" t="s">
        <v>302</v>
      </c>
      <c r="C162" s="264" t="s">
        <v>303</v>
      </c>
      <c r="D162" s="223" t="s">
        <v>188</v>
      </c>
      <c r="E162" s="228">
        <v>1991.9</v>
      </c>
      <c r="F162" s="231">
        <f>H162+J162</f>
        <v>0</v>
      </c>
      <c r="G162" s="231">
        <f>ROUND(E162*F162,2)</f>
        <v>0</v>
      </c>
      <c r="H162" s="232"/>
      <c r="I162" s="231">
        <f>ROUND(E162*H162,2)</f>
        <v>0</v>
      </c>
      <c r="J162" s="232"/>
      <c r="K162" s="231">
        <f>ROUND(E162*J162,2)</f>
        <v>0</v>
      </c>
      <c r="L162" s="231">
        <v>0</v>
      </c>
      <c r="M162" s="231">
        <f>G162*(1+L162/100)</f>
        <v>0</v>
      </c>
      <c r="N162" s="223">
        <v>0</v>
      </c>
      <c r="O162" s="223">
        <f>ROUND(E162*N162,5)</f>
        <v>0</v>
      </c>
      <c r="P162" s="223">
        <v>0</v>
      </c>
      <c r="Q162" s="223">
        <f>ROUND(E162*P162,5)</f>
        <v>0</v>
      </c>
      <c r="R162" s="223"/>
      <c r="S162" s="223"/>
      <c r="T162" s="224">
        <v>0</v>
      </c>
      <c r="U162" s="223">
        <f>ROUND(E162*T162,2)</f>
        <v>0</v>
      </c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109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5">
      <c r="A163" s="214"/>
      <c r="B163" s="221"/>
      <c r="C163" s="265" t="s">
        <v>304</v>
      </c>
      <c r="D163" s="225"/>
      <c r="E163" s="229"/>
      <c r="F163" s="233"/>
      <c r="G163" s="234"/>
      <c r="H163" s="231"/>
      <c r="I163" s="231"/>
      <c r="J163" s="231"/>
      <c r="K163" s="231"/>
      <c r="L163" s="231"/>
      <c r="M163" s="231"/>
      <c r="N163" s="223"/>
      <c r="O163" s="223"/>
      <c r="P163" s="223"/>
      <c r="Q163" s="223"/>
      <c r="R163" s="223"/>
      <c r="S163" s="223"/>
      <c r="T163" s="224"/>
      <c r="U163" s="22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116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6" t="str">
        <f>C163</f>
        <v>470,89*0,12=56,51m3*2,35=132,79 t*15=1.991,9 t</v>
      </c>
      <c r="BB163" s="213"/>
      <c r="BC163" s="213"/>
      <c r="BD163" s="213"/>
      <c r="BE163" s="213"/>
      <c r="BF163" s="213"/>
      <c r="BG163" s="213"/>
      <c r="BH163" s="213"/>
    </row>
    <row r="164" spans="1:60" ht="20.399999999999999" outlineLevel="1" x14ac:dyDescent="0.25">
      <c r="A164" s="214">
        <v>77</v>
      </c>
      <c r="B164" s="221" t="s">
        <v>305</v>
      </c>
      <c r="C164" s="264" t="s">
        <v>306</v>
      </c>
      <c r="D164" s="223" t="s">
        <v>188</v>
      </c>
      <c r="E164" s="228">
        <v>414.38</v>
      </c>
      <c r="F164" s="231">
        <f>H164+J164</f>
        <v>0</v>
      </c>
      <c r="G164" s="231">
        <f>ROUND(E164*F164,2)</f>
        <v>0</v>
      </c>
      <c r="H164" s="232"/>
      <c r="I164" s="231">
        <f>ROUND(E164*H164,2)</f>
        <v>0</v>
      </c>
      <c r="J164" s="232"/>
      <c r="K164" s="231">
        <f>ROUND(E164*J164,2)</f>
        <v>0</v>
      </c>
      <c r="L164" s="231">
        <v>0</v>
      </c>
      <c r="M164" s="231">
        <f>G164*(1+L164/100)</f>
        <v>0</v>
      </c>
      <c r="N164" s="223">
        <v>0</v>
      </c>
      <c r="O164" s="223">
        <f>ROUND(E164*N164,5)</f>
        <v>0</v>
      </c>
      <c r="P164" s="223">
        <v>0</v>
      </c>
      <c r="Q164" s="223">
        <f>ROUND(E164*P164,5)</f>
        <v>0</v>
      </c>
      <c r="R164" s="223"/>
      <c r="S164" s="223"/>
      <c r="T164" s="224">
        <v>0.01</v>
      </c>
      <c r="U164" s="223">
        <f>ROUND(E164*T164,2)</f>
        <v>4.1399999999999997</v>
      </c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109</v>
      </c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5">
      <c r="A165" s="214"/>
      <c r="B165" s="221"/>
      <c r="C165" s="265" t="s">
        <v>307</v>
      </c>
      <c r="D165" s="225"/>
      <c r="E165" s="229"/>
      <c r="F165" s="233"/>
      <c r="G165" s="234"/>
      <c r="H165" s="231"/>
      <c r="I165" s="231"/>
      <c r="J165" s="231"/>
      <c r="K165" s="231"/>
      <c r="L165" s="231"/>
      <c r="M165" s="231"/>
      <c r="N165" s="223"/>
      <c r="O165" s="223"/>
      <c r="P165" s="223"/>
      <c r="Q165" s="223"/>
      <c r="R165" s="223"/>
      <c r="S165" s="223"/>
      <c r="T165" s="224"/>
      <c r="U165" s="22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116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6" t="str">
        <f>C165</f>
        <v>470,89*0,4=188,36m3*2,2=414,38 t</v>
      </c>
      <c r="BB165" s="213"/>
      <c r="BC165" s="213"/>
      <c r="BD165" s="213"/>
      <c r="BE165" s="213"/>
      <c r="BF165" s="213"/>
      <c r="BG165" s="213"/>
      <c r="BH165" s="213"/>
    </row>
    <row r="166" spans="1:60" ht="20.399999999999999" outlineLevel="1" x14ac:dyDescent="0.25">
      <c r="A166" s="214">
        <v>78</v>
      </c>
      <c r="B166" s="221" t="s">
        <v>308</v>
      </c>
      <c r="C166" s="264" t="s">
        <v>309</v>
      </c>
      <c r="D166" s="223" t="s">
        <v>188</v>
      </c>
      <c r="E166" s="228">
        <v>6215.8</v>
      </c>
      <c r="F166" s="231">
        <f>H166+J166</f>
        <v>0</v>
      </c>
      <c r="G166" s="231">
        <f>ROUND(E166*F166,2)</f>
        <v>0</v>
      </c>
      <c r="H166" s="232"/>
      <c r="I166" s="231">
        <f>ROUND(E166*H166,2)</f>
        <v>0</v>
      </c>
      <c r="J166" s="232"/>
      <c r="K166" s="231">
        <f>ROUND(E166*J166,2)</f>
        <v>0</v>
      </c>
      <c r="L166" s="231">
        <v>0</v>
      </c>
      <c r="M166" s="231">
        <f>G166*(1+L166/100)</f>
        <v>0</v>
      </c>
      <c r="N166" s="223">
        <v>0</v>
      </c>
      <c r="O166" s="223">
        <f>ROUND(E166*N166,5)</f>
        <v>0</v>
      </c>
      <c r="P166" s="223">
        <v>0</v>
      </c>
      <c r="Q166" s="223">
        <f>ROUND(E166*P166,5)</f>
        <v>0</v>
      </c>
      <c r="R166" s="223"/>
      <c r="S166" s="223"/>
      <c r="T166" s="224">
        <v>0</v>
      </c>
      <c r="U166" s="223">
        <f>ROUND(E166*T166,2)</f>
        <v>0</v>
      </c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109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5">
      <c r="A167" s="214"/>
      <c r="B167" s="221"/>
      <c r="C167" s="265" t="s">
        <v>310</v>
      </c>
      <c r="D167" s="225"/>
      <c r="E167" s="229"/>
      <c r="F167" s="233"/>
      <c r="G167" s="234"/>
      <c r="H167" s="231"/>
      <c r="I167" s="231"/>
      <c r="J167" s="231"/>
      <c r="K167" s="231"/>
      <c r="L167" s="231"/>
      <c r="M167" s="231"/>
      <c r="N167" s="223"/>
      <c r="O167" s="223"/>
      <c r="P167" s="223"/>
      <c r="Q167" s="223"/>
      <c r="R167" s="223"/>
      <c r="S167" s="223"/>
      <c r="T167" s="224"/>
      <c r="U167" s="22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116</v>
      </c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6" t="str">
        <f>C167</f>
        <v>470,89*0,4=188,36m3*2,2=414,38 t*15=6.215,8 t</v>
      </c>
      <c r="BB167" s="213"/>
      <c r="BC167" s="213"/>
      <c r="BD167" s="213"/>
      <c r="BE167" s="213"/>
      <c r="BF167" s="213"/>
      <c r="BG167" s="213"/>
      <c r="BH167" s="213"/>
    </row>
    <row r="168" spans="1:60" ht="20.399999999999999" outlineLevel="1" x14ac:dyDescent="0.25">
      <c r="A168" s="214">
        <v>79</v>
      </c>
      <c r="B168" s="221" t="s">
        <v>311</v>
      </c>
      <c r="C168" s="264" t="s">
        <v>312</v>
      </c>
      <c r="D168" s="223" t="s">
        <v>188</v>
      </c>
      <c r="E168" s="228">
        <v>22.85</v>
      </c>
      <c r="F168" s="231">
        <f>H168+J168</f>
        <v>0</v>
      </c>
      <c r="G168" s="231">
        <f>ROUND(E168*F168,2)</f>
        <v>0</v>
      </c>
      <c r="H168" s="232"/>
      <c r="I168" s="231">
        <f>ROUND(E168*H168,2)</f>
        <v>0</v>
      </c>
      <c r="J168" s="232"/>
      <c r="K168" s="231">
        <f>ROUND(E168*J168,2)</f>
        <v>0</v>
      </c>
      <c r="L168" s="231">
        <v>0</v>
      </c>
      <c r="M168" s="231">
        <f>G168*(1+L168/100)</f>
        <v>0</v>
      </c>
      <c r="N168" s="223">
        <v>0</v>
      </c>
      <c r="O168" s="223">
        <f>ROUND(E168*N168,5)</f>
        <v>0</v>
      </c>
      <c r="P168" s="223">
        <v>0</v>
      </c>
      <c r="Q168" s="223">
        <f>ROUND(E168*P168,5)</f>
        <v>0</v>
      </c>
      <c r="R168" s="223"/>
      <c r="S168" s="223"/>
      <c r="T168" s="224">
        <v>0.01</v>
      </c>
      <c r="U168" s="223">
        <f>ROUND(E168*T168,2)</f>
        <v>0.23</v>
      </c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109</v>
      </c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5">
      <c r="A169" s="214"/>
      <c r="B169" s="221"/>
      <c r="C169" s="265" t="s">
        <v>313</v>
      </c>
      <c r="D169" s="225"/>
      <c r="E169" s="229"/>
      <c r="F169" s="233"/>
      <c r="G169" s="234"/>
      <c r="H169" s="231"/>
      <c r="I169" s="231"/>
      <c r="J169" s="231"/>
      <c r="K169" s="231"/>
      <c r="L169" s="231"/>
      <c r="M169" s="231"/>
      <c r="N169" s="223"/>
      <c r="O169" s="223"/>
      <c r="P169" s="223"/>
      <c r="Q169" s="223"/>
      <c r="R169" s="223"/>
      <c r="S169" s="223"/>
      <c r="T169" s="224"/>
      <c r="U169" s="223"/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116</v>
      </c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6" t="str">
        <f>C169</f>
        <v>158,66*0,06=9,52m3*2,4=22,85 t</v>
      </c>
      <c r="BB169" s="213"/>
      <c r="BC169" s="213"/>
      <c r="BD169" s="213"/>
      <c r="BE169" s="213"/>
      <c r="BF169" s="213"/>
      <c r="BG169" s="213"/>
      <c r="BH169" s="213"/>
    </row>
    <row r="170" spans="1:60" ht="20.399999999999999" outlineLevel="1" x14ac:dyDescent="0.25">
      <c r="A170" s="214">
        <v>80</v>
      </c>
      <c r="B170" s="221" t="s">
        <v>314</v>
      </c>
      <c r="C170" s="264" t="s">
        <v>315</v>
      </c>
      <c r="D170" s="223" t="s">
        <v>188</v>
      </c>
      <c r="E170" s="228">
        <v>342.7</v>
      </c>
      <c r="F170" s="231">
        <f>H170+J170</f>
        <v>0</v>
      </c>
      <c r="G170" s="231">
        <f>ROUND(E170*F170,2)</f>
        <v>0</v>
      </c>
      <c r="H170" s="232"/>
      <c r="I170" s="231">
        <f>ROUND(E170*H170,2)</f>
        <v>0</v>
      </c>
      <c r="J170" s="232"/>
      <c r="K170" s="231">
        <f>ROUND(E170*J170,2)</f>
        <v>0</v>
      </c>
      <c r="L170" s="231">
        <v>0</v>
      </c>
      <c r="M170" s="231">
        <f>G170*(1+L170/100)</f>
        <v>0</v>
      </c>
      <c r="N170" s="223">
        <v>0</v>
      </c>
      <c r="O170" s="223">
        <f>ROUND(E170*N170,5)</f>
        <v>0</v>
      </c>
      <c r="P170" s="223">
        <v>0</v>
      </c>
      <c r="Q170" s="223">
        <f>ROUND(E170*P170,5)</f>
        <v>0</v>
      </c>
      <c r="R170" s="223"/>
      <c r="S170" s="223"/>
      <c r="T170" s="224">
        <v>0</v>
      </c>
      <c r="U170" s="223">
        <f>ROUND(E170*T170,2)</f>
        <v>0</v>
      </c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 t="s">
        <v>109</v>
      </c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5">
      <c r="A171" s="214"/>
      <c r="B171" s="221"/>
      <c r="C171" s="265" t="s">
        <v>316</v>
      </c>
      <c r="D171" s="225"/>
      <c r="E171" s="229"/>
      <c r="F171" s="233"/>
      <c r="G171" s="234"/>
      <c r="H171" s="231"/>
      <c r="I171" s="231"/>
      <c r="J171" s="231"/>
      <c r="K171" s="231"/>
      <c r="L171" s="231"/>
      <c r="M171" s="231"/>
      <c r="N171" s="223"/>
      <c r="O171" s="223"/>
      <c r="P171" s="223"/>
      <c r="Q171" s="223"/>
      <c r="R171" s="223"/>
      <c r="S171" s="223"/>
      <c r="T171" s="224"/>
      <c r="U171" s="22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116</v>
      </c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6" t="str">
        <f>C171</f>
        <v>158,66*0,06=9,52m3*2,4=22,85 t*15=342,7 t</v>
      </c>
      <c r="BB171" s="213"/>
      <c r="BC171" s="213"/>
      <c r="BD171" s="213"/>
      <c r="BE171" s="213"/>
      <c r="BF171" s="213"/>
      <c r="BG171" s="213"/>
      <c r="BH171" s="213"/>
    </row>
    <row r="172" spans="1:60" ht="20.399999999999999" outlineLevel="1" x14ac:dyDescent="0.25">
      <c r="A172" s="214">
        <v>81</v>
      </c>
      <c r="B172" s="221" t="s">
        <v>317</v>
      </c>
      <c r="C172" s="264" t="s">
        <v>318</v>
      </c>
      <c r="D172" s="223" t="s">
        <v>188</v>
      </c>
      <c r="E172" s="228">
        <v>69.8</v>
      </c>
      <c r="F172" s="231">
        <f>H172+J172</f>
        <v>0</v>
      </c>
      <c r="G172" s="231">
        <f>ROUND(E172*F172,2)</f>
        <v>0</v>
      </c>
      <c r="H172" s="232"/>
      <c r="I172" s="231">
        <f>ROUND(E172*H172,2)</f>
        <v>0</v>
      </c>
      <c r="J172" s="232"/>
      <c r="K172" s="231">
        <f>ROUND(E172*J172,2)</f>
        <v>0</v>
      </c>
      <c r="L172" s="231">
        <v>0</v>
      </c>
      <c r="M172" s="231">
        <f>G172*(1+L172/100)</f>
        <v>0</v>
      </c>
      <c r="N172" s="223">
        <v>0</v>
      </c>
      <c r="O172" s="223">
        <f>ROUND(E172*N172,5)</f>
        <v>0</v>
      </c>
      <c r="P172" s="223">
        <v>0</v>
      </c>
      <c r="Q172" s="223">
        <f>ROUND(E172*P172,5)</f>
        <v>0</v>
      </c>
      <c r="R172" s="223"/>
      <c r="S172" s="223"/>
      <c r="T172" s="224">
        <v>0.01</v>
      </c>
      <c r="U172" s="223">
        <f>ROUND(E172*T172,2)</f>
        <v>0.7</v>
      </c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 t="s">
        <v>109</v>
      </c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5">
      <c r="A173" s="214"/>
      <c r="B173" s="221"/>
      <c r="C173" s="265" t="s">
        <v>319</v>
      </c>
      <c r="D173" s="225"/>
      <c r="E173" s="229"/>
      <c r="F173" s="233"/>
      <c r="G173" s="234"/>
      <c r="H173" s="231"/>
      <c r="I173" s="231"/>
      <c r="J173" s="231"/>
      <c r="K173" s="231"/>
      <c r="L173" s="231"/>
      <c r="M173" s="231"/>
      <c r="N173" s="223"/>
      <c r="O173" s="223"/>
      <c r="P173" s="223"/>
      <c r="Q173" s="223"/>
      <c r="R173" s="223"/>
      <c r="S173" s="223"/>
      <c r="T173" s="224"/>
      <c r="U173" s="22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116</v>
      </c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6" t="str">
        <f>C173</f>
        <v>158,66*0,2=31,73m3*2,2=69,8 t</v>
      </c>
      <c r="BB173" s="213"/>
      <c r="BC173" s="213"/>
      <c r="BD173" s="213"/>
      <c r="BE173" s="213"/>
      <c r="BF173" s="213"/>
      <c r="BG173" s="213"/>
      <c r="BH173" s="213"/>
    </row>
    <row r="174" spans="1:60" ht="20.399999999999999" outlineLevel="1" x14ac:dyDescent="0.25">
      <c r="A174" s="214">
        <v>82</v>
      </c>
      <c r="B174" s="221" t="s">
        <v>320</v>
      </c>
      <c r="C174" s="264" t="s">
        <v>321</v>
      </c>
      <c r="D174" s="223" t="s">
        <v>188</v>
      </c>
      <c r="E174" s="228">
        <v>1047.0999999999999</v>
      </c>
      <c r="F174" s="231">
        <f>H174+J174</f>
        <v>0</v>
      </c>
      <c r="G174" s="231">
        <f>ROUND(E174*F174,2)</f>
        <v>0</v>
      </c>
      <c r="H174" s="232"/>
      <c r="I174" s="231">
        <f>ROUND(E174*H174,2)</f>
        <v>0</v>
      </c>
      <c r="J174" s="232"/>
      <c r="K174" s="231">
        <f>ROUND(E174*J174,2)</f>
        <v>0</v>
      </c>
      <c r="L174" s="231">
        <v>0</v>
      </c>
      <c r="M174" s="231">
        <f>G174*(1+L174/100)</f>
        <v>0</v>
      </c>
      <c r="N174" s="223">
        <v>0</v>
      </c>
      <c r="O174" s="223">
        <f>ROUND(E174*N174,5)</f>
        <v>0</v>
      </c>
      <c r="P174" s="223">
        <v>0</v>
      </c>
      <c r="Q174" s="223">
        <f>ROUND(E174*P174,5)</f>
        <v>0</v>
      </c>
      <c r="R174" s="223"/>
      <c r="S174" s="223"/>
      <c r="T174" s="224">
        <v>0</v>
      </c>
      <c r="U174" s="223">
        <f>ROUND(E174*T174,2)</f>
        <v>0</v>
      </c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109</v>
      </c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5">
      <c r="A175" s="214"/>
      <c r="B175" s="221"/>
      <c r="C175" s="265" t="s">
        <v>322</v>
      </c>
      <c r="D175" s="225"/>
      <c r="E175" s="229"/>
      <c r="F175" s="233"/>
      <c r="G175" s="234"/>
      <c r="H175" s="231"/>
      <c r="I175" s="231"/>
      <c r="J175" s="231"/>
      <c r="K175" s="231"/>
      <c r="L175" s="231"/>
      <c r="M175" s="231"/>
      <c r="N175" s="223"/>
      <c r="O175" s="223"/>
      <c r="P175" s="223"/>
      <c r="Q175" s="223"/>
      <c r="R175" s="223"/>
      <c r="S175" s="223"/>
      <c r="T175" s="224"/>
      <c r="U175" s="22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 t="s">
        <v>116</v>
      </c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6" t="str">
        <f>C175</f>
        <v>158,66*0,2=31,73m3*2,2=69,8 t*15=1.047,1 t</v>
      </c>
      <c r="BB175" s="213"/>
      <c r="BC175" s="213"/>
      <c r="BD175" s="213"/>
      <c r="BE175" s="213"/>
      <c r="BF175" s="213"/>
      <c r="BG175" s="213"/>
      <c r="BH175" s="213"/>
    </row>
    <row r="176" spans="1:60" x14ac:dyDescent="0.25">
      <c r="A176" s="215" t="s">
        <v>104</v>
      </c>
      <c r="B176" s="222" t="s">
        <v>75</v>
      </c>
      <c r="C176" s="266" t="s">
        <v>76</v>
      </c>
      <c r="D176" s="226"/>
      <c r="E176" s="230"/>
      <c r="F176" s="235"/>
      <c r="G176" s="235">
        <f>SUMIF(AE177:AE178,"&lt;&gt;NOR",G177:G178)</f>
        <v>0</v>
      </c>
      <c r="H176" s="235"/>
      <c r="I176" s="235">
        <f>SUM(I177:I178)</f>
        <v>0</v>
      </c>
      <c r="J176" s="235"/>
      <c r="K176" s="235">
        <f>SUM(K177:K178)</f>
        <v>0</v>
      </c>
      <c r="L176" s="235"/>
      <c r="M176" s="235">
        <f>SUM(M177:M178)</f>
        <v>0</v>
      </c>
      <c r="N176" s="226"/>
      <c r="O176" s="226">
        <f>SUM(O177:O178)</f>
        <v>0</v>
      </c>
      <c r="P176" s="226"/>
      <c r="Q176" s="226">
        <f>SUM(Q177:Q178)</f>
        <v>0</v>
      </c>
      <c r="R176" s="226"/>
      <c r="S176" s="226"/>
      <c r="T176" s="227"/>
      <c r="U176" s="226">
        <f>SUM(U177:U178)</f>
        <v>565.12</v>
      </c>
      <c r="AE176" t="s">
        <v>105</v>
      </c>
    </row>
    <row r="177" spans="1:60" outlineLevel="1" x14ac:dyDescent="0.25">
      <c r="A177" s="214">
        <v>83</v>
      </c>
      <c r="B177" s="221" t="s">
        <v>323</v>
      </c>
      <c r="C177" s="264" t="s">
        <v>324</v>
      </c>
      <c r="D177" s="223" t="s">
        <v>188</v>
      </c>
      <c r="E177" s="228">
        <v>1449.0261499999999</v>
      </c>
      <c r="F177" s="231">
        <f>H177+J177</f>
        <v>0</v>
      </c>
      <c r="G177" s="231">
        <f>ROUND(E177*F177,2)</f>
        <v>0</v>
      </c>
      <c r="H177" s="232"/>
      <c r="I177" s="231">
        <f>ROUND(E177*H177,2)</f>
        <v>0</v>
      </c>
      <c r="J177" s="232"/>
      <c r="K177" s="231">
        <f>ROUND(E177*J177,2)</f>
        <v>0</v>
      </c>
      <c r="L177" s="231">
        <v>0</v>
      </c>
      <c r="M177" s="231">
        <f>G177*(1+L177/100)</f>
        <v>0</v>
      </c>
      <c r="N177" s="223">
        <v>0</v>
      </c>
      <c r="O177" s="223">
        <f>ROUND(E177*N177,5)</f>
        <v>0</v>
      </c>
      <c r="P177" s="223">
        <v>0</v>
      </c>
      <c r="Q177" s="223">
        <f>ROUND(E177*P177,5)</f>
        <v>0</v>
      </c>
      <c r="R177" s="223"/>
      <c r="S177" s="223"/>
      <c r="T177" s="224">
        <v>0.39</v>
      </c>
      <c r="U177" s="223">
        <f>ROUND(E177*T177,2)</f>
        <v>565.12</v>
      </c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109</v>
      </c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1" x14ac:dyDescent="0.25">
      <c r="A178" s="214"/>
      <c r="B178" s="221"/>
      <c r="C178" s="265" t="s">
        <v>325</v>
      </c>
      <c r="D178" s="225"/>
      <c r="E178" s="229"/>
      <c r="F178" s="233"/>
      <c r="G178" s="234"/>
      <c r="H178" s="231"/>
      <c r="I178" s="231"/>
      <c r="J178" s="231"/>
      <c r="K178" s="231"/>
      <c r="L178" s="231"/>
      <c r="M178" s="231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116</v>
      </c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6" t="str">
        <f>C178</f>
        <v>409,77942+920,45841+1,18932+117,59900=1.449,02615 t</v>
      </c>
      <c r="BB178" s="213"/>
      <c r="BC178" s="213"/>
      <c r="BD178" s="213"/>
      <c r="BE178" s="213"/>
      <c r="BF178" s="213"/>
      <c r="BG178" s="213"/>
      <c r="BH178" s="213"/>
    </row>
    <row r="179" spans="1:60" x14ac:dyDescent="0.25">
      <c r="A179" s="215" t="s">
        <v>104</v>
      </c>
      <c r="B179" s="222" t="s">
        <v>77</v>
      </c>
      <c r="C179" s="266" t="s">
        <v>26</v>
      </c>
      <c r="D179" s="226"/>
      <c r="E179" s="230"/>
      <c r="F179" s="235"/>
      <c r="G179" s="235">
        <f>SUMIF(AE180:AE200,"&lt;&gt;NOR",G180:G200)</f>
        <v>0</v>
      </c>
      <c r="H179" s="235"/>
      <c r="I179" s="235">
        <f>SUM(I180:I200)</f>
        <v>0</v>
      </c>
      <c r="J179" s="235"/>
      <c r="K179" s="235">
        <f>SUM(K180:K200)</f>
        <v>0</v>
      </c>
      <c r="L179" s="235"/>
      <c r="M179" s="235">
        <f>SUM(M180:M200)</f>
        <v>0</v>
      </c>
      <c r="N179" s="226"/>
      <c r="O179" s="226">
        <f>SUM(O180:O200)</f>
        <v>0</v>
      </c>
      <c r="P179" s="226"/>
      <c r="Q179" s="226">
        <f>SUM(Q180:Q200)</f>
        <v>0</v>
      </c>
      <c r="R179" s="226"/>
      <c r="S179" s="226"/>
      <c r="T179" s="227"/>
      <c r="U179" s="226">
        <f>SUM(U180:U200)</f>
        <v>0</v>
      </c>
      <c r="AE179" t="s">
        <v>105</v>
      </c>
    </row>
    <row r="180" spans="1:60" outlineLevel="1" x14ac:dyDescent="0.25">
      <c r="A180" s="214">
        <v>84</v>
      </c>
      <c r="B180" s="221" t="s">
        <v>326</v>
      </c>
      <c r="C180" s="264" t="s">
        <v>327</v>
      </c>
      <c r="D180" s="223" t="s">
        <v>328</v>
      </c>
      <c r="E180" s="228">
        <v>1</v>
      </c>
      <c r="F180" s="231">
        <f>H180+J180</f>
        <v>0</v>
      </c>
      <c r="G180" s="231">
        <f>ROUND(E180*F180,2)</f>
        <v>0</v>
      </c>
      <c r="H180" s="232"/>
      <c r="I180" s="231">
        <f>ROUND(E180*H180,2)</f>
        <v>0</v>
      </c>
      <c r="J180" s="232"/>
      <c r="K180" s="231">
        <f>ROUND(E180*J180,2)</f>
        <v>0</v>
      </c>
      <c r="L180" s="231">
        <v>0</v>
      </c>
      <c r="M180" s="231">
        <f>G180*(1+L180/100)</f>
        <v>0</v>
      </c>
      <c r="N180" s="223">
        <v>0</v>
      </c>
      <c r="O180" s="223">
        <f>ROUND(E180*N180,5)</f>
        <v>0</v>
      </c>
      <c r="P180" s="223">
        <v>0</v>
      </c>
      <c r="Q180" s="223">
        <f>ROUND(E180*P180,5)</f>
        <v>0</v>
      </c>
      <c r="R180" s="223"/>
      <c r="S180" s="223"/>
      <c r="T180" s="224">
        <v>0</v>
      </c>
      <c r="U180" s="223">
        <f>ROUND(E180*T180,2)</f>
        <v>0</v>
      </c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109</v>
      </c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5">
      <c r="A181" s="214"/>
      <c r="B181" s="221"/>
      <c r="C181" s="265" t="s">
        <v>329</v>
      </c>
      <c r="D181" s="225"/>
      <c r="E181" s="229"/>
      <c r="F181" s="233"/>
      <c r="G181" s="234"/>
      <c r="H181" s="231"/>
      <c r="I181" s="231"/>
      <c r="J181" s="231"/>
      <c r="K181" s="231"/>
      <c r="L181" s="231"/>
      <c r="M181" s="231"/>
      <c r="N181" s="223"/>
      <c r="O181" s="223"/>
      <c r="P181" s="223"/>
      <c r="Q181" s="223"/>
      <c r="R181" s="223"/>
      <c r="S181" s="223"/>
      <c r="T181" s="224"/>
      <c r="U181" s="223"/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 t="s">
        <v>116</v>
      </c>
      <c r="AF181" s="213"/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6" t="str">
        <f>C181</f>
        <v>Náklady spojené s účastí zhotovitele na předání a převzetí staveniště.</v>
      </c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5">
      <c r="A182" s="214">
        <v>85</v>
      </c>
      <c r="B182" s="221" t="s">
        <v>330</v>
      </c>
      <c r="C182" s="264" t="s">
        <v>331</v>
      </c>
      <c r="D182" s="223" t="s">
        <v>328</v>
      </c>
      <c r="E182" s="228">
        <v>1</v>
      </c>
      <c r="F182" s="231">
        <f>H182+J182</f>
        <v>0</v>
      </c>
      <c r="G182" s="231">
        <f>ROUND(E182*F182,2)</f>
        <v>0</v>
      </c>
      <c r="H182" s="232"/>
      <c r="I182" s="231">
        <f>ROUND(E182*H182,2)</f>
        <v>0</v>
      </c>
      <c r="J182" s="232"/>
      <c r="K182" s="231">
        <f>ROUND(E182*J182,2)</f>
        <v>0</v>
      </c>
      <c r="L182" s="231">
        <v>0</v>
      </c>
      <c r="M182" s="231">
        <f>G182*(1+L182/100)</f>
        <v>0</v>
      </c>
      <c r="N182" s="223">
        <v>0</v>
      </c>
      <c r="O182" s="223">
        <f>ROUND(E182*N182,5)</f>
        <v>0</v>
      </c>
      <c r="P182" s="223">
        <v>0</v>
      </c>
      <c r="Q182" s="223">
        <f>ROUND(E182*P182,5)</f>
        <v>0</v>
      </c>
      <c r="R182" s="223"/>
      <c r="S182" s="223"/>
      <c r="T182" s="224">
        <v>0</v>
      </c>
      <c r="U182" s="223">
        <f>ROUND(E182*T182,2)</f>
        <v>0</v>
      </c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109</v>
      </c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ht="20.399999999999999" outlineLevel="1" x14ac:dyDescent="0.25">
      <c r="A183" s="214">
        <v>86</v>
      </c>
      <c r="B183" s="221" t="s">
        <v>332</v>
      </c>
      <c r="C183" s="264" t="s">
        <v>333</v>
      </c>
      <c r="D183" s="223" t="s">
        <v>334</v>
      </c>
      <c r="E183" s="228">
        <v>90</v>
      </c>
      <c r="F183" s="231">
        <f>H183+J183</f>
        <v>0</v>
      </c>
      <c r="G183" s="231">
        <f>ROUND(E183*F183,2)</f>
        <v>0</v>
      </c>
      <c r="H183" s="232"/>
      <c r="I183" s="231">
        <f>ROUND(E183*H183,2)</f>
        <v>0</v>
      </c>
      <c r="J183" s="232"/>
      <c r="K183" s="231">
        <f>ROUND(E183*J183,2)</f>
        <v>0</v>
      </c>
      <c r="L183" s="231">
        <v>0</v>
      </c>
      <c r="M183" s="231">
        <f>G183*(1+L183/100)</f>
        <v>0</v>
      </c>
      <c r="N183" s="223">
        <v>0</v>
      </c>
      <c r="O183" s="223">
        <f>ROUND(E183*N183,5)</f>
        <v>0</v>
      </c>
      <c r="P183" s="223">
        <v>0</v>
      </c>
      <c r="Q183" s="223">
        <f>ROUND(E183*P183,5)</f>
        <v>0</v>
      </c>
      <c r="R183" s="223"/>
      <c r="S183" s="223"/>
      <c r="T183" s="224">
        <v>0</v>
      </c>
      <c r="U183" s="223">
        <f>ROUND(E183*T183,2)</f>
        <v>0</v>
      </c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109</v>
      </c>
      <c r="AF183" s="213"/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5">
      <c r="A184" s="214">
        <v>87</v>
      </c>
      <c r="B184" s="221" t="s">
        <v>335</v>
      </c>
      <c r="C184" s="264" t="s">
        <v>336</v>
      </c>
      <c r="D184" s="223" t="s">
        <v>328</v>
      </c>
      <c r="E184" s="228">
        <v>1</v>
      </c>
      <c r="F184" s="231">
        <f>H184+J184</f>
        <v>0</v>
      </c>
      <c r="G184" s="231">
        <f>ROUND(E184*F184,2)</f>
        <v>0</v>
      </c>
      <c r="H184" s="232"/>
      <c r="I184" s="231">
        <f>ROUND(E184*H184,2)</f>
        <v>0</v>
      </c>
      <c r="J184" s="232"/>
      <c r="K184" s="231">
        <f>ROUND(E184*J184,2)</f>
        <v>0</v>
      </c>
      <c r="L184" s="231">
        <v>0</v>
      </c>
      <c r="M184" s="231">
        <f>G184*(1+L184/100)</f>
        <v>0</v>
      </c>
      <c r="N184" s="223">
        <v>0</v>
      </c>
      <c r="O184" s="223">
        <f>ROUND(E184*N184,5)</f>
        <v>0</v>
      </c>
      <c r="P184" s="223">
        <v>0</v>
      </c>
      <c r="Q184" s="223">
        <f>ROUND(E184*P184,5)</f>
        <v>0</v>
      </c>
      <c r="R184" s="223"/>
      <c r="S184" s="223"/>
      <c r="T184" s="224">
        <v>0</v>
      </c>
      <c r="U184" s="223">
        <f>ROUND(E184*T184,2)</f>
        <v>0</v>
      </c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109</v>
      </c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ht="31.2" outlineLevel="1" x14ac:dyDescent="0.25">
      <c r="A185" s="214"/>
      <c r="B185" s="221"/>
      <c r="C185" s="265" t="s">
        <v>337</v>
      </c>
      <c r="D185" s="225"/>
      <c r="E185" s="229"/>
      <c r="F185" s="233"/>
      <c r="G185" s="234"/>
      <c r="H185" s="231"/>
      <c r="I185" s="231"/>
      <c r="J185" s="231"/>
      <c r="K185" s="231"/>
      <c r="L185" s="231"/>
      <c r="M185" s="231"/>
      <c r="N185" s="223"/>
      <c r="O185" s="223"/>
      <c r="P185" s="223"/>
      <c r="Q185" s="223"/>
      <c r="R185" s="223"/>
      <c r="S185" s="223"/>
      <c r="T185" s="224"/>
      <c r="U185" s="22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116</v>
      </c>
      <c r="AF185" s="213"/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6" t="str">
        <f>C185</f>
        <v>Náklady spojené se zřízením přípojek energií k objektům zařízení staveniště,vybudování případných měřících odběrných míst a zřízení, případná příprava území pro objekty zařízení staveniště a vlastní vybudování objektů zařízení staveniště.</v>
      </c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5">
      <c r="A186" s="214">
        <v>88</v>
      </c>
      <c r="B186" s="221" t="s">
        <v>338</v>
      </c>
      <c r="C186" s="264" t="s">
        <v>339</v>
      </c>
      <c r="D186" s="223" t="s">
        <v>328</v>
      </c>
      <c r="E186" s="228">
        <v>1</v>
      </c>
      <c r="F186" s="231">
        <f>H186+J186</f>
        <v>0</v>
      </c>
      <c r="G186" s="231">
        <f>ROUND(E186*F186,2)</f>
        <v>0</v>
      </c>
      <c r="H186" s="232"/>
      <c r="I186" s="231">
        <f>ROUND(E186*H186,2)</f>
        <v>0</v>
      </c>
      <c r="J186" s="232"/>
      <c r="K186" s="231">
        <f>ROUND(E186*J186,2)</f>
        <v>0</v>
      </c>
      <c r="L186" s="231">
        <v>0</v>
      </c>
      <c r="M186" s="231">
        <f>G186*(1+L186/100)</f>
        <v>0</v>
      </c>
      <c r="N186" s="223">
        <v>0</v>
      </c>
      <c r="O186" s="223">
        <f>ROUND(E186*N186,5)</f>
        <v>0</v>
      </c>
      <c r="P186" s="223">
        <v>0</v>
      </c>
      <c r="Q186" s="223">
        <f>ROUND(E186*P186,5)</f>
        <v>0</v>
      </c>
      <c r="R186" s="223"/>
      <c r="S186" s="223"/>
      <c r="T186" s="224">
        <v>0</v>
      </c>
      <c r="U186" s="223">
        <f>ROUND(E186*T186,2)</f>
        <v>0</v>
      </c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 t="s">
        <v>109</v>
      </c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ht="31.2" outlineLevel="1" x14ac:dyDescent="0.25">
      <c r="A187" s="214"/>
      <c r="B187" s="221"/>
      <c r="C187" s="265" t="s">
        <v>340</v>
      </c>
      <c r="D187" s="225"/>
      <c r="E187" s="229"/>
      <c r="F187" s="233"/>
      <c r="G187" s="234"/>
      <c r="H187" s="231"/>
      <c r="I187" s="231"/>
      <c r="J187" s="231"/>
      <c r="K187" s="231"/>
      <c r="L187" s="231"/>
      <c r="M187" s="231"/>
      <c r="N187" s="223"/>
      <c r="O187" s="223"/>
      <c r="P187" s="223"/>
      <c r="Q187" s="223"/>
      <c r="R187" s="223"/>
      <c r="S187" s="223"/>
      <c r="T187" s="224"/>
      <c r="U187" s="22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116</v>
      </c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6" t="str">
        <f>C187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5">
      <c r="A188" s="214">
        <v>89</v>
      </c>
      <c r="B188" s="221" t="s">
        <v>341</v>
      </c>
      <c r="C188" s="264" t="s">
        <v>342</v>
      </c>
      <c r="D188" s="223" t="s">
        <v>328</v>
      </c>
      <c r="E188" s="228">
        <v>1</v>
      </c>
      <c r="F188" s="231">
        <f>H188+J188</f>
        <v>0</v>
      </c>
      <c r="G188" s="231">
        <f>ROUND(E188*F188,2)</f>
        <v>0</v>
      </c>
      <c r="H188" s="232"/>
      <c r="I188" s="231">
        <f>ROUND(E188*H188,2)</f>
        <v>0</v>
      </c>
      <c r="J188" s="232"/>
      <c r="K188" s="231">
        <f>ROUND(E188*J188,2)</f>
        <v>0</v>
      </c>
      <c r="L188" s="231">
        <v>0</v>
      </c>
      <c r="M188" s="231">
        <f>G188*(1+L188/100)</f>
        <v>0</v>
      </c>
      <c r="N188" s="223">
        <v>0</v>
      </c>
      <c r="O188" s="223">
        <f>ROUND(E188*N188,5)</f>
        <v>0</v>
      </c>
      <c r="P188" s="223">
        <v>0</v>
      </c>
      <c r="Q188" s="223">
        <f>ROUND(E188*P188,5)</f>
        <v>0</v>
      </c>
      <c r="R188" s="223"/>
      <c r="S188" s="223"/>
      <c r="T188" s="224">
        <v>0</v>
      </c>
      <c r="U188" s="223">
        <f>ROUND(E188*T188,2)</f>
        <v>0</v>
      </c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109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5">
      <c r="A189" s="214"/>
      <c r="B189" s="221"/>
      <c r="C189" s="265" t="s">
        <v>343</v>
      </c>
      <c r="D189" s="225"/>
      <c r="E189" s="229"/>
      <c r="F189" s="233"/>
      <c r="G189" s="234"/>
      <c r="H189" s="231"/>
      <c r="I189" s="231"/>
      <c r="J189" s="231"/>
      <c r="K189" s="231"/>
      <c r="L189" s="231"/>
      <c r="M189" s="231"/>
      <c r="N189" s="223"/>
      <c r="O189" s="223"/>
      <c r="P189" s="223"/>
      <c r="Q189" s="223"/>
      <c r="R189" s="223"/>
      <c r="S189" s="223"/>
      <c r="T189" s="224"/>
      <c r="U189" s="22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 t="s">
        <v>116</v>
      </c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6" t="str">
        <f>C189</f>
        <v>Geodetické zaměření rohů stavby, stabilizace bodů a sestavení laviček.</v>
      </c>
      <c r="BB189" s="213"/>
      <c r="BC189" s="213"/>
      <c r="BD189" s="213"/>
      <c r="BE189" s="213"/>
      <c r="BF189" s="213"/>
      <c r="BG189" s="213"/>
      <c r="BH189" s="213"/>
    </row>
    <row r="190" spans="1:60" ht="21" outlineLevel="1" x14ac:dyDescent="0.25">
      <c r="A190" s="214"/>
      <c r="B190" s="221"/>
      <c r="C190" s="265" t="s">
        <v>344</v>
      </c>
      <c r="D190" s="225"/>
      <c r="E190" s="229"/>
      <c r="F190" s="233"/>
      <c r="G190" s="234"/>
      <c r="H190" s="231"/>
      <c r="I190" s="231"/>
      <c r="J190" s="231"/>
      <c r="K190" s="231"/>
      <c r="L190" s="231"/>
      <c r="M190" s="231"/>
      <c r="N190" s="223"/>
      <c r="O190" s="223"/>
      <c r="P190" s="223"/>
      <c r="Q190" s="223"/>
      <c r="R190" s="223"/>
      <c r="S190" s="223"/>
      <c r="T190" s="224"/>
      <c r="U190" s="22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116</v>
      </c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6" t="str">
        <f>C190</f>
        <v>Vyhotovení protokolu o vytyčení stavby se seznamem souřadnic vytyčených bodů a jejich polohopisnými (S-JTSK) a výškopisnými (Bpv) hodnotami.</v>
      </c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5">
      <c r="A191" s="214"/>
      <c r="B191" s="221"/>
      <c r="C191" s="265" t="s">
        <v>345</v>
      </c>
      <c r="D191" s="225"/>
      <c r="E191" s="229"/>
      <c r="F191" s="233"/>
      <c r="G191" s="234"/>
      <c r="H191" s="231"/>
      <c r="I191" s="231"/>
      <c r="J191" s="231"/>
      <c r="K191" s="231"/>
      <c r="L191" s="231"/>
      <c r="M191" s="231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116</v>
      </c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6" t="str">
        <f>C191</f>
        <v>Vytyčení stavby a inž.sítí</v>
      </c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5">
      <c r="A192" s="214"/>
      <c r="B192" s="221"/>
      <c r="C192" s="265" t="s">
        <v>346</v>
      </c>
      <c r="D192" s="225"/>
      <c r="E192" s="229"/>
      <c r="F192" s="233"/>
      <c r="G192" s="234"/>
      <c r="H192" s="231"/>
      <c r="I192" s="231"/>
      <c r="J192" s="231"/>
      <c r="K192" s="231"/>
      <c r="L192" s="231"/>
      <c r="M192" s="231"/>
      <c r="N192" s="223"/>
      <c r="O192" s="223"/>
      <c r="P192" s="223"/>
      <c r="Q192" s="223"/>
      <c r="R192" s="223"/>
      <c r="S192" s="223"/>
      <c r="T192" s="224"/>
      <c r="U192" s="22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 t="s">
        <v>116</v>
      </c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6" t="str">
        <f>C192</f>
        <v>Vytyčení stavby, osy komunikací, polohy obrubníků</v>
      </c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5">
      <c r="A193" s="214"/>
      <c r="B193" s="221"/>
      <c r="C193" s="265" t="s">
        <v>347</v>
      </c>
      <c r="D193" s="225"/>
      <c r="E193" s="229"/>
      <c r="F193" s="233"/>
      <c r="G193" s="234"/>
      <c r="H193" s="231"/>
      <c r="I193" s="231"/>
      <c r="J193" s="231"/>
      <c r="K193" s="231"/>
      <c r="L193" s="231"/>
      <c r="M193" s="231"/>
      <c r="N193" s="223"/>
      <c r="O193" s="223"/>
      <c r="P193" s="223"/>
      <c r="Q193" s="223"/>
      <c r="R193" s="223"/>
      <c r="S193" s="223"/>
      <c r="T193" s="224"/>
      <c r="U193" s="22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116</v>
      </c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6" t="str">
        <f>C193</f>
        <v>Vytyčení obvodu staveniště</v>
      </c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5">
      <c r="A194" s="214">
        <v>90</v>
      </c>
      <c r="B194" s="221" t="s">
        <v>348</v>
      </c>
      <c r="C194" s="264" t="s">
        <v>349</v>
      </c>
      <c r="D194" s="223" t="s">
        <v>328</v>
      </c>
      <c r="E194" s="228">
        <v>1</v>
      </c>
      <c r="F194" s="231">
        <f>H194+J194</f>
        <v>0</v>
      </c>
      <c r="G194" s="231">
        <f>ROUND(E194*F194,2)</f>
        <v>0</v>
      </c>
      <c r="H194" s="232"/>
      <c r="I194" s="231">
        <f>ROUND(E194*H194,2)</f>
        <v>0</v>
      </c>
      <c r="J194" s="232"/>
      <c r="K194" s="231">
        <f>ROUND(E194*J194,2)</f>
        <v>0</v>
      </c>
      <c r="L194" s="231">
        <v>0</v>
      </c>
      <c r="M194" s="231">
        <f>G194*(1+L194/100)</f>
        <v>0</v>
      </c>
      <c r="N194" s="223">
        <v>0</v>
      </c>
      <c r="O194" s="223">
        <f>ROUND(E194*N194,5)</f>
        <v>0</v>
      </c>
      <c r="P194" s="223">
        <v>0</v>
      </c>
      <c r="Q194" s="223">
        <f>ROUND(E194*P194,5)</f>
        <v>0</v>
      </c>
      <c r="R194" s="223"/>
      <c r="S194" s="223"/>
      <c r="T194" s="224">
        <v>0</v>
      </c>
      <c r="U194" s="223">
        <f>ROUND(E194*T194,2)</f>
        <v>0</v>
      </c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109</v>
      </c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5">
      <c r="A195" s="214"/>
      <c r="B195" s="221"/>
      <c r="C195" s="265" t="s">
        <v>350</v>
      </c>
      <c r="D195" s="225"/>
      <c r="E195" s="229"/>
      <c r="F195" s="233"/>
      <c r="G195" s="234"/>
      <c r="H195" s="231"/>
      <c r="I195" s="231"/>
      <c r="J195" s="231"/>
      <c r="K195" s="231"/>
      <c r="L195" s="231"/>
      <c r="M195" s="231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116</v>
      </c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6" t="str">
        <f>C195</f>
        <v>zpracovaný na základě skutečného provedení stavby v požadovaném množství, vč.vkladu</v>
      </c>
      <c r="BB195" s="213"/>
      <c r="BC195" s="213"/>
      <c r="BD195" s="213"/>
      <c r="BE195" s="213"/>
      <c r="BF195" s="213"/>
      <c r="BG195" s="213"/>
      <c r="BH195" s="213"/>
    </row>
    <row r="196" spans="1:60" ht="20.399999999999999" outlineLevel="1" x14ac:dyDescent="0.25">
      <c r="A196" s="214">
        <v>91</v>
      </c>
      <c r="B196" s="221" t="s">
        <v>351</v>
      </c>
      <c r="C196" s="264" t="s">
        <v>352</v>
      </c>
      <c r="D196" s="223" t="s">
        <v>328</v>
      </c>
      <c r="E196" s="228">
        <v>1</v>
      </c>
      <c r="F196" s="231">
        <f>H196+J196</f>
        <v>0</v>
      </c>
      <c r="G196" s="231">
        <f>ROUND(E196*F196,2)</f>
        <v>0</v>
      </c>
      <c r="H196" s="232"/>
      <c r="I196" s="231">
        <f>ROUND(E196*H196,2)</f>
        <v>0</v>
      </c>
      <c r="J196" s="232"/>
      <c r="K196" s="231">
        <f>ROUND(E196*J196,2)</f>
        <v>0</v>
      </c>
      <c r="L196" s="231">
        <v>0</v>
      </c>
      <c r="M196" s="231">
        <f>G196*(1+L196/100)</f>
        <v>0</v>
      </c>
      <c r="N196" s="223">
        <v>0</v>
      </c>
      <c r="O196" s="223">
        <f>ROUND(E196*N196,5)</f>
        <v>0</v>
      </c>
      <c r="P196" s="223">
        <v>0</v>
      </c>
      <c r="Q196" s="223">
        <f>ROUND(E196*P196,5)</f>
        <v>0</v>
      </c>
      <c r="R196" s="223"/>
      <c r="S196" s="223"/>
      <c r="T196" s="224">
        <v>0</v>
      </c>
      <c r="U196" s="223">
        <f>ROUND(E196*T196,2)</f>
        <v>0</v>
      </c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109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ht="21" outlineLevel="1" x14ac:dyDescent="0.25">
      <c r="A197" s="214"/>
      <c r="B197" s="221"/>
      <c r="C197" s="265" t="s">
        <v>353</v>
      </c>
      <c r="D197" s="225"/>
      <c r="E197" s="229"/>
      <c r="F197" s="233"/>
      <c r="G197" s="234"/>
      <c r="H197" s="231"/>
      <c r="I197" s="231"/>
      <c r="J197" s="231"/>
      <c r="K197" s="231"/>
      <c r="L197" s="231"/>
      <c r="M197" s="231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116</v>
      </c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6" t="str">
        <f>C197</f>
        <v>Náklady na vyhotovení dokumentace skutečného provedení stavby a její předání objednateli v požadované formě a požadovaném počtu.</v>
      </c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5">
      <c r="A198" s="214"/>
      <c r="B198" s="221"/>
      <c r="C198" s="265" t="s">
        <v>354</v>
      </c>
      <c r="D198" s="225"/>
      <c r="E198" s="229"/>
      <c r="F198" s="233"/>
      <c r="G198" s="234"/>
      <c r="H198" s="231"/>
      <c r="I198" s="231"/>
      <c r="J198" s="231"/>
      <c r="K198" s="231"/>
      <c r="L198" s="231"/>
      <c r="M198" s="231"/>
      <c r="N198" s="223"/>
      <c r="O198" s="223"/>
      <c r="P198" s="223"/>
      <c r="Q198" s="223"/>
      <c r="R198" s="223"/>
      <c r="S198" s="223"/>
      <c r="T198" s="224"/>
      <c r="U198" s="22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 t="s">
        <v>116</v>
      </c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6" t="str">
        <f>C198</f>
        <v>3x tisk a 2x CD</v>
      </c>
      <c r="BB198" s="213"/>
      <c r="BC198" s="213"/>
      <c r="BD198" s="213"/>
      <c r="BE198" s="213"/>
      <c r="BF198" s="213"/>
      <c r="BG198" s="213"/>
      <c r="BH198" s="213"/>
    </row>
    <row r="199" spans="1:60" ht="20.399999999999999" outlineLevel="1" x14ac:dyDescent="0.25">
      <c r="A199" s="214">
        <v>92</v>
      </c>
      <c r="B199" s="221" t="s">
        <v>355</v>
      </c>
      <c r="C199" s="264" t="s">
        <v>356</v>
      </c>
      <c r="D199" s="223" t="s">
        <v>328</v>
      </c>
      <c r="E199" s="228">
        <v>1</v>
      </c>
      <c r="F199" s="231">
        <f>H199+J199</f>
        <v>0</v>
      </c>
      <c r="G199" s="231">
        <f>ROUND(E199*F199,2)</f>
        <v>0</v>
      </c>
      <c r="H199" s="232"/>
      <c r="I199" s="231">
        <f>ROUND(E199*H199,2)</f>
        <v>0</v>
      </c>
      <c r="J199" s="232"/>
      <c r="K199" s="231">
        <f>ROUND(E199*J199,2)</f>
        <v>0</v>
      </c>
      <c r="L199" s="231">
        <v>0</v>
      </c>
      <c r="M199" s="231">
        <f>G199*(1+L199/100)</f>
        <v>0</v>
      </c>
      <c r="N199" s="223">
        <v>0</v>
      </c>
      <c r="O199" s="223">
        <f>ROUND(E199*N199,5)</f>
        <v>0</v>
      </c>
      <c r="P199" s="223">
        <v>0</v>
      </c>
      <c r="Q199" s="223">
        <f>ROUND(E199*P199,5)</f>
        <v>0</v>
      </c>
      <c r="R199" s="223"/>
      <c r="S199" s="223"/>
      <c r="T199" s="224">
        <v>0</v>
      </c>
      <c r="U199" s="223">
        <f>ROUND(E199*T199,2)</f>
        <v>0</v>
      </c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357</v>
      </c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5">
      <c r="A200" s="243">
        <v>93</v>
      </c>
      <c r="B200" s="244" t="s">
        <v>358</v>
      </c>
      <c r="C200" s="267" t="s">
        <v>359</v>
      </c>
      <c r="D200" s="245" t="s">
        <v>0</v>
      </c>
      <c r="E200" s="246">
        <v>39728.57</v>
      </c>
      <c r="F200" s="247">
        <f>H200+J200</f>
        <v>0</v>
      </c>
      <c r="G200" s="247">
        <f>ROUND(E200*F200,2)</f>
        <v>0</v>
      </c>
      <c r="H200" s="248"/>
      <c r="I200" s="247">
        <f>ROUND(E200*H200,2)</f>
        <v>0</v>
      </c>
      <c r="J200" s="248"/>
      <c r="K200" s="247">
        <f>ROUND(E200*J200,2)</f>
        <v>0</v>
      </c>
      <c r="L200" s="247">
        <v>0</v>
      </c>
      <c r="M200" s="247">
        <f>G200*(1+L200/100)</f>
        <v>0</v>
      </c>
      <c r="N200" s="245">
        <v>0</v>
      </c>
      <c r="O200" s="245">
        <f>ROUND(E200*N200,5)</f>
        <v>0</v>
      </c>
      <c r="P200" s="245">
        <v>0</v>
      </c>
      <c r="Q200" s="245">
        <f>ROUND(E200*P200,5)</f>
        <v>0</v>
      </c>
      <c r="R200" s="245"/>
      <c r="S200" s="245"/>
      <c r="T200" s="249">
        <v>0</v>
      </c>
      <c r="U200" s="245">
        <f>ROUND(E200*T200,2)</f>
        <v>0</v>
      </c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357</v>
      </c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x14ac:dyDescent="0.25">
      <c r="A201" s="6"/>
      <c r="B201" s="7" t="s">
        <v>360</v>
      </c>
      <c r="C201" s="268" t="s">
        <v>360</v>
      </c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AC201">
        <v>15</v>
      </c>
      <c r="AD201">
        <v>21</v>
      </c>
    </row>
    <row r="202" spans="1:60" x14ac:dyDescent="0.25">
      <c r="A202" s="250"/>
      <c r="B202" s="251" t="s">
        <v>28</v>
      </c>
      <c r="C202" s="269" t="s">
        <v>360</v>
      </c>
      <c r="D202" s="252"/>
      <c r="E202" s="252"/>
      <c r="F202" s="252"/>
      <c r="G202" s="263">
        <f>G8+G31+G62+G107+G118+G136+G138+G176+G179</f>
        <v>0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AC202">
        <f>SUMIF(L7:L200,AC201,G7:G200)</f>
        <v>0</v>
      </c>
      <c r="AD202">
        <f>SUMIF(L7:L200,AD201,G7:G200)</f>
        <v>0</v>
      </c>
      <c r="AE202" t="s">
        <v>361</v>
      </c>
    </row>
    <row r="203" spans="1:60" x14ac:dyDescent="0.25">
      <c r="A203" s="6"/>
      <c r="B203" s="7" t="s">
        <v>360</v>
      </c>
      <c r="C203" s="268" t="s">
        <v>360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60" x14ac:dyDescent="0.25">
      <c r="A204" s="6"/>
      <c r="B204" s="7" t="s">
        <v>360</v>
      </c>
      <c r="C204" s="268" t="s">
        <v>360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60" x14ac:dyDescent="0.25">
      <c r="A205" s="253" t="s">
        <v>362</v>
      </c>
      <c r="B205" s="253"/>
      <c r="C205" s="270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60" x14ac:dyDescent="0.25">
      <c r="A206" s="254"/>
      <c r="B206" s="255"/>
      <c r="C206" s="271"/>
      <c r="D206" s="255"/>
      <c r="E206" s="255"/>
      <c r="F206" s="255"/>
      <c r="G206" s="25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AE206" t="s">
        <v>363</v>
      </c>
    </row>
    <row r="207" spans="1:60" x14ac:dyDescent="0.25">
      <c r="A207" s="257"/>
      <c r="B207" s="258"/>
      <c r="C207" s="272"/>
      <c r="D207" s="258"/>
      <c r="E207" s="258"/>
      <c r="F207" s="258"/>
      <c r="G207" s="259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60" x14ac:dyDescent="0.25">
      <c r="A208" s="257"/>
      <c r="B208" s="258"/>
      <c r="C208" s="272"/>
      <c r="D208" s="258"/>
      <c r="E208" s="258"/>
      <c r="F208" s="258"/>
      <c r="G208" s="259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31" x14ac:dyDescent="0.25">
      <c r="A209" s="257"/>
      <c r="B209" s="258"/>
      <c r="C209" s="272"/>
      <c r="D209" s="258"/>
      <c r="E209" s="258"/>
      <c r="F209" s="258"/>
      <c r="G209" s="259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31" x14ac:dyDescent="0.25">
      <c r="A210" s="260"/>
      <c r="B210" s="261"/>
      <c r="C210" s="273"/>
      <c r="D210" s="261"/>
      <c r="E210" s="261"/>
      <c r="F210" s="261"/>
      <c r="G210" s="262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31" x14ac:dyDescent="0.25">
      <c r="A211" s="6"/>
      <c r="B211" s="7" t="s">
        <v>360</v>
      </c>
      <c r="C211" s="268" t="s">
        <v>360</v>
      </c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31" x14ac:dyDescent="0.25">
      <c r="C212" s="274"/>
      <c r="AE212" t="s">
        <v>364</v>
      </c>
    </row>
  </sheetData>
  <mergeCells count="97">
    <mergeCell ref="A206:G210"/>
    <mergeCell ref="C192:G192"/>
    <mergeCell ref="C193:G193"/>
    <mergeCell ref="C195:G195"/>
    <mergeCell ref="C197:G197"/>
    <mergeCell ref="C198:G198"/>
    <mergeCell ref="A205:C205"/>
    <mergeCell ref="C181:G181"/>
    <mergeCell ref="C185:G185"/>
    <mergeCell ref="C187:G187"/>
    <mergeCell ref="C189:G189"/>
    <mergeCell ref="C190:G190"/>
    <mergeCell ref="C191:G191"/>
    <mergeCell ref="C167:G167"/>
    <mergeCell ref="C169:G169"/>
    <mergeCell ref="C171:G171"/>
    <mergeCell ref="C173:G173"/>
    <mergeCell ref="C175:G175"/>
    <mergeCell ref="C178:G178"/>
    <mergeCell ref="C155:G155"/>
    <mergeCell ref="C156:G156"/>
    <mergeCell ref="C157:G157"/>
    <mergeCell ref="C161:G161"/>
    <mergeCell ref="C163:G163"/>
    <mergeCell ref="C165:G165"/>
    <mergeCell ref="C145:G145"/>
    <mergeCell ref="C147:G147"/>
    <mergeCell ref="C148:G148"/>
    <mergeCell ref="C149:G149"/>
    <mergeCell ref="C151:G151"/>
    <mergeCell ref="C153:G153"/>
    <mergeCell ref="C126:G126"/>
    <mergeCell ref="C128:G128"/>
    <mergeCell ref="C130:G130"/>
    <mergeCell ref="C135:G135"/>
    <mergeCell ref="C143:G143"/>
    <mergeCell ref="C144:G144"/>
    <mergeCell ref="C110:G110"/>
    <mergeCell ref="C111:G111"/>
    <mergeCell ref="C113:G113"/>
    <mergeCell ref="C114:G114"/>
    <mergeCell ref="C115:G115"/>
    <mergeCell ref="C123:G123"/>
    <mergeCell ref="C90:G90"/>
    <mergeCell ref="C92:G92"/>
    <mergeCell ref="C94:G94"/>
    <mergeCell ref="C96:G96"/>
    <mergeCell ref="C99:G99"/>
    <mergeCell ref="C109:G109"/>
    <mergeCell ref="C80:G80"/>
    <mergeCell ref="C82:G82"/>
    <mergeCell ref="C84:G84"/>
    <mergeCell ref="C85:G85"/>
    <mergeCell ref="C86:G86"/>
    <mergeCell ref="C88:G88"/>
    <mergeCell ref="C70:G70"/>
    <mergeCell ref="C72:G72"/>
    <mergeCell ref="C74:G74"/>
    <mergeCell ref="C75:G75"/>
    <mergeCell ref="C76:G76"/>
    <mergeCell ref="C78:G78"/>
    <mergeCell ref="C57:G57"/>
    <mergeCell ref="C59:G59"/>
    <mergeCell ref="C61:G61"/>
    <mergeCell ref="C64:G64"/>
    <mergeCell ref="C66:G66"/>
    <mergeCell ref="C68:G68"/>
    <mergeCell ref="C47:G47"/>
    <mergeCell ref="C48:G48"/>
    <mergeCell ref="C50:G50"/>
    <mergeCell ref="C51:G51"/>
    <mergeCell ref="C53:G53"/>
    <mergeCell ref="C55:G55"/>
    <mergeCell ref="C37:G37"/>
    <mergeCell ref="C38:G38"/>
    <mergeCell ref="C41:G41"/>
    <mergeCell ref="C42:G42"/>
    <mergeCell ref="C44:G44"/>
    <mergeCell ref="C45:G45"/>
    <mergeCell ref="C24:G24"/>
    <mergeCell ref="C26:G26"/>
    <mergeCell ref="C28:G28"/>
    <mergeCell ref="C30:G30"/>
    <mergeCell ref="C33:G33"/>
    <mergeCell ref="C34:G34"/>
    <mergeCell ref="C15:G15"/>
    <mergeCell ref="C17:G17"/>
    <mergeCell ref="C19:G19"/>
    <mergeCell ref="C20:G20"/>
    <mergeCell ref="C21:G21"/>
    <mergeCell ref="C22:G22"/>
    <mergeCell ref="A1:G1"/>
    <mergeCell ref="C2:G2"/>
    <mergeCell ref="C3:G3"/>
    <mergeCell ref="C4:G4"/>
    <mergeCell ref="C12:G12"/>
    <mergeCell ref="C13:G13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Navrátil</dc:creator>
  <cp:lastModifiedBy>Zdeněk Navrátil</cp:lastModifiedBy>
  <cp:lastPrinted>2014-02-28T09:52:57Z</cp:lastPrinted>
  <dcterms:created xsi:type="dcterms:W3CDTF">2009-04-08T07:15:50Z</dcterms:created>
  <dcterms:modified xsi:type="dcterms:W3CDTF">2024-12-06T17:00:09Z</dcterms:modified>
</cp:coreProperties>
</file>