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E:\emaily\"/>
    </mc:Choice>
  </mc:AlternateContent>
  <bookViews>
    <workbookView xWindow="0" yWindow="0" windowWidth="0" windowHeight="0"/>
  </bookViews>
  <sheets>
    <sheet name="Rekapitulace stavby" sheetId="1" r:id="rId1"/>
    <sheet name="01 - Technologická část" sheetId="2" r:id="rId2"/>
    <sheet name="02 - Rozvody plynu" sheetId="3" r:id="rId3"/>
    <sheet name="03 - Měření a regulace" sheetId="4" r:id="rId4"/>
    <sheet name="04 - VRN" sheetId="5" r:id="rId5"/>
  </sheets>
  <definedNames>
    <definedName name="_xlnm.Print_Area" localSheetId="0">'Rekapitulace stavby'!$D$4:$AO$76,'Rekapitulace stavby'!$C$82:$AQ$99</definedName>
    <definedName name="_xlnm.Print_Titles" localSheetId="0">'Rekapitulace stavby'!$92:$92</definedName>
    <definedName name="_xlnm._FilterDatabase" localSheetId="1" hidden="1">'01 - Technologická část'!$C$131:$K$270</definedName>
    <definedName name="_xlnm.Print_Area" localSheetId="1">'01 - Technologická část'!$C$4:$J$76,'01 - Technologická část'!$C$82:$J$113,'01 - Technologická část'!$C$119:$J$270</definedName>
    <definedName name="_xlnm.Print_Titles" localSheetId="1">'01 - Technologická část'!$131:$131</definedName>
    <definedName name="_xlnm._FilterDatabase" localSheetId="2" hidden="1">'02 - Rozvody plynu'!$C$123:$K$175</definedName>
    <definedName name="_xlnm.Print_Area" localSheetId="2">'02 - Rozvody plynu'!$C$4:$J$76,'02 - Rozvody plynu'!$C$82:$J$105,'02 - Rozvody plynu'!$C$111:$J$175</definedName>
    <definedName name="_xlnm.Print_Titles" localSheetId="2">'02 - Rozvody plynu'!$123:$123</definedName>
    <definedName name="_xlnm._FilterDatabase" localSheetId="3" hidden="1">'03 - Měření a regulace'!$C$117:$K$121</definedName>
    <definedName name="_xlnm.Print_Area" localSheetId="3">'03 - Měření a regulace'!$C$4:$J$76,'03 - Měření a regulace'!$C$82:$J$99,'03 - Měření a regulace'!$C$105:$J$121</definedName>
    <definedName name="_xlnm.Print_Titles" localSheetId="3">'03 - Měření a regulace'!$117:$117</definedName>
    <definedName name="_xlnm._FilterDatabase" localSheetId="4" hidden="1">'04 - VRN'!$C$116:$K$124</definedName>
    <definedName name="_xlnm.Print_Area" localSheetId="4">'04 - VRN'!$C$4:$J$76,'04 - VRN'!$C$82:$J$98,'04 - VRN'!$C$104:$J$124</definedName>
    <definedName name="_xlnm.Print_Titles" localSheetId="4">'04 - VRN'!$116:$116</definedName>
  </definedNames>
  <calcPr/>
</workbook>
</file>

<file path=xl/calcChain.xml><?xml version="1.0" encoding="utf-8"?>
<calcChain xmlns="http://schemas.openxmlformats.org/spreadsheetml/2006/main">
  <c i="5" l="1" r="J37"/>
  <c r="J36"/>
  <c i="1" r="AY98"/>
  <c i="5" r="J35"/>
  <c i="1" r="AX98"/>
  <c i="5"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19"/>
  <c r="BH119"/>
  <c r="BG119"/>
  <c r="BF119"/>
  <c r="T119"/>
  <c r="R119"/>
  <c r="P119"/>
  <c r="J114"/>
  <c r="J113"/>
  <c r="F113"/>
  <c r="F111"/>
  <c r="E109"/>
  <c r="J92"/>
  <c r="J91"/>
  <c r="F91"/>
  <c r="F89"/>
  <c r="E87"/>
  <c r="J18"/>
  <c r="E18"/>
  <c r="F92"/>
  <c r="J17"/>
  <c r="J12"/>
  <c r="J111"/>
  <c r="E7"/>
  <c r="E85"/>
  <c i="4" r="J37"/>
  <c r="J36"/>
  <c i="1" r="AY97"/>
  <c i="4" r="J35"/>
  <c i="1" r="AX97"/>
  <c i="4" r="BI121"/>
  <c r="BH121"/>
  <c r="BG121"/>
  <c r="BF121"/>
  <c r="T121"/>
  <c r="T120"/>
  <c r="T119"/>
  <c r="T118"/>
  <c r="R121"/>
  <c r="R120"/>
  <c r="R119"/>
  <c r="R118"/>
  <c r="P121"/>
  <c r="P120"/>
  <c r="P119"/>
  <c r="P118"/>
  <c i="1" r="AU97"/>
  <c i="4" r="J115"/>
  <c r="J114"/>
  <c r="F114"/>
  <c r="F112"/>
  <c r="E110"/>
  <c r="J92"/>
  <c r="J91"/>
  <c r="F91"/>
  <c r="F89"/>
  <c r="E87"/>
  <c r="J18"/>
  <c r="E18"/>
  <c r="F115"/>
  <c r="J17"/>
  <c r="J12"/>
  <c r="J89"/>
  <c r="E7"/>
  <c r="E108"/>
  <c i="3" r="J37"/>
  <c r="J36"/>
  <c i="1" r="AY96"/>
  <c i="3" r="J35"/>
  <c i="1" r="AX96"/>
  <c i="3" r="BI175"/>
  <c r="BH175"/>
  <c r="BG175"/>
  <c r="BF175"/>
  <c r="T175"/>
  <c r="R175"/>
  <c r="P175"/>
  <c r="BI174"/>
  <c r="BH174"/>
  <c r="BG174"/>
  <c r="BF174"/>
  <c r="T174"/>
  <c r="R174"/>
  <c r="P174"/>
  <c r="BI172"/>
  <c r="BH172"/>
  <c r="BG172"/>
  <c r="BF172"/>
  <c r="T172"/>
  <c r="R172"/>
  <c r="P172"/>
  <c r="BI169"/>
  <c r="BH169"/>
  <c r="BG169"/>
  <c r="BF169"/>
  <c r="T169"/>
  <c r="R169"/>
  <c r="P169"/>
  <c r="BI167"/>
  <c r="BH167"/>
  <c r="BG167"/>
  <c r="BF167"/>
  <c r="T167"/>
  <c r="R167"/>
  <c r="P167"/>
  <c r="BI166"/>
  <c r="BH166"/>
  <c r="BG166"/>
  <c r="BF166"/>
  <c r="T166"/>
  <c r="R166"/>
  <c r="P166"/>
  <c r="BI163"/>
  <c r="BH163"/>
  <c r="BG163"/>
  <c r="BF163"/>
  <c r="T163"/>
  <c r="R163"/>
  <c r="P163"/>
  <c r="BI160"/>
  <c r="BH160"/>
  <c r="BG160"/>
  <c r="BF160"/>
  <c r="T160"/>
  <c r="R160"/>
  <c r="P160"/>
  <c r="BI156"/>
  <c r="BH156"/>
  <c r="BG156"/>
  <c r="BF156"/>
  <c r="T156"/>
  <c r="T155"/>
  <c r="R156"/>
  <c r="R155"/>
  <c r="P156"/>
  <c r="P155"/>
  <c r="BI154"/>
  <c r="BH154"/>
  <c r="BG154"/>
  <c r="BF154"/>
  <c r="T154"/>
  <c r="R154"/>
  <c r="P154"/>
  <c r="BI152"/>
  <c r="BH152"/>
  <c r="BG152"/>
  <c r="BF152"/>
  <c r="T152"/>
  <c r="R152"/>
  <c r="P152"/>
  <c r="BI151"/>
  <c r="BH151"/>
  <c r="BG151"/>
  <c r="BF151"/>
  <c r="T151"/>
  <c r="R151"/>
  <c r="P151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5"/>
  <c r="BH135"/>
  <c r="BG135"/>
  <c r="BF135"/>
  <c r="T135"/>
  <c r="R135"/>
  <c r="P135"/>
  <c r="BI131"/>
  <c r="BH131"/>
  <c r="BG131"/>
  <c r="BF131"/>
  <c r="T131"/>
  <c r="R131"/>
  <c r="P131"/>
  <c r="BI127"/>
  <c r="BH127"/>
  <c r="BG127"/>
  <c r="BF127"/>
  <c r="T127"/>
  <c r="T126"/>
  <c r="T125"/>
  <c r="R127"/>
  <c r="R126"/>
  <c r="R125"/>
  <c r="P127"/>
  <c r="P126"/>
  <c r="P125"/>
  <c r="J121"/>
  <c r="J120"/>
  <c r="F120"/>
  <c r="F118"/>
  <c r="E116"/>
  <c r="J92"/>
  <c r="J91"/>
  <c r="F91"/>
  <c r="F89"/>
  <c r="E87"/>
  <c r="J18"/>
  <c r="E18"/>
  <c r="F121"/>
  <c r="J17"/>
  <c r="J12"/>
  <c r="J89"/>
  <c r="E7"/>
  <c r="E85"/>
  <c i="2" r="J37"/>
  <c r="J36"/>
  <c i="1" r="AY95"/>
  <c i="2" r="J35"/>
  <c i="1" r="AX95"/>
  <c i="2" r="BI270"/>
  <c r="BH270"/>
  <c r="BG270"/>
  <c r="BF270"/>
  <c r="T270"/>
  <c r="R270"/>
  <c r="P270"/>
  <c r="BI269"/>
  <c r="BH269"/>
  <c r="BG269"/>
  <c r="BF269"/>
  <c r="T269"/>
  <c r="R269"/>
  <c r="P269"/>
  <c r="BI268"/>
  <c r="BH268"/>
  <c r="BG268"/>
  <c r="BF268"/>
  <c r="T268"/>
  <c r="R268"/>
  <c r="P268"/>
  <c r="BI266"/>
  <c r="BH266"/>
  <c r="BG266"/>
  <c r="BF266"/>
  <c r="T266"/>
  <c r="R266"/>
  <c r="P266"/>
  <c r="BI265"/>
  <c r="BH265"/>
  <c r="BG265"/>
  <c r="BF265"/>
  <c r="T265"/>
  <c r="R265"/>
  <c r="P265"/>
  <c r="BI262"/>
  <c r="BH262"/>
  <c r="BG262"/>
  <c r="BF262"/>
  <c r="T262"/>
  <c r="R262"/>
  <c r="P262"/>
  <c r="BI259"/>
  <c r="BH259"/>
  <c r="BG259"/>
  <c r="BF259"/>
  <c r="T259"/>
  <c r="R259"/>
  <c r="P259"/>
  <c r="BI257"/>
  <c r="BH257"/>
  <c r="BG257"/>
  <c r="BF257"/>
  <c r="T257"/>
  <c r="R257"/>
  <c r="P257"/>
  <c r="BI256"/>
  <c r="BH256"/>
  <c r="BG256"/>
  <c r="BF256"/>
  <c r="T256"/>
  <c r="R256"/>
  <c r="P256"/>
  <c r="BI255"/>
  <c r="BH255"/>
  <c r="BG255"/>
  <c r="BF255"/>
  <c r="T255"/>
  <c r="R255"/>
  <c r="P255"/>
  <c r="BI252"/>
  <c r="BH252"/>
  <c r="BG252"/>
  <c r="BF252"/>
  <c r="T252"/>
  <c r="R252"/>
  <c r="P252"/>
  <c r="BI249"/>
  <c r="BH249"/>
  <c r="BG249"/>
  <c r="BF249"/>
  <c r="T249"/>
  <c r="R249"/>
  <c r="P249"/>
  <c r="BI246"/>
  <c r="BH246"/>
  <c r="BG246"/>
  <c r="BF246"/>
  <c r="T246"/>
  <c r="R246"/>
  <c r="P246"/>
  <c r="BI244"/>
  <c r="BH244"/>
  <c r="BG244"/>
  <c r="BF244"/>
  <c r="T244"/>
  <c r="R244"/>
  <c r="P244"/>
  <c r="BI242"/>
  <c r="BH242"/>
  <c r="BG242"/>
  <c r="BF242"/>
  <c r="T242"/>
  <c r="R242"/>
  <c r="P242"/>
  <c r="BI240"/>
  <c r="BH240"/>
  <c r="BG240"/>
  <c r="BF240"/>
  <c r="T240"/>
  <c r="R240"/>
  <c r="P240"/>
  <c r="BI237"/>
  <c r="BH237"/>
  <c r="BG237"/>
  <c r="BF237"/>
  <c r="T237"/>
  <c r="R237"/>
  <c r="P237"/>
  <c r="BI234"/>
  <c r="BH234"/>
  <c r="BG234"/>
  <c r="BF234"/>
  <c r="T234"/>
  <c r="R234"/>
  <c r="P234"/>
  <c r="BI231"/>
  <c r="BH231"/>
  <c r="BG231"/>
  <c r="BF231"/>
  <c r="T231"/>
  <c r="R231"/>
  <c r="P231"/>
  <c r="BI228"/>
  <c r="BH228"/>
  <c r="BG228"/>
  <c r="BF228"/>
  <c r="T228"/>
  <c r="R228"/>
  <c r="P228"/>
  <c r="BI224"/>
  <c r="BH224"/>
  <c r="BG224"/>
  <c r="BF224"/>
  <c r="T224"/>
  <c r="R224"/>
  <c r="P224"/>
  <c r="BI220"/>
  <c r="BH220"/>
  <c r="BG220"/>
  <c r="BF220"/>
  <c r="T220"/>
  <c r="R220"/>
  <c r="P220"/>
  <c r="BI218"/>
  <c r="BH218"/>
  <c r="BG218"/>
  <c r="BF218"/>
  <c r="T218"/>
  <c r="R218"/>
  <c r="P218"/>
  <c r="BI217"/>
  <c r="BH217"/>
  <c r="BG217"/>
  <c r="BF217"/>
  <c r="T217"/>
  <c r="R217"/>
  <c r="P217"/>
  <c r="BI214"/>
  <c r="BH214"/>
  <c r="BG214"/>
  <c r="BF214"/>
  <c r="T214"/>
  <c r="R214"/>
  <c r="P214"/>
  <c r="BI211"/>
  <c r="BH211"/>
  <c r="BG211"/>
  <c r="BF211"/>
  <c r="T211"/>
  <c r="R211"/>
  <c r="P211"/>
  <c r="BI209"/>
  <c r="BH209"/>
  <c r="BG209"/>
  <c r="BF209"/>
  <c r="T209"/>
  <c r="R209"/>
  <c r="P209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6"/>
  <c r="BH176"/>
  <c r="BG176"/>
  <c r="BF176"/>
  <c r="T176"/>
  <c r="R176"/>
  <c r="P176"/>
  <c r="BI172"/>
  <c r="BH172"/>
  <c r="BG172"/>
  <c r="BF172"/>
  <c r="T172"/>
  <c r="R172"/>
  <c r="P172"/>
  <c r="BI170"/>
  <c r="BH170"/>
  <c r="BG170"/>
  <c r="BF170"/>
  <c r="T170"/>
  <c r="R170"/>
  <c r="P170"/>
  <c r="BI167"/>
  <c r="BH167"/>
  <c r="BG167"/>
  <c r="BF167"/>
  <c r="T167"/>
  <c r="R167"/>
  <c r="P167"/>
  <c r="BI164"/>
  <c r="BH164"/>
  <c r="BG164"/>
  <c r="BF164"/>
  <c r="T164"/>
  <c r="R164"/>
  <c r="P164"/>
  <c r="BI160"/>
  <c r="BH160"/>
  <c r="BG160"/>
  <c r="BF160"/>
  <c r="T160"/>
  <c r="T159"/>
  <c r="R160"/>
  <c r="R159"/>
  <c r="P160"/>
  <c r="P159"/>
  <c r="BI158"/>
  <c r="BH158"/>
  <c r="BG158"/>
  <c r="BF158"/>
  <c r="T158"/>
  <c r="R158"/>
  <c r="P158"/>
  <c r="BI155"/>
  <c r="BH155"/>
  <c r="BG155"/>
  <c r="BF155"/>
  <c r="T155"/>
  <c r="R155"/>
  <c r="P155"/>
  <c r="BI152"/>
  <c r="BH152"/>
  <c r="BG152"/>
  <c r="BF152"/>
  <c r="T152"/>
  <c r="R152"/>
  <c r="P152"/>
  <c r="BI149"/>
  <c r="BH149"/>
  <c r="BG149"/>
  <c r="BF149"/>
  <c r="T149"/>
  <c r="R149"/>
  <c r="P149"/>
  <c r="BI145"/>
  <c r="BH145"/>
  <c r="BG145"/>
  <c r="BF145"/>
  <c r="T145"/>
  <c r="T144"/>
  <c r="R145"/>
  <c r="R144"/>
  <c r="P145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39"/>
  <c r="BH139"/>
  <c r="BG139"/>
  <c r="BF139"/>
  <c r="T139"/>
  <c r="R139"/>
  <c r="P139"/>
  <c r="BI138"/>
  <c r="BH138"/>
  <c r="BG138"/>
  <c r="BF138"/>
  <c r="T138"/>
  <c r="R138"/>
  <c r="P138"/>
  <c r="BI135"/>
  <c r="BH135"/>
  <c r="BG135"/>
  <c r="BF135"/>
  <c r="T135"/>
  <c r="T134"/>
  <c r="R135"/>
  <c r="R134"/>
  <c r="P135"/>
  <c r="P134"/>
  <c r="J129"/>
  <c r="J128"/>
  <c r="F128"/>
  <c r="F126"/>
  <c r="E124"/>
  <c r="J92"/>
  <c r="J91"/>
  <c r="F91"/>
  <c r="F89"/>
  <c r="E87"/>
  <c r="J18"/>
  <c r="E18"/>
  <c r="F92"/>
  <c r="J17"/>
  <c r="J12"/>
  <c r="J126"/>
  <c r="E7"/>
  <c r="E122"/>
  <c i="1" r="L90"/>
  <c r="AM90"/>
  <c r="AM89"/>
  <c r="L89"/>
  <c r="AM87"/>
  <c r="L87"/>
  <c r="L85"/>
  <c r="L84"/>
  <c i="2" r="BK256"/>
  <c r="J231"/>
  <c r="J214"/>
  <c r="BK202"/>
  <c r="BK194"/>
  <c r="BK184"/>
  <c r="BK143"/>
  <c r="J220"/>
  <c r="BK208"/>
  <c r="J192"/>
  <c r="J179"/>
  <c r="J155"/>
  <c r="J142"/>
  <c i="3" r="BK174"/>
  <c r="J154"/>
  <c r="J131"/>
  <c r="J169"/>
  <c r="BK154"/>
  <c r="BK169"/>
  <c r="BK152"/>
  <c r="J139"/>
  <c r="J152"/>
  <c r="J135"/>
  <c i="4" r="J121"/>
  <c r="F34"/>
  <c i="1" r="BA97"/>
  <c i="5" r="BK119"/>
  <c r="J124"/>
  <c i="2" r="BK269"/>
  <c r="J256"/>
  <c r="J246"/>
  <c r="J240"/>
  <c r="J224"/>
  <c r="BK206"/>
  <c r="BK190"/>
  <c r="BK182"/>
  <c r="BK176"/>
  <c r="J160"/>
  <c r="BK149"/>
  <c r="J141"/>
  <c i="1" r="AS94"/>
  <c i="2" r="J255"/>
  <c r="BK234"/>
  <c r="J208"/>
  <c r="J184"/>
  <c r="BK170"/>
  <c r="J139"/>
  <c r="BK266"/>
  <c r="BK252"/>
  <c r="BK244"/>
  <c r="BK220"/>
  <c r="BK209"/>
  <c r="J200"/>
  <c r="J190"/>
  <c r="J167"/>
  <c r="J145"/>
  <c r="BK218"/>
  <c r="BK200"/>
  <c r="BK188"/>
  <c r="J178"/>
  <c r="J149"/>
  <c r="J138"/>
  <c i="3" r="J160"/>
  <c r="BK139"/>
  <c r="J174"/>
  <c r="J163"/>
  <c r="BK151"/>
  <c r="J172"/>
  <c r="J151"/>
  <c r="BK147"/>
  <c r="J143"/>
  <c r="J166"/>
  <c r="J147"/>
  <c i="4" r="F37"/>
  <c i="1" r="BD97"/>
  <c i="5" r="BK124"/>
  <c r="J122"/>
  <c r="BK122"/>
  <c i="2" r="BK270"/>
  <c r="BK255"/>
  <c r="J249"/>
  <c r="J242"/>
  <c r="BK228"/>
  <c r="J209"/>
  <c r="J196"/>
  <c r="BK179"/>
  <c r="J170"/>
  <c r="BK158"/>
  <c r="J143"/>
  <c r="BK135"/>
  <c r="J270"/>
  <c r="J266"/>
  <c r="J262"/>
  <c r="BK257"/>
  <c r="BK231"/>
  <c r="J206"/>
  <c r="BK192"/>
  <c r="J172"/>
  <c r="J158"/>
  <c r="BK138"/>
  <c r="J265"/>
  <c r="BK249"/>
  <c r="BK242"/>
  <c r="J228"/>
  <c r="J211"/>
  <c r="J198"/>
  <c r="BK186"/>
  <c r="BK160"/>
  <c r="J259"/>
  <c r="BK217"/>
  <c r="BK198"/>
  <c r="J180"/>
  <c r="BK164"/>
  <c r="BK141"/>
  <c i="3" r="J175"/>
  <c r="J156"/>
  <c r="BK135"/>
  <c r="BK172"/>
  <c r="J127"/>
  <c r="BK166"/>
  <c r="J145"/>
  <c r="BK175"/>
  <c r="BK143"/>
  <c i="4" r="F35"/>
  <c i="1" r="BB97"/>
  <c i="5" r="J123"/>
  <c r="BK123"/>
  <c r="J119"/>
  <c r="J121"/>
  <c i="2" r="J268"/>
  <c r="J257"/>
  <c r="J252"/>
  <c r="J244"/>
  <c r="J237"/>
  <c r="J234"/>
  <c r="BK211"/>
  <c r="J202"/>
  <c r="J188"/>
  <c r="BK180"/>
  <c r="BK178"/>
  <c r="J164"/>
  <c r="BK152"/>
  <c r="BK142"/>
  <c r="BK139"/>
  <c r="J269"/>
  <c r="BK265"/>
  <c r="BK259"/>
  <c r="BK237"/>
  <c r="J217"/>
  <c r="BK204"/>
  <c r="J194"/>
  <c r="J182"/>
  <c r="BK167"/>
  <c r="J152"/>
  <c r="BK268"/>
  <c r="BK262"/>
  <c r="BK246"/>
  <c r="BK240"/>
  <c r="J218"/>
  <c r="J204"/>
  <c r="BK196"/>
  <c r="J176"/>
  <c r="BK155"/>
  <c r="BK224"/>
  <c r="BK214"/>
  <c r="J186"/>
  <c r="BK172"/>
  <c r="BK145"/>
  <c r="J135"/>
  <c i="3" r="J167"/>
  <c r="BK145"/>
  <c r="BK127"/>
  <c r="BK160"/>
  <c r="BK141"/>
  <c r="BK167"/>
  <c r="BK163"/>
  <c r="J141"/>
  <c r="BK156"/>
  <c r="BK131"/>
  <c i="4" r="BK121"/>
  <c r="F36"/>
  <c i="1" r="BC97"/>
  <c i="5" r="BK121"/>
  <c i="2" l="1" r="BK137"/>
  <c r="J137"/>
  <c r="J99"/>
  <c r="T148"/>
  <c r="R163"/>
  <c r="BK181"/>
  <c r="J181"/>
  <c r="J106"/>
  <c r="T181"/>
  <c r="R193"/>
  <c r="P219"/>
  <c r="P241"/>
  <c r="BK245"/>
  <c r="J245"/>
  <c r="J110"/>
  <c r="R245"/>
  <c r="BK258"/>
  <c r="J258"/>
  <c r="J111"/>
  <c r="R258"/>
  <c r="BK267"/>
  <c r="J267"/>
  <c r="J112"/>
  <c r="R267"/>
  <c r="T267"/>
  <c i="3" r="R130"/>
  <c r="R159"/>
  <c r="R168"/>
  <c r="T173"/>
  <c i="2" r="R137"/>
  <c r="R133"/>
  <c r="R132"/>
  <c r="P148"/>
  <c r="BK163"/>
  <c r="J163"/>
  <c r="J104"/>
  <c r="P175"/>
  <c r="R175"/>
  <c r="R181"/>
  <c r="T193"/>
  <c r="T219"/>
  <c i="3" r="T130"/>
  <c r="P159"/>
  <c r="T168"/>
  <c r="BK173"/>
  <c r="J173"/>
  <c r="J104"/>
  <c i="2" r="P137"/>
  <c r="P133"/>
  <c r="BK148"/>
  <c r="J148"/>
  <c r="J102"/>
  <c r="P163"/>
  <c r="BK175"/>
  <c r="J175"/>
  <c r="J105"/>
  <c r="T175"/>
  <c r="BK193"/>
  <c r="J193"/>
  <c r="J107"/>
  <c r="BK219"/>
  <c r="J219"/>
  <c r="J108"/>
  <c r="R219"/>
  <c r="BK241"/>
  <c r="J241"/>
  <c r="J109"/>
  <c r="R241"/>
  <c r="T241"/>
  <c r="P245"/>
  <c r="T245"/>
  <c r="P258"/>
  <c r="T258"/>
  <c r="P267"/>
  <c i="3" r="BK130"/>
  <c r="J130"/>
  <c r="J100"/>
  <c r="BK159"/>
  <c r="J159"/>
  <c r="J102"/>
  <c r="BK168"/>
  <c r="J168"/>
  <c r="J103"/>
  <c r="P173"/>
  <c i="2" r="T137"/>
  <c r="T133"/>
  <c r="R148"/>
  <c r="R147"/>
  <c r="T163"/>
  <c r="P181"/>
  <c r="P193"/>
  <c i="3" r="P130"/>
  <c r="P129"/>
  <c r="P124"/>
  <c i="1" r="AU96"/>
  <c i="3" r="T159"/>
  <c r="P168"/>
  <c r="R173"/>
  <c i="5" r="BK118"/>
  <c r="J118"/>
  <c r="J97"/>
  <c r="P118"/>
  <c r="P117"/>
  <c i="1" r="AU98"/>
  <c i="5" r="R118"/>
  <c r="R117"/>
  <c r="T118"/>
  <c r="T117"/>
  <c i="2" r="BK134"/>
  <c r="J134"/>
  <c r="J98"/>
  <c r="BK144"/>
  <c r="J144"/>
  <c r="J100"/>
  <c r="BK159"/>
  <c r="J159"/>
  <c r="J103"/>
  <c i="3" r="BK126"/>
  <c r="J126"/>
  <c r="J98"/>
  <c r="BK155"/>
  <c r="J155"/>
  <c r="J101"/>
  <c i="4" r="BK120"/>
  <c r="J120"/>
  <c r="J98"/>
  <c i="5" r="J89"/>
  <c r="F114"/>
  <c r="BE124"/>
  <c r="BE121"/>
  <c r="BE122"/>
  <c r="BE123"/>
  <c r="E107"/>
  <c r="BE119"/>
  <c i="4" r="F92"/>
  <c r="E85"/>
  <c r="J112"/>
  <c r="BE121"/>
  <c i="3" r="BE135"/>
  <c r="BE139"/>
  <c r="BE151"/>
  <c r="BE152"/>
  <c r="BE160"/>
  <c r="BE167"/>
  <c r="BE169"/>
  <c r="E114"/>
  <c r="BE127"/>
  <c r="BE131"/>
  <c r="BE154"/>
  <c r="BE156"/>
  <c r="BE174"/>
  <c r="J118"/>
  <c r="BE143"/>
  <c r="BE145"/>
  <c r="BE166"/>
  <c r="BE175"/>
  <c r="F92"/>
  <c r="BE141"/>
  <c r="BE147"/>
  <c r="BE163"/>
  <c r="BE172"/>
  <c i="2" r="J89"/>
  <c r="BE152"/>
  <c r="BE155"/>
  <c r="BE167"/>
  <c r="BE180"/>
  <c r="BE194"/>
  <c r="BE202"/>
  <c r="BE204"/>
  <c r="BE208"/>
  <c r="BE209"/>
  <c r="BE228"/>
  <c r="BE231"/>
  <c r="BE237"/>
  <c r="BE256"/>
  <c r="E85"/>
  <c r="F129"/>
  <c r="BE135"/>
  <c r="BE138"/>
  <c r="BE139"/>
  <c r="BE149"/>
  <c r="BE158"/>
  <c r="BE178"/>
  <c r="BE182"/>
  <c r="BE192"/>
  <c r="BE206"/>
  <c r="BE234"/>
  <c r="BE257"/>
  <c r="BE141"/>
  <c r="BE142"/>
  <c r="BE143"/>
  <c r="BE145"/>
  <c r="BE160"/>
  <c r="BE164"/>
  <c r="BE176"/>
  <c r="BE179"/>
  <c r="BE186"/>
  <c r="BE188"/>
  <c r="BE196"/>
  <c r="BE200"/>
  <c r="BE211"/>
  <c r="BE214"/>
  <c r="BE218"/>
  <c r="BE220"/>
  <c r="BE224"/>
  <c r="BE240"/>
  <c r="BE242"/>
  <c r="BE244"/>
  <c r="BE246"/>
  <c r="BE249"/>
  <c r="BE252"/>
  <c r="BE255"/>
  <c r="BE265"/>
  <c r="BE268"/>
  <c r="BE270"/>
  <c r="BE170"/>
  <c r="BE172"/>
  <c r="BE184"/>
  <c r="BE190"/>
  <c r="BE198"/>
  <c r="BE217"/>
  <c r="BE259"/>
  <c r="BE262"/>
  <c r="BE266"/>
  <c r="BE269"/>
  <c r="F37"/>
  <c i="1" r="BD95"/>
  <c i="3" r="F37"/>
  <c i="1" r="BD96"/>
  <c i="3" r="F34"/>
  <c i="1" r="BA96"/>
  <c i="5" r="J34"/>
  <c i="1" r="AW98"/>
  <c i="5" r="F36"/>
  <c i="1" r="BC98"/>
  <c i="2" r="F34"/>
  <c i="1" r="BA95"/>
  <c i="3" r="J34"/>
  <c i="1" r="AW96"/>
  <c i="4" r="J33"/>
  <c i="1" r="AV97"/>
  <c i="4" r="J34"/>
  <c i="1" r="AW97"/>
  <c i="5" r="F37"/>
  <c i="1" r="BD98"/>
  <c i="2" r="F36"/>
  <c i="1" r="BC95"/>
  <c i="2" r="F35"/>
  <c i="1" r="BB95"/>
  <c i="5" r="F35"/>
  <c i="1" r="BB98"/>
  <c i="2" r="J34"/>
  <c i="1" r="AW95"/>
  <c i="3" r="F35"/>
  <c i="1" r="BB96"/>
  <c i="3" r="F36"/>
  <c i="1" r="BC96"/>
  <c i="5" r="F34"/>
  <c i="1" r="BA98"/>
  <c i="3" l="1" r="R129"/>
  <c r="R124"/>
  <c i="2" r="P147"/>
  <c r="P132"/>
  <c i="1" r="AU95"/>
  <c i="3" r="T129"/>
  <c r="T124"/>
  <c i="2" r="T147"/>
  <c r="T132"/>
  <c r="BK147"/>
  <c r="J147"/>
  <c r="J101"/>
  <c i="4" r="BK119"/>
  <c r="J119"/>
  <c r="J97"/>
  <c i="2" r="BK133"/>
  <c r="J133"/>
  <c r="J97"/>
  <c i="3" r="BK125"/>
  <c r="J125"/>
  <c r="J97"/>
  <c r="BK129"/>
  <c r="J129"/>
  <c r="J99"/>
  <c i="5" r="BK117"/>
  <c r="J117"/>
  <c r="J96"/>
  <c i="2" r="J33"/>
  <c i="1" r="AV95"/>
  <c r="AT95"/>
  <c r="BA94"/>
  <c r="W30"/>
  <c i="2" r="F33"/>
  <c i="1" r="AZ95"/>
  <c i="3" r="F33"/>
  <c i="1" r="AZ96"/>
  <c r="AT97"/>
  <c i="5" r="J33"/>
  <c i="1" r="AV98"/>
  <c r="AT98"/>
  <c r="BD94"/>
  <c r="W33"/>
  <c i="3" r="J33"/>
  <c i="1" r="AV96"/>
  <c r="AT96"/>
  <c i="4" r="F33"/>
  <c i="1" r="AZ97"/>
  <c i="5" r="F33"/>
  <c i="1" r="AZ98"/>
  <c r="BB94"/>
  <c r="AX94"/>
  <c r="BC94"/>
  <c r="W32"/>
  <c r="AU94"/>
  <c i="4" l="1" r="BK118"/>
  <c r="J118"/>
  <c r="J96"/>
  <c i="3" r="BK124"/>
  <c r="J124"/>
  <c i="2" r="BK132"/>
  <c r="J132"/>
  <c i="5" r="J30"/>
  <c i="1" r="AG98"/>
  <c i="2" r="J30"/>
  <c i="1" r="AG95"/>
  <c r="W31"/>
  <c r="AZ94"/>
  <c r="W29"/>
  <c i="3" r="J30"/>
  <c i="1" r="AG96"/>
  <c r="AW94"/>
  <c r="AK30"/>
  <c r="AY94"/>
  <c i="2" l="1" r="J39"/>
  <c i="3" r="J39"/>
  <c i="5" r="J39"/>
  <c i="3" r="J96"/>
  <c i="2" r="J96"/>
  <c i="1" r="AN95"/>
  <c r="AN98"/>
  <c r="AN96"/>
  <c i="4" r="J30"/>
  <c r="J39"/>
  <c i="1" r="AV94"/>
  <c r="AK29"/>
  <c l="1" r="AG97"/>
  <c r="AN97"/>
  <c r="AG94"/>
  <c r="AK26"/>
  <c r="AT94"/>
  <c l="1" r="AN94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<sst xmlns="http://schemas.openxmlformats.org/spreadsheetml/2006/main">
  <si>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</si>
  <si>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</si>
  <si>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</si>
  <si>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</si>
  <si>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</si>
  <si>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{9629c7fa-a0d1-48c1-8e4a-a626e6663695}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</si>
  <si>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</si>
  <si>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</si>
  <si>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</si>
  <si>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</si>
  <si>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</si>
  <si>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</si>
  <si>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Kód:</t>
  </si>
  <si>
    <t>SONA6909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</si>
  <si>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</si>
  <si>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</si>
  <si>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Rekonstrukce plynové kotely v areálu výtopny Plzeňská č.p.825, Planá u ML</t>
  </si>
  <si>
    <t>KSO:</t>
  </si>
  <si>
    <t>CC-CZ:</t>
  </si>
  <si>
    <t>Místo:</t>
  </si>
  <si>
    <t xml:space="preserve"> </t>
  </si>
  <si>
    <t>Datum:</t>
  </si>
  <si>
    <t>10. 7. 2024</t>
  </si>
  <si>
    <t>Zadavatel:</t>
  </si>
  <si>
    <t>IČ:</t>
  </si>
  <si>
    <t>Planá u M.Lázní</t>
  </si>
  <si>
    <t>DIČ:</t>
  </si>
  <si>
    <t>Uchazeč:</t>
  </si>
  <si>
    <t>Vyplň údaj</t>
  </si>
  <si>
    <t>Projektant:</t>
  </si>
  <si>
    <t>Ing.Jan Matoušek, Ostrov</t>
  </si>
  <si>
    <t>True</t>
  </si>
  <si>
    <t>Zpracovatel:</t>
  </si>
  <si>
    <t>Neubauerová Soňa, SK-Projekt Ostrov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</si>
  <si>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</si>
  <si>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</si>
  <si>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</si>
  <si>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</si>
  <si>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</si>
  <si>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</si>
  <si>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</si>
  <si>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</si>
  <si>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</si>
  <si>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</si>
  <si>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</si>
  <si>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</si>
  <si>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</si>
  <si>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</si>
  <si>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</si>
  <si>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</si>
  <si>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</si>
  <si>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</si>
  <si>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</si>
  <si>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</si>
  <si>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</si>
  <si>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</si>
  <si>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</si>
  <si>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</si>
  <si>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</si>
  <si>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</si>
  <si>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</si>
  <si>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</si>
  <si>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</si>
  <si>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</si>
  <si>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</si>
  <si>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</si>
  <si>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</si>
  <si>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</si>
  <si>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</si>
  <si>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</si>
  <si>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</si>
  <si>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</si>
  <si>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</si>
  <si>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</si>
  <si>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</si>
  <si>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</si>
  <si>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</si>
  <si>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</si>
  <si>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</si>
  <si>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</si>
  <si>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</si>
  <si>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Technologická část</t>
  </si>
  <si>
    <t>STA</t>
  </si>
  <si>
    <t>1</t>
  </si>
  <si>
    <t>{4225584a-8cf3-4b7b-8b50-041556c90352}</t>
  </si>
  <si>
    <t>2</t>
  </si>
  <si>
    <t>02</t>
  </si>
  <si>
    <t>Rozvody plynu</t>
  </si>
  <si>
    <t>{d13dbbd2-dd72-4909-bf0c-1e322c4bc109}</t>
  </si>
  <si>
    <t>03</t>
  </si>
  <si>
    <t>Měření a regulace</t>
  </si>
  <si>
    <t>{1dbe00d8-f6f7-4d37-9705-0e275a48b5e6}</t>
  </si>
  <si>
    <t>04</t>
  </si>
  <si>
    <t>VRN</t>
  </si>
  <si>
    <t>{de8d8a1d-ae2b-4ff2-be18-19bee6f252b4}</t>
  </si>
  <si>
    <t>KRYCÍ LIST SOUPISU PRACÍ</t>
  </si>
  <si>
    <t>Objekt:</t>
  </si>
  <si>
    <t>01 - Technologická část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</si>
  <si>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</si>
  <si>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</si>
  <si>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</si>
  <si>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</si>
  <si>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</si>
  <si>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</si>
  <si>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38 - Různé kompletní konstrukce</t>
  </si>
  <si>
    <t xml:space="preserve">    VYB - Bezpečnostní vybavení kotelny</t>
  </si>
  <si>
    <t xml:space="preserve">    ZED - Zednické výpomoci</t>
  </si>
  <si>
    <t>PSV - Práce a dodávky PSV</t>
  </si>
  <si>
    <t xml:space="preserve">    713 - Izolace tepelné</t>
  </si>
  <si>
    <t xml:space="preserve">    727 - Zdravotechnika - požární ochrana</t>
  </si>
  <si>
    <t xml:space="preserve">    731 - Ústřední vytápění - kotelny</t>
  </si>
  <si>
    <t xml:space="preserve">    732 - Ústřední vytápění - strojovny</t>
  </si>
  <si>
    <t xml:space="preserve">    733 - Ústřední vytápění - rozvodné potrubí</t>
  </si>
  <si>
    <t xml:space="preserve">    734 - Ústřední vytápění - armatury</t>
  </si>
  <si>
    <t xml:space="preserve">    751 - Vzduchotechnika</t>
  </si>
  <si>
    <t xml:space="preserve">    767 - Konstrukce zámečnické</t>
  </si>
  <si>
    <t xml:space="preserve">    783 - Dokončovací práce - nátěry</t>
  </si>
  <si>
    <t xml:space="preserve">    DEM - Demontáže</t>
  </si>
  <si>
    <t xml:space="preserve">    OST - Ostatní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</si>
  <si>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</si>
  <si>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</si>
  <si>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</si>
  <si>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</si>
  <si>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</si>
  <si>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</si>
  <si>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</si>
  <si>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</si>
  <si>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</si>
  <si>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</si>
  <si>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</si>
  <si>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</si>
  <si>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</si>
  <si>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</si>
  <si>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</si>
  <si>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</si>
  <si>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38</t>
  </si>
  <si>
    <t>Různé kompletní konstrukce</t>
  </si>
  <si>
    <t>K</t>
  </si>
  <si>
    <t>3890000R1</t>
  </si>
  <si>
    <t>Odvod spalin - kouřovod pr.500mm napojení do stávajícího komína - montáž a dodávka vč.dopravy a revize</t>
  </si>
  <si>
    <t>kpl</t>
  </si>
  <si>
    <t>4</t>
  </si>
  <si>
    <t>-881742872</t>
  </si>
  <si>
    <t>P</t>
  </si>
  <si>
    <t xml:space="preserve">Poznámka k položce:_x000d_
položka obsahuje:_x000d_
_x000d_
- třívrstvý komínový systém pr.500mm - přímý díl 1,0m      3ks_x000d_
- třívrstvý komínový systém pr.500mm - redukci 500/400  1ks_x000d_
- třívrstvý komínový systém pr.400mm - koleno 90°           1ks_x000d_
_x000d_
včetně oizolování minerální vlnou na kouřovody tl.5cm a vč.oplechování_x000d_
</t>
  </si>
  <si>
    <t>VYB</t>
  </si>
  <si>
    <t>Bezpečnostní vybavení kotelny</t>
  </si>
  <si>
    <t>9500000R1</t>
  </si>
  <si>
    <t>Přenosný hasící přístroj CO2 s hacící schopností 55B - dodávka vč.osazení</t>
  </si>
  <si>
    <t>kus</t>
  </si>
  <si>
    <t>-25573313</t>
  </si>
  <si>
    <t>3</t>
  </si>
  <si>
    <t>9500000R2</t>
  </si>
  <si>
    <t>Detektor kontroly těsnosti spojů</t>
  </si>
  <si>
    <t>-1246069965</t>
  </si>
  <si>
    <t>Poznámka k položce:_x000d_
popř.pěnotvorný prostředek</t>
  </si>
  <si>
    <t>9500000R3</t>
  </si>
  <si>
    <t>Lékárnička první pomoci</t>
  </si>
  <si>
    <t>-1044721132</t>
  </si>
  <si>
    <t>5</t>
  </si>
  <si>
    <t>9500000R4</t>
  </si>
  <si>
    <t>Bateriová svítilna</t>
  </si>
  <si>
    <t>561720206</t>
  </si>
  <si>
    <t>6</t>
  </si>
  <si>
    <t>9500000R5</t>
  </si>
  <si>
    <t>Detektor oxidu uhličitého CO2</t>
  </si>
  <si>
    <t>-923100544</t>
  </si>
  <si>
    <t>ZED</t>
  </si>
  <si>
    <t>Zednické výpomoci</t>
  </si>
  <si>
    <t>7</t>
  </si>
  <si>
    <t>310000001</t>
  </si>
  <si>
    <t xml:space="preserve">Zednické výpomoci pro provedení konstrukcí - pro rozvody potrubí vč.armatur, montáž plynového kotle vč.příslušenství... </t>
  </si>
  <si>
    <t>-1033571447</t>
  </si>
  <si>
    <t>Poznámka k položce:_x000d_
 (drobné práce položkově nevykázané - např. vrtání, sekání rýh, kapes, prostupů a jejich začištění apod.)</t>
  </si>
  <si>
    <t>PSV</t>
  </si>
  <si>
    <t>Práce a dodávky PSV</t>
  </si>
  <si>
    <t>713</t>
  </si>
  <si>
    <t>Izolace tepelné</t>
  </si>
  <si>
    <t>8</t>
  </si>
  <si>
    <t>713463213</t>
  </si>
  <si>
    <t>Montáž izolace tepelné potrubí potrubními pouzdry s Al fólií staženými Al páskou 1x D přes 100 do 150 mm</t>
  </si>
  <si>
    <t>m</t>
  </si>
  <si>
    <t>16</t>
  </si>
  <si>
    <t>-2144159828</t>
  </si>
  <si>
    <t>VV</t>
  </si>
  <si>
    <t>potrubí v kotelně</t>
  </si>
  <si>
    <t>2+18</t>
  </si>
  <si>
    <t>9</t>
  </si>
  <si>
    <t>M</t>
  </si>
  <si>
    <t>63154053</t>
  </si>
  <si>
    <t>pouzdro izolační potrubní z minerální vlny s Al fólií max. 250/100°C 140/80mm</t>
  </si>
  <si>
    <t>32</t>
  </si>
  <si>
    <t>-956331636</t>
  </si>
  <si>
    <t>10</t>
  </si>
  <si>
    <t>63154054</t>
  </si>
  <si>
    <t>pouzdro izolační potrubní z minerální vlny s Al fólií max. 250/100°C 159/80mm</t>
  </si>
  <si>
    <t>1553894041</t>
  </si>
  <si>
    <t>18</t>
  </si>
  <si>
    <t>11</t>
  </si>
  <si>
    <t>998713101</t>
  </si>
  <si>
    <t>Přesun hmot tonážní pro izolace tepelné v objektech v do 6 m</t>
  </si>
  <si>
    <t>t</t>
  </si>
  <si>
    <t>1401709373</t>
  </si>
  <si>
    <t>727</t>
  </si>
  <si>
    <t>Zdravotechnika - požární ochrana</t>
  </si>
  <si>
    <t>7270000R1</t>
  </si>
  <si>
    <t>Požární uzávěr EI15 1000x1000 tl.400mm pro potrubí do předem připraveného otvoru</t>
  </si>
  <si>
    <t>-2040800129</t>
  </si>
  <si>
    <t>pro kotelnu</t>
  </si>
  <si>
    <t>731</t>
  </si>
  <si>
    <t>Ústřední vytápění - kotelny</t>
  </si>
  <si>
    <t>13</t>
  </si>
  <si>
    <t>4840000R1</t>
  </si>
  <si>
    <t xml:space="preserve">Plynový kotel topný třítahový s plynule klesající teplotou vč.příslušenství  - dodávka vč.dopravy</t>
  </si>
  <si>
    <t>318308277</t>
  </si>
  <si>
    <t xml:space="preserve">Poznámka k položce:_x000d_
položka obsahuje:_x000d_
_x000d_
- kotel plynový třítahový, velký vnitřní objem_x000d_
  základní regulace, Qinst.=1950kW, Tmax=110°C_x000d_
  P6, top.výkon 1700kW, dt=20°C, m=73, 100kg/hod_x000d_
- sada hlídače tlaku spalin_x000d_
- omezovač stavu vody (montáž na potrubí)_x000d_
- omezovač max.tlaku (SDB) 0-6 bar_x000d_
- omezovač min tlaku (SDBF) 0-6 bar_x000d_
- armatura pro manostaty 6bar 4-příp._x000d_
- KM-Bus adaptét ext.poj.zařízení_x000d_
- sada nahrazujícího opatření 0-6 bar_x000d_
- čidlo teploty NTC 10kOhm (do jímky)_x000d_
- rozšíření EA1_x000d_
- vrtání hořákové desky_x000d_
- různé ostatní plynové hořáky od 230kW_x000d_
- příslušenství Vitomax_x000d_
- kontrola před uvedením do provozu_x000d_
- UDP Vitocrossal-plex-rond (500-2000)_x000d_
- UDP cizích hořáků (oleh/plyn)_x000d_
</t>
  </si>
  <si>
    <t>14</t>
  </si>
  <si>
    <t>7310000R1</t>
  </si>
  <si>
    <t xml:space="preserve">Montáž plynového kotle třítahového topný výkon 1700W vč.příslušenství </t>
  </si>
  <si>
    <t>743727084</t>
  </si>
  <si>
    <t>příslušenství viz popis v dodávce</t>
  </si>
  <si>
    <t>15</t>
  </si>
  <si>
    <t>4840000R2</t>
  </si>
  <si>
    <t>Plynový hořák nízkoemisní Q=1700kW ZP=178m3/hod, p=20kPa - dodávka vč.dopravy</t>
  </si>
  <si>
    <t>-1671540353</t>
  </si>
  <si>
    <t>Poznámka k položce:_x000d_
parametry viz PD</t>
  </si>
  <si>
    <t>7310000R2</t>
  </si>
  <si>
    <t>Montáž plynového hořáku nízkoemisního</t>
  </si>
  <si>
    <t>1280649760</t>
  </si>
  <si>
    <t>parametry viz PD</t>
  </si>
  <si>
    <t>732</t>
  </si>
  <si>
    <t>Ústřední vytápění - strojovny</t>
  </si>
  <si>
    <t>17</t>
  </si>
  <si>
    <t>4840000R3</t>
  </si>
  <si>
    <t>Pojistné zařízení - expanzní nádoba 300l vč.bezpečnostního uzávěru + filtr mechanických nečistot s magnet.odlučovačem - dodávka vč.dopravy</t>
  </si>
  <si>
    <t>1732246702</t>
  </si>
  <si>
    <t xml:space="preserve">Poznámka k položce:_x000d_
položka obsahuje:_x000d_
_x000d_
- membránovu tlakovou expanzní nádobu pro topné soustavy_x000d_
  a soustavy chladící vody_x000d_
  objem 300l, v.1092, pr.634, hmotnost 27kg_x000d_
- kulový kohout MK1_x000d_
- odlučovač. nečistot DN150/PN16_x000d_
- magnetickou vložku pro odlučovač nečistot_x000d_
</t>
  </si>
  <si>
    <t>7320000R1</t>
  </si>
  <si>
    <t xml:space="preserve">Montáž expanzní nádoby 300l vč.bezpečnostního uzávěru vč.filtru mechanických nečistot s magnet.odlučovačem </t>
  </si>
  <si>
    <t>1994963703</t>
  </si>
  <si>
    <t>19</t>
  </si>
  <si>
    <t>4240000R1</t>
  </si>
  <si>
    <t>Oběhové čerpadlo teplovodní suchoběžné energeticky úsporné m=73,1m3/hod, 6,0m PN6 L=500mm 2xDN100, 3x400V-4000W 1500 ot/min - dodávka vč.dopravy</t>
  </si>
  <si>
    <t>184583953</t>
  </si>
  <si>
    <t>20</t>
  </si>
  <si>
    <t>7320000R2</t>
  </si>
  <si>
    <t>Montáž oběhového teplovod.čerpadla suchoběžného 2xDN100</t>
  </si>
  <si>
    <t>983965538</t>
  </si>
  <si>
    <t>733</t>
  </si>
  <si>
    <t>Ústřední vytápění - rozvodné potrubí</t>
  </si>
  <si>
    <t>733111115</t>
  </si>
  <si>
    <t>Potrubí ocelové závitové černé bezešvé běžné v kotelnách nebo strojovnách DN 25</t>
  </si>
  <si>
    <t>1283090662</t>
  </si>
  <si>
    <t>Poznámka k položce:_x000d_
montáž a dodávka vč.tvarovek a uložení_x000d_
včetně prořezu</t>
  </si>
  <si>
    <t>22</t>
  </si>
  <si>
    <t>733111116</t>
  </si>
  <si>
    <t>Potrubí ocelové závitové černé bezešvé běžné v kotelnách nebo strojovnách DN 32</t>
  </si>
  <si>
    <t>-2106564933</t>
  </si>
  <si>
    <t>23</t>
  </si>
  <si>
    <t>733121225</t>
  </si>
  <si>
    <t>Potrubí ocelové hladké bezešvé v kotelnách nebo strojovnách spojované svařováním D 89x3,6 mm</t>
  </si>
  <si>
    <t>1760580965</t>
  </si>
  <si>
    <t>24</t>
  </si>
  <si>
    <t>733121232</t>
  </si>
  <si>
    <t>Potrubí ocelové hladké bezešvé v kotelnách nebo strojovnách spojované svařováním D 133x4,0 mm</t>
  </si>
  <si>
    <t>-920926833</t>
  </si>
  <si>
    <t>25</t>
  </si>
  <si>
    <t>733121235</t>
  </si>
  <si>
    <t>Potrubí ocelové hladké bezešvé v kotelnách nebo strojovnách spojované svařováním D 159x4,5 mm</t>
  </si>
  <si>
    <t>-1678533976</t>
  </si>
  <si>
    <t>26</t>
  </si>
  <si>
    <t>998733101</t>
  </si>
  <si>
    <t>Přesun hmot tonážní pro rozvody potrubí v objektech v do 6 m</t>
  </si>
  <si>
    <t>-892431018</t>
  </si>
  <si>
    <t>734</t>
  </si>
  <si>
    <t>Ústřední vytápění - armatury</t>
  </si>
  <si>
    <t>27</t>
  </si>
  <si>
    <t>734134644</t>
  </si>
  <si>
    <t>Ventil přírubový pojistný DN 65 PN 40 do 300°C pružinový nárožní proporcionální</t>
  </si>
  <si>
    <t>soubor</t>
  </si>
  <si>
    <t>-810273545</t>
  </si>
  <si>
    <t>Poznámka k položce:_x000d_
montáž a dodávka</t>
  </si>
  <si>
    <t>28</t>
  </si>
  <si>
    <t>734192322</t>
  </si>
  <si>
    <t>Klapka přírubová zpětná DN 150 PN 16 do 100°C samočinná</t>
  </si>
  <si>
    <t>664772313</t>
  </si>
  <si>
    <t>Poznámka k položce:_x000d_
včetně protipřírub</t>
  </si>
  <si>
    <t>29</t>
  </si>
  <si>
    <t>734193118</t>
  </si>
  <si>
    <t>Klapka mezipřírubová uzavírací DN 125 PN 16 do 120°C disk tvárná litina</t>
  </si>
  <si>
    <t>1121745137</t>
  </si>
  <si>
    <t>30</t>
  </si>
  <si>
    <t>734193119</t>
  </si>
  <si>
    <t>Klapka mezipřírubová uzavírací DN 150 PN 16 do 120°C disk tvárná litina</t>
  </si>
  <si>
    <t>-823577</t>
  </si>
  <si>
    <t>31</t>
  </si>
  <si>
    <t>734292713</t>
  </si>
  <si>
    <t>Kohout kulový přímý G 1/2 PN 42 do 185°C vnitřní závit</t>
  </si>
  <si>
    <t>-1069487973</t>
  </si>
  <si>
    <t>Poznámka k položce:_x000d_
teplovodní</t>
  </si>
  <si>
    <t>734292725</t>
  </si>
  <si>
    <t>Kohout kulový přímý G 1 PN 42 do 185°C vnitřní závit s vypouštěním</t>
  </si>
  <si>
    <t>487560624</t>
  </si>
  <si>
    <t>33</t>
  </si>
  <si>
    <t>734292726</t>
  </si>
  <si>
    <t>Kohout kulový přímý G 5/4 PN 42 do 185°C vnitřní závit s vypouštěním</t>
  </si>
  <si>
    <t>848348932</t>
  </si>
  <si>
    <t>34</t>
  </si>
  <si>
    <t>734411101</t>
  </si>
  <si>
    <t>Teploměr technický s pevným stonkem a jímkou zadní připojení průměr 63 mm délky 50 mm</t>
  </si>
  <si>
    <t>295221664</t>
  </si>
  <si>
    <t>35</t>
  </si>
  <si>
    <t>734421111</t>
  </si>
  <si>
    <t>Tlakoměr s pevným stonkem a zpětnou klapkou tlak 0-16 bar průměr 50 mm zadní připojení</t>
  </si>
  <si>
    <t>1015783306</t>
  </si>
  <si>
    <t>Poznámka k položce:_x000d_
se smyčkou a kohoutem</t>
  </si>
  <si>
    <t>36</t>
  </si>
  <si>
    <t>7342900R1</t>
  </si>
  <si>
    <t>Montáž kalorimetrického měřiče tepla s dálkovým odečtem m=73,1m3/hod</t>
  </si>
  <si>
    <t>-1058848845</t>
  </si>
  <si>
    <t>dodávka je započtena v MaR</t>
  </si>
  <si>
    <t>37</t>
  </si>
  <si>
    <t>7342900R2</t>
  </si>
  <si>
    <t>Montáž trojcestného směšovacího ventilu</t>
  </si>
  <si>
    <t>-1200044447</t>
  </si>
  <si>
    <t>7340000R1</t>
  </si>
  <si>
    <t>Sběrač vzduchu stojatý 0,63l - montáž a dodávka vč.dopravy</t>
  </si>
  <si>
    <t>829856797</t>
  </si>
  <si>
    <t>39</t>
  </si>
  <si>
    <t>998734101</t>
  </si>
  <si>
    <t>Přesun hmot tonážní pro armatury v objektech v do 6 m</t>
  </si>
  <si>
    <t>510778923</t>
  </si>
  <si>
    <t>751</t>
  </si>
  <si>
    <t>Vzduchotechnika</t>
  </si>
  <si>
    <t>40</t>
  </si>
  <si>
    <t>751398025</t>
  </si>
  <si>
    <t>Montáž větrací mřížky stěnové přes 0,200 m2</t>
  </si>
  <si>
    <t>1384783374</t>
  </si>
  <si>
    <t>větrání kotely</t>
  </si>
  <si>
    <t>mřížka 350x750mm</t>
  </si>
  <si>
    <t>41</t>
  </si>
  <si>
    <t>42972319R</t>
  </si>
  <si>
    <t>mřížka stěnová 350x750mm</t>
  </si>
  <si>
    <t>1459732032</t>
  </si>
  <si>
    <t>42</t>
  </si>
  <si>
    <t>751398044</t>
  </si>
  <si>
    <t>Montáž protidešťové žaluzie nebo žaluziové klapky D přes 500 do 600 mm</t>
  </si>
  <si>
    <t>1860128205</t>
  </si>
  <si>
    <t>pro větrání kotelny</t>
  </si>
  <si>
    <t>43</t>
  </si>
  <si>
    <t>42972909R</t>
  </si>
  <si>
    <t>žaluzie protidešťová plastová s pevnými lamelam D 600mm</t>
  </si>
  <si>
    <t>-402449991</t>
  </si>
  <si>
    <t>44</t>
  </si>
  <si>
    <t>751398052</t>
  </si>
  <si>
    <t>Montáž protidešťové žaluzie nebo žaluziové klapky přes 0,150 do 0,300 m2</t>
  </si>
  <si>
    <t>412778957</t>
  </si>
  <si>
    <t>45</t>
  </si>
  <si>
    <t>42972921</t>
  </si>
  <si>
    <t>žaluzie protidešťová s pevnými lamelami, pozink 500x500mm</t>
  </si>
  <si>
    <t>-1990535238</t>
  </si>
  <si>
    <t>46</t>
  </si>
  <si>
    <t>751510045</t>
  </si>
  <si>
    <t>Vzduchotechnické potrubí z pozinkovaného plechu kruhové spirálně vinutá trouba bez příruby D přes 400 do 500 mm</t>
  </si>
  <si>
    <t>-926778669</t>
  </si>
  <si>
    <t>767</t>
  </si>
  <si>
    <t>Konstrukce zámečnické</t>
  </si>
  <si>
    <t>47</t>
  </si>
  <si>
    <t>7670000R1</t>
  </si>
  <si>
    <t>Demontáž a zpětná montáž obslužné plošiny</t>
  </si>
  <si>
    <t>-1852978517</t>
  </si>
  <si>
    <t>Poznámka k položce:_x000d_
obslužný žebřík H=2m + obslužná plošina na podestě kotle 1,8x3,5m H=2m</t>
  </si>
  <si>
    <t>48</t>
  </si>
  <si>
    <t>7670000R2</t>
  </si>
  <si>
    <t>Plynová kotelna - zaslepení stávajících větracích otvorů v ocelových vratech 600x1000mm ocel. plechem tl.0,6mm</t>
  </si>
  <si>
    <t>1538360822</t>
  </si>
  <si>
    <t>783</t>
  </si>
  <si>
    <t>Dokončovací práce - nátěry</t>
  </si>
  <si>
    <t>49</t>
  </si>
  <si>
    <t>783614651</t>
  </si>
  <si>
    <t>Základní antikorozní jednonásobný syntetický potrubí DN do 50 mm</t>
  </si>
  <si>
    <t>1378517725</t>
  </si>
  <si>
    <t>teplovodní</t>
  </si>
  <si>
    <t>1+1</t>
  </si>
  <si>
    <t>50</t>
  </si>
  <si>
    <t>783614661</t>
  </si>
  <si>
    <t>Základní antikorozní jednonásobný syntetický potrubí přes DN 50 do DN 100 mm</t>
  </si>
  <si>
    <t>-926150974</t>
  </si>
  <si>
    <t>51</t>
  </si>
  <si>
    <t>783614671</t>
  </si>
  <si>
    <t>Základní antikorozní jednonásobný syntetický potrubí přes DN 100 do DN 150 mm</t>
  </si>
  <si>
    <t>-1080459730</t>
  </si>
  <si>
    <t>52</t>
  </si>
  <si>
    <t>783617611</t>
  </si>
  <si>
    <t>Krycí dvojnásobný syntetický nátěr potrubí DN do 50 mm</t>
  </si>
  <si>
    <t>317061413</t>
  </si>
  <si>
    <t>53</t>
  </si>
  <si>
    <t>783617621</t>
  </si>
  <si>
    <t>Krycí jednonásobný syntetický nátěr potrubí přes DN 50 do DN 100 mm</t>
  </si>
  <si>
    <t>1744882119</t>
  </si>
  <si>
    <t>54</t>
  </si>
  <si>
    <t>783617631</t>
  </si>
  <si>
    <t>Krycí dvojnásobný syntetický nátěr potrubí přes DN 50 do DN 100 mm</t>
  </si>
  <si>
    <t>-585041541</t>
  </si>
  <si>
    <t>DEM</t>
  </si>
  <si>
    <t>Demontáže</t>
  </si>
  <si>
    <t>55</t>
  </si>
  <si>
    <t>7300000R1</t>
  </si>
  <si>
    <t>Demontáž atomatického teplovodního kotle 1,9kW vč.rozřezání, plynového hořáku, oběhového čerpadla, směšovacího ventilu, potrubí DN150 (15m), armatur a konzol</t>
  </si>
  <si>
    <t>1031394010</t>
  </si>
  <si>
    <t>včetně odstranění izolace tl.8cm z potrubí</t>
  </si>
  <si>
    <t>56</t>
  </si>
  <si>
    <t>7510000R1</t>
  </si>
  <si>
    <t>Demontáž ventilátoru pr.600 mm</t>
  </si>
  <si>
    <t>1854985687</t>
  </si>
  <si>
    <t>57</t>
  </si>
  <si>
    <t>9970100R1</t>
  </si>
  <si>
    <t>Odvoz zdemontovaného ocelového materiálu do sběrných surovin</t>
  </si>
  <si>
    <t>-1778971129</t>
  </si>
  <si>
    <t>58</t>
  </si>
  <si>
    <t>9970100R2</t>
  </si>
  <si>
    <t>Odvoz odstraněné izolace na placenou skládku včetně poplaku dle platné legislativy</t>
  </si>
  <si>
    <t>1752473019</t>
  </si>
  <si>
    <t>OST</t>
  </si>
  <si>
    <t>Ostatní</t>
  </si>
  <si>
    <t>59</t>
  </si>
  <si>
    <t>HZS000001</t>
  </si>
  <si>
    <t>Proplach potrubí, zkouška těsnosti a tlaková zkouška</t>
  </si>
  <si>
    <t>-1678314966</t>
  </si>
  <si>
    <t>60</t>
  </si>
  <si>
    <t>HZS000002</t>
  </si>
  <si>
    <t>Napuštění soustavy upravenou vodou</t>
  </si>
  <si>
    <t>447415779</t>
  </si>
  <si>
    <t>61</t>
  </si>
  <si>
    <t>HZS000003</t>
  </si>
  <si>
    <t>Výchozí revize a zpráva</t>
  </si>
  <si>
    <t>1258272982</t>
  </si>
  <si>
    <t>02 - Rozvody plynu</t>
  </si>
  <si>
    <t xml:space="preserve">    723 - Zdravotechnika - vnitřní plynovod</t>
  </si>
  <si>
    <t>Zednické výpomoci pro provedení konstrukcí - pro rozvody potrubí vč.armatur</t>
  </si>
  <si>
    <t>1134233403</t>
  </si>
  <si>
    <t>723</t>
  </si>
  <si>
    <t>Zdravotechnika - vnitřní plynovod</t>
  </si>
  <si>
    <t>723111202</t>
  </si>
  <si>
    <t>Potrubí ocelové závitové černé bezešvé svařované běžné DN 15</t>
  </si>
  <si>
    <t>-1105869121</t>
  </si>
  <si>
    <t>odvzdušnění</t>
  </si>
  <si>
    <t>723150316</t>
  </si>
  <si>
    <t>Potrubí ocelové hladké černé bezešvé spojované svařováním tvářené za tepla DN 125</t>
  </si>
  <si>
    <t>1961488719</t>
  </si>
  <si>
    <t>ocelový NTL plynovod vedený pod stropem</t>
  </si>
  <si>
    <t>723231161</t>
  </si>
  <si>
    <t>Kohout kulový přímý G 3/8" PN 42 do 185°C plnoprůtokový vnitřní závit těžká řada</t>
  </si>
  <si>
    <t>-1348466275</t>
  </si>
  <si>
    <t>Poznámka k položce:_x000d_
atest na plyn</t>
  </si>
  <si>
    <t>723231162</t>
  </si>
  <si>
    <t>Kohout kulový přímý G 1/2" PN 42 do 185°C plnoprůtokový vnitřní závit těžká řada</t>
  </si>
  <si>
    <t>67412699</t>
  </si>
  <si>
    <t>723213104</t>
  </si>
  <si>
    <t>Kulový přírubový uzávěr DN 80 PN 16 do 70°C tělo tvárná litina koule mosaz</t>
  </si>
  <si>
    <t>-756722853</t>
  </si>
  <si>
    <t>723213106</t>
  </si>
  <si>
    <t>Kulový přírubový uzávěr DN 125 PN 16 do 70°C tělo tvárná litina koule mosaz</t>
  </si>
  <si>
    <t>-234459156</t>
  </si>
  <si>
    <t>7230000R1</t>
  </si>
  <si>
    <t>Bezpečnostní rychlouzávěr - demontáž a zpětná montáž, přesun do venkovního pilíře</t>
  </si>
  <si>
    <t>-1145655689</t>
  </si>
  <si>
    <t xml:space="preserve">Poznámka k položce:_x000d_
 </t>
  </si>
  <si>
    <t>dodávka započtena v MaR</t>
  </si>
  <si>
    <t>7230000R2</t>
  </si>
  <si>
    <t>Tlakoměr včetně smyčky a kohoutu 0-50kPa</t>
  </si>
  <si>
    <t>1191390786</t>
  </si>
  <si>
    <t>7230000R3</t>
  </si>
  <si>
    <t>Regulační zařízení jednořadé DN50/DN80 vč.termoplastové skříně 1250x1000x420mm, vč.soklu pod skříň 1000x420mm - montáž a dodávka vč..dopravy</t>
  </si>
  <si>
    <t>-85917651</t>
  </si>
  <si>
    <t xml:space="preserve">Poznámka k položce:_x000d_
včetně výrobní dokumentace_x000d_
včetně provedení příslušných zkoušek RZ ve výrobě vč.vystavení protokolu_x000d_
včetně zpracování předávací dokumentace_x000d_
včetně revize, uvedení do provozu, zaškolení obsluhy_x000d_
 </t>
  </si>
  <si>
    <t>998723101</t>
  </si>
  <si>
    <t>Přesun hmot tonážní pro vnitřní plynovod v objektech v do 6 m</t>
  </si>
  <si>
    <t>1975580332</t>
  </si>
  <si>
    <t>7270000R2</t>
  </si>
  <si>
    <t>Požární uzávěr EI15 500x500 tl.400mm pro potrubí do předem připraveného otvoru</t>
  </si>
  <si>
    <t>-238199747</t>
  </si>
  <si>
    <t>pro rozvody plynu</t>
  </si>
  <si>
    <t>2074110686</t>
  </si>
  <si>
    <t>-870944700</t>
  </si>
  <si>
    <t>plynovodní</t>
  </si>
  <si>
    <t>-995610117</t>
  </si>
  <si>
    <t>-702865453</t>
  </si>
  <si>
    <t>7200000R1</t>
  </si>
  <si>
    <t>Demontáž stávajících rozvodů plynu DN80 (30m) vč.armatur a stávajícího kouřovodu</t>
  </si>
  <si>
    <t>733599344</t>
  </si>
  <si>
    <t>včetně odstranění izolace tl.5cm z kouřovodu</t>
  </si>
  <si>
    <t>7319900R1</t>
  </si>
  <si>
    <t>Odvoz vybouraných hmot</t>
  </si>
  <si>
    <t>1257608465</t>
  </si>
  <si>
    <t>Tlaková zkouška potrubí</t>
  </si>
  <si>
    <t>450370688</t>
  </si>
  <si>
    <t>-2108690303</t>
  </si>
  <si>
    <t>03 - Měření a regulace</t>
  </si>
  <si>
    <t>M - Práce a dodávky M</t>
  </si>
  <si>
    <t xml:space="preserve">    MaR - Měření a regulace</t>
  </si>
  <si>
    <t>Práce a dodávky M</t>
  </si>
  <si>
    <t>MaR</t>
  </si>
  <si>
    <t>Přenos</t>
  </si>
  <si>
    <t>Měření a regulace viz samostný rozpočet a VV</t>
  </si>
  <si>
    <t>64</t>
  </si>
  <si>
    <t>-2051470243</t>
  </si>
  <si>
    <t>04 - VRN</t>
  </si>
  <si>
    <t>VRN - Vedlejší rozpočtové náklady</t>
  </si>
  <si>
    <t>Vedlejší rozpočtové náklady</t>
  </si>
  <si>
    <t>0130000R2</t>
  </si>
  <si>
    <t>Dokumentace skutečného provedení stavby</t>
  </si>
  <si>
    <t>1024</t>
  </si>
  <si>
    <t>-1346339193</t>
  </si>
  <si>
    <t>0300010R1</t>
  </si>
  <si>
    <t>Zařízení staveniště - vybavení, zabezpečení, ohražení, připojení a spotřeba energií, zrušení</t>
  </si>
  <si>
    <t>Kč</t>
  </si>
  <si>
    <t>1024202752</t>
  </si>
  <si>
    <t>0453030R1</t>
  </si>
  <si>
    <t>Kompletační a koordinační činnost</t>
  </si>
  <si>
    <t>-278459049</t>
  </si>
  <si>
    <t>0630000R1</t>
  </si>
  <si>
    <t>Příplatek za ztížené práce ve výškách</t>
  </si>
  <si>
    <t>-963926368</t>
  </si>
  <si>
    <t>0630000R2</t>
  </si>
  <si>
    <t>Příplatek za práce bez pevné pracovní podlahy</t>
  </si>
  <si>
    <t>-1099845353</t>
  </si>
</sst>
</file>

<file path=xl/styles.xml><?xml version="1.0" encoding="utf-8"?>
<styleSheet xmlns="http://schemas.openxmlformats.org/spreadsheetml/2006/main">
  <numFmts count="3">
    <numFmt numFmtId="164" formatCode="#,##0.00%"/>
    <numFmt numFmtId="165" formatCode="dd\.mm\.yyyy"/>
    <numFmt numFmtId="166" formatCode="#,##0.00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7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4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4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4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0" fontId="36" fillId="0" borderId="22" xfId="0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6</v>
      </c>
    </row>
    <row r="5" s="1" customFormat="1" ht="12" customHeight="1">
      <c r="B5" s="20"/>
      <c r="C5" s="21"/>
      <c r="D5" s="25" t="s">
        <v>12</v>
      </c>
      <c r="E5" s="21"/>
      <c r="F5" s="21"/>
      <c r="G5" s="21"/>
      <c r="H5" s="21"/>
      <c r="I5" s="21"/>
      <c r="J5" s="21"/>
      <c r="K5" s="26" t="s">
        <v>13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14</v>
      </c>
      <c r="BS5" s="16" t="s">
        <v>6</v>
      </c>
    </row>
    <row r="6" s="1" customFormat="1" ht="36.96" customHeight="1">
      <c r="B6" s="20"/>
      <c r="C6" s="21"/>
      <c r="D6" s="28" t="s">
        <v>15</v>
      </c>
      <c r="E6" s="21"/>
      <c r="F6" s="21"/>
      <c r="G6" s="21"/>
      <c r="H6" s="21"/>
      <c r="I6" s="21"/>
      <c r="J6" s="21"/>
      <c r="K6" s="29" t="s">
        <v>16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17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18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19</v>
      </c>
      <c r="E8" s="21"/>
      <c r="F8" s="21"/>
      <c r="G8" s="21"/>
      <c r="H8" s="21"/>
      <c r="I8" s="21"/>
      <c r="J8" s="21"/>
      <c r="K8" s="26" t="s">
        <v>20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21</v>
      </c>
      <c r="AL8" s="21"/>
      <c r="AM8" s="21"/>
      <c r="AN8" s="32" t="s">
        <v>22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23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24</v>
      </c>
      <c r="AL10" s="21"/>
      <c r="AM10" s="21"/>
      <c r="AN10" s="26" t="s">
        <v>1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25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26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27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24</v>
      </c>
      <c r="AL13" s="21"/>
      <c r="AM13" s="21"/>
      <c r="AN13" s="33" t="s">
        <v>28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28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26</v>
      </c>
      <c r="AL14" s="21"/>
      <c r="AM14" s="21"/>
      <c r="AN14" s="33" t="s">
        <v>28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29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24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30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26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31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32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24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33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26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31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34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35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36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37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38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39</v>
      </c>
      <c r="E29" s="46"/>
      <c r="F29" s="31" t="s">
        <v>40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41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42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43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44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45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46</v>
      </c>
      <c r="U35" s="53"/>
      <c r="V35" s="53"/>
      <c r="W35" s="53"/>
      <c r="X35" s="55" t="s">
        <v>47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48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49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50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51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50</v>
      </c>
      <c r="AI60" s="41"/>
      <c r="AJ60" s="41"/>
      <c r="AK60" s="41"/>
      <c r="AL60" s="41"/>
      <c r="AM60" s="63" t="s">
        <v>51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52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53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50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51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50</v>
      </c>
      <c r="AI75" s="41"/>
      <c r="AJ75" s="41"/>
      <c r="AK75" s="41"/>
      <c r="AL75" s="41"/>
      <c r="AM75" s="63" t="s">
        <v>51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54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12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SONA6909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15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Rekonstrukce plynové kotely v areálu výtopny Plzeňská č.p.825, Planá u ML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19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 xml:space="preserve"> 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21</v>
      </c>
      <c r="AJ87" s="39"/>
      <c r="AK87" s="39"/>
      <c r="AL87" s="39"/>
      <c r="AM87" s="78" t="str">
        <f>IF(AN8= "","",AN8)</f>
        <v>10. 7. 2024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23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>Planá u M.Lázní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29</v>
      </c>
      <c r="AJ89" s="39"/>
      <c r="AK89" s="39"/>
      <c r="AL89" s="39"/>
      <c r="AM89" s="79" t="str">
        <f>IF(E17="","",E17)</f>
        <v>Ing.Jan Matoušek, Ostrov</v>
      </c>
      <c r="AN89" s="70"/>
      <c r="AO89" s="70"/>
      <c r="AP89" s="70"/>
      <c r="AQ89" s="39"/>
      <c r="AR89" s="43"/>
      <c r="AS89" s="80" t="s">
        <v>55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25.65" customHeight="1">
      <c r="A90" s="37"/>
      <c r="B90" s="38"/>
      <c r="C90" s="31" t="s">
        <v>27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32</v>
      </c>
      <c r="AJ90" s="39"/>
      <c r="AK90" s="39"/>
      <c r="AL90" s="39"/>
      <c r="AM90" s="79" t="str">
        <f>IF(E20="","",E20)</f>
        <v>Neubauerová Soňa, SK-Projekt Ostrov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56</v>
      </c>
      <c r="D92" s="93"/>
      <c r="E92" s="93"/>
      <c r="F92" s="93"/>
      <c r="G92" s="93"/>
      <c r="H92" s="94"/>
      <c r="I92" s="95" t="s">
        <v>57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58</v>
      </c>
      <c r="AH92" s="93"/>
      <c r="AI92" s="93"/>
      <c r="AJ92" s="93"/>
      <c r="AK92" s="93"/>
      <c r="AL92" s="93"/>
      <c r="AM92" s="93"/>
      <c r="AN92" s="95" t="s">
        <v>59</v>
      </c>
      <c r="AO92" s="93"/>
      <c r="AP92" s="97"/>
      <c r="AQ92" s="98" t="s">
        <v>60</v>
      </c>
      <c r="AR92" s="43"/>
      <c r="AS92" s="99" t="s">
        <v>61</v>
      </c>
      <c r="AT92" s="100" t="s">
        <v>62</v>
      </c>
      <c r="AU92" s="100" t="s">
        <v>63</v>
      </c>
      <c r="AV92" s="100" t="s">
        <v>64</v>
      </c>
      <c r="AW92" s="100" t="s">
        <v>65</v>
      </c>
      <c r="AX92" s="100" t="s">
        <v>66</v>
      </c>
      <c r="AY92" s="100" t="s">
        <v>67</v>
      </c>
      <c r="AZ92" s="100" t="s">
        <v>68</v>
      </c>
      <c r="BA92" s="100" t="s">
        <v>69</v>
      </c>
      <c r="BB92" s="100" t="s">
        <v>70</v>
      </c>
      <c r="BC92" s="100" t="s">
        <v>71</v>
      </c>
      <c r="BD92" s="101" t="s">
        <v>72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73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ROUND(SUM(AG95:AG98),2)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ROUND(SUM(AS95:AS98),2)</f>
        <v>0</v>
      </c>
      <c r="AT94" s="113">
        <f>ROUND(SUM(AV94:AW94),2)</f>
        <v>0</v>
      </c>
      <c r="AU94" s="114">
        <f>ROUND(SUM(AU95:AU98),5)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ROUND(SUM(AZ95:AZ98),2)</f>
        <v>0</v>
      </c>
      <c r="BA94" s="113">
        <f>ROUND(SUM(BA95:BA98),2)</f>
        <v>0</v>
      </c>
      <c r="BB94" s="113">
        <f>ROUND(SUM(BB95:BB98),2)</f>
        <v>0</v>
      </c>
      <c r="BC94" s="113">
        <f>ROUND(SUM(BC95:BC98),2)</f>
        <v>0</v>
      </c>
      <c r="BD94" s="115">
        <f>ROUND(SUM(BD95:BD98),2)</f>
        <v>0</v>
      </c>
      <c r="BE94" s="6"/>
      <c r="BS94" s="116" t="s">
        <v>74</v>
      </c>
      <c r="BT94" s="116" t="s">
        <v>75</v>
      </c>
      <c r="BU94" s="117" t="s">
        <v>76</v>
      </c>
      <c r="BV94" s="116" t="s">
        <v>77</v>
      </c>
      <c r="BW94" s="116" t="s">
        <v>5</v>
      </c>
      <c r="BX94" s="116" t="s">
        <v>78</v>
      </c>
      <c r="CL94" s="116" t="s">
        <v>1</v>
      </c>
    </row>
    <row r="95" s="7" customFormat="1" ht="16.5" customHeight="1">
      <c r="A95" s="118" t="s">
        <v>79</v>
      </c>
      <c r="B95" s="119"/>
      <c r="C95" s="120"/>
      <c r="D95" s="121" t="s">
        <v>80</v>
      </c>
      <c r="E95" s="121"/>
      <c r="F95" s="121"/>
      <c r="G95" s="121"/>
      <c r="H95" s="121"/>
      <c r="I95" s="122"/>
      <c r="J95" s="121" t="s">
        <v>81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'01 - Technologická část'!J30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82</v>
      </c>
      <c r="AR95" s="125"/>
      <c r="AS95" s="126">
        <v>0</v>
      </c>
      <c r="AT95" s="127">
        <f>ROUND(SUM(AV95:AW95),2)</f>
        <v>0</v>
      </c>
      <c r="AU95" s="128">
        <f>'01 - Technologická část'!P132</f>
        <v>0</v>
      </c>
      <c r="AV95" s="127">
        <f>'01 - Technologická část'!J33</f>
        <v>0</v>
      </c>
      <c r="AW95" s="127">
        <f>'01 - Technologická část'!J34</f>
        <v>0</v>
      </c>
      <c r="AX95" s="127">
        <f>'01 - Technologická část'!J35</f>
        <v>0</v>
      </c>
      <c r="AY95" s="127">
        <f>'01 - Technologická část'!J36</f>
        <v>0</v>
      </c>
      <c r="AZ95" s="127">
        <f>'01 - Technologická část'!F33</f>
        <v>0</v>
      </c>
      <c r="BA95" s="127">
        <f>'01 - Technologická část'!F34</f>
        <v>0</v>
      </c>
      <c r="BB95" s="127">
        <f>'01 - Technologická část'!F35</f>
        <v>0</v>
      </c>
      <c r="BC95" s="127">
        <f>'01 - Technologická část'!F36</f>
        <v>0</v>
      </c>
      <c r="BD95" s="129">
        <f>'01 - Technologická část'!F37</f>
        <v>0</v>
      </c>
      <c r="BE95" s="7"/>
      <c r="BT95" s="130" t="s">
        <v>83</v>
      </c>
      <c r="BV95" s="130" t="s">
        <v>77</v>
      </c>
      <c r="BW95" s="130" t="s">
        <v>84</v>
      </c>
      <c r="BX95" s="130" t="s">
        <v>5</v>
      </c>
      <c r="CL95" s="130" t="s">
        <v>1</v>
      </c>
      <c r="CM95" s="130" t="s">
        <v>85</v>
      </c>
    </row>
    <row r="96" s="7" customFormat="1" ht="16.5" customHeight="1">
      <c r="A96" s="118" t="s">
        <v>79</v>
      </c>
      <c r="B96" s="119"/>
      <c r="C96" s="120"/>
      <c r="D96" s="121" t="s">
        <v>86</v>
      </c>
      <c r="E96" s="121"/>
      <c r="F96" s="121"/>
      <c r="G96" s="121"/>
      <c r="H96" s="121"/>
      <c r="I96" s="122"/>
      <c r="J96" s="121" t="s">
        <v>87</v>
      </c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  <c r="AA96" s="121"/>
      <c r="AB96" s="121"/>
      <c r="AC96" s="121"/>
      <c r="AD96" s="121"/>
      <c r="AE96" s="121"/>
      <c r="AF96" s="121"/>
      <c r="AG96" s="123">
        <f>'02 - Rozvody plynu'!J30</f>
        <v>0</v>
      </c>
      <c r="AH96" s="122"/>
      <c r="AI96" s="122"/>
      <c r="AJ96" s="122"/>
      <c r="AK96" s="122"/>
      <c r="AL96" s="122"/>
      <c r="AM96" s="122"/>
      <c r="AN96" s="123">
        <f>SUM(AG96,AT96)</f>
        <v>0</v>
      </c>
      <c r="AO96" s="122"/>
      <c r="AP96" s="122"/>
      <c r="AQ96" s="124" t="s">
        <v>82</v>
      </c>
      <c r="AR96" s="125"/>
      <c r="AS96" s="126">
        <v>0</v>
      </c>
      <c r="AT96" s="127">
        <f>ROUND(SUM(AV96:AW96),2)</f>
        <v>0</v>
      </c>
      <c r="AU96" s="128">
        <f>'02 - Rozvody plynu'!P124</f>
        <v>0</v>
      </c>
      <c r="AV96" s="127">
        <f>'02 - Rozvody plynu'!J33</f>
        <v>0</v>
      </c>
      <c r="AW96" s="127">
        <f>'02 - Rozvody plynu'!J34</f>
        <v>0</v>
      </c>
      <c r="AX96" s="127">
        <f>'02 - Rozvody plynu'!J35</f>
        <v>0</v>
      </c>
      <c r="AY96" s="127">
        <f>'02 - Rozvody plynu'!J36</f>
        <v>0</v>
      </c>
      <c r="AZ96" s="127">
        <f>'02 - Rozvody plynu'!F33</f>
        <v>0</v>
      </c>
      <c r="BA96" s="127">
        <f>'02 - Rozvody plynu'!F34</f>
        <v>0</v>
      </c>
      <c r="BB96" s="127">
        <f>'02 - Rozvody plynu'!F35</f>
        <v>0</v>
      </c>
      <c r="BC96" s="127">
        <f>'02 - Rozvody plynu'!F36</f>
        <v>0</v>
      </c>
      <c r="BD96" s="129">
        <f>'02 - Rozvody plynu'!F37</f>
        <v>0</v>
      </c>
      <c r="BE96" s="7"/>
      <c r="BT96" s="130" t="s">
        <v>83</v>
      </c>
      <c r="BV96" s="130" t="s">
        <v>77</v>
      </c>
      <c r="BW96" s="130" t="s">
        <v>88</v>
      </c>
      <c r="BX96" s="130" t="s">
        <v>5</v>
      </c>
      <c r="CL96" s="130" t="s">
        <v>1</v>
      </c>
      <c r="CM96" s="130" t="s">
        <v>85</v>
      </c>
    </row>
    <row r="97" s="7" customFormat="1" ht="16.5" customHeight="1">
      <c r="A97" s="118" t="s">
        <v>79</v>
      </c>
      <c r="B97" s="119"/>
      <c r="C97" s="120"/>
      <c r="D97" s="121" t="s">
        <v>89</v>
      </c>
      <c r="E97" s="121"/>
      <c r="F97" s="121"/>
      <c r="G97" s="121"/>
      <c r="H97" s="121"/>
      <c r="I97" s="122"/>
      <c r="J97" s="121" t="s">
        <v>90</v>
      </c>
      <c r="K97" s="121"/>
      <c r="L97" s="121"/>
      <c r="M97" s="121"/>
      <c r="N97" s="121"/>
      <c r="O97" s="121"/>
      <c r="P97" s="121"/>
      <c r="Q97" s="121"/>
      <c r="R97" s="121"/>
      <c r="S97" s="121"/>
      <c r="T97" s="121"/>
      <c r="U97" s="121"/>
      <c r="V97" s="121"/>
      <c r="W97" s="121"/>
      <c r="X97" s="121"/>
      <c r="Y97" s="121"/>
      <c r="Z97" s="121"/>
      <c r="AA97" s="121"/>
      <c r="AB97" s="121"/>
      <c r="AC97" s="121"/>
      <c r="AD97" s="121"/>
      <c r="AE97" s="121"/>
      <c r="AF97" s="121"/>
      <c r="AG97" s="123">
        <f>'03 - Měření a regulace'!J30</f>
        <v>0</v>
      </c>
      <c r="AH97" s="122"/>
      <c r="AI97" s="122"/>
      <c r="AJ97" s="122"/>
      <c r="AK97" s="122"/>
      <c r="AL97" s="122"/>
      <c r="AM97" s="122"/>
      <c r="AN97" s="123">
        <f>SUM(AG97,AT97)</f>
        <v>0</v>
      </c>
      <c r="AO97" s="122"/>
      <c r="AP97" s="122"/>
      <c r="AQ97" s="124" t="s">
        <v>82</v>
      </c>
      <c r="AR97" s="125"/>
      <c r="AS97" s="126">
        <v>0</v>
      </c>
      <c r="AT97" s="127">
        <f>ROUND(SUM(AV97:AW97),2)</f>
        <v>0</v>
      </c>
      <c r="AU97" s="128">
        <f>'03 - Měření a regulace'!P118</f>
        <v>0</v>
      </c>
      <c r="AV97" s="127">
        <f>'03 - Měření a regulace'!J33</f>
        <v>0</v>
      </c>
      <c r="AW97" s="127">
        <f>'03 - Měření a regulace'!J34</f>
        <v>0</v>
      </c>
      <c r="AX97" s="127">
        <f>'03 - Měření a regulace'!J35</f>
        <v>0</v>
      </c>
      <c r="AY97" s="127">
        <f>'03 - Měření a regulace'!J36</f>
        <v>0</v>
      </c>
      <c r="AZ97" s="127">
        <f>'03 - Měření a regulace'!F33</f>
        <v>0</v>
      </c>
      <c r="BA97" s="127">
        <f>'03 - Měření a regulace'!F34</f>
        <v>0</v>
      </c>
      <c r="BB97" s="127">
        <f>'03 - Měření a regulace'!F35</f>
        <v>0</v>
      </c>
      <c r="BC97" s="127">
        <f>'03 - Měření a regulace'!F36</f>
        <v>0</v>
      </c>
      <c r="BD97" s="129">
        <f>'03 - Měření a regulace'!F37</f>
        <v>0</v>
      </c>
      <c r="BE97" s="7"/>
      <c r="BT97" s="130" t="s">
        <v>83</v>
      </c>
      <c r="BV97" s="130" t="s">
        <v>77</v>
      </c>
      <c r="BW97" s="130" t="s">
        <v>91</v>
      </c>
      <c r="BX97" s="130" t="s">
        <v>5</v>
      </c>
      <c r="CL97" s="130" t="s">
        <v>1</v>
      </c>
      <c r="CM97" s="130" t="s">
        <v>85</v>
      </c>
    </row>
    <row r="98" s="7" customFormat="1" ht="16.5" customHeight="1">
      <c r="A98" s="118" t="s">
        <v>79</v>
      </c>
      <c r="B98" s="119"/>
      <c r="C98" s="120"/>
      <c r="D98" s="121" t="s">
        <v>92</v>
      </c>
      <c r="E98" s="121"/>
      <c r="F98" s="121"/>
      <c r="G98" s="121"/>
      <c r="H98" s="121"/>
      <c r="I98" s="122"/>
      <c r="J98" s="121" t="s">
        <v>93</v>
      </c>
      <c r="K98" s="121"/>
      <c r="L98" s="121"/>
      <c r="M98" s="121"/>
      <c r="N98" s="121"/>
      <c r="O98" s="121"/>
      <c r="P98" s="121"/>
      <c r="Q98" s="121"/>
      <c r="R98" s="121"/>
      <c r="S98" s="121"/>
      <c r="T98" s="121"/>
      <c r="U98" s="121"/>
      <c r="V98" s="121"/>
      <c r="W98" s="121"/>
      <c r="X98" s="121"/>
      <c r="Y98" s="121"/>
      <c r="Z98" s="121"/>
      <c r="AA98" s="121"/>
      <c r="AB98" s="121"/>
      <c r="AC98" s="121"/>
      <c r="AD98" s="121"/>
      <c r="AE98" s="121"/>
      <c r="AF98" s="121"/>
      <c r="AG98" s="123">
        <f>'04 - VRN'!J30</f>
        <v>0</v>
      </c>
      <c r="AH98" s="122"/>
      <c r="AI98" s="122"/>
      <c r="AJ98" s="122"/>
      <c r="AK98" s="122"/>
      <c r="AL98" s="122"/>
      <c r="AM98" s="122"/>
      <c r="AN98" s="123">
        <f>SUM(AG98,AT98)</f>
        <v>0</v>
      </c>
      <c r="AO98" s="122"/>
      <c r="AP98" s="122"/>
      <c r="AQ98" s="124" t="s">
        <v>82</v>
      </c>
      <c r="AR98" s="125"/>
      <c r="AS98" s="131">
        <v>0</v>
      </c>
      <c r="AT98" s="132">
        <f>ROUND(SUM(AV98:AW98),2)</f>
        <v>0</v>
      </c>
      <c r="AU98" s="133">
        <f>'04 - VRN'!P117</f>
        <v>0</v>
      </c>
      <c r="AV98" s="132">
        <f>'04 - VRN'!J33</f>
        <v>0</v>
      </c>
      <c r="AW98" s="132">
        <f>'04 - VRN'!J34</f>
        <v>0</v>
      </c>
      <c r="AX98" s="132">
        <f>'04 - VRN'!J35</f>
        <v>0</v>
      </c>
      <c r="AY98" s="132">
        <f>'04 - VRN'!J36</f>
        <v>0</v>
      </c>
      <c r="AZ98" s="132">
        <f>'04 - VRN'!F33</f>
        <v>0</v>
      </c>
      <c r="BA98" s="132">
        <f>'04 - VRN'!F34</f>
        <v>0</v>
      </c>
      <c r="BB98" s="132">
        <f>'04 - VRN'!F35</f>
        <v>0</v>
      </c>
      <c r="BC98" s="132">
        <f>'04 - VRN'!F36</f>
        <v>0</v>
      </c>
      <c r="BD98" s="134">
        <f>'04 - VRN'!F37</f>
        <v>0</v>
      </c>
      <c r="BE98" s="7"/>
      <c r="BT98" s="130" t="s">
        <v>83</v>
      </c>
      <c r="BV98" s="130" t="s">
        <v>77</v>
      </c>
      <c r="BW98" s="130" t="s">
        <v>94</v>
      </c>
      <c r="BX98" s="130" t="s">
        <v>5</v>
      </c>
      <c r="CL98" s="130" t="s">
        <v>1</v>
      </c>
      <c r="CM98" s="130" t="s">
        <v>85</v>
      </c>
    </row>
    <row r="99" s="2" customFormat="1" ht="30" customHeight="1">
      <c r="A99" s="37"/>
      <c r="B99" s="38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43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  <row r="100" s="2" customFormat="1" ht="6.96" customHeight="1">
      <c r="A100" s="37"/>
      <c r="B100" s="65"/>
      <c r="C100" s="66"/>
      <c r="D100" s="66"/>
      <c r="E100" s="66"/>
      <c r="F100" s="66"/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6"/>
      <c r="X100" s="66"/>
      <c r="Y100" s="66"/>
      <c r="Z100" s="66"/>
      <c r="AA100" s="66"/>
      <c r="AB100" s="66"/>
      <c r="AC100" s="66"/>
      <c r="AD100" s="66"/>
      <c r="AE100" s="66"/>
      <c r="AF100" s="66"/>
      <c r="AG100" s="66"/>
      <c r="AH100" s="66"/>
      <c r="AI100" s="66"/>
      <c r="AJ100" s="66"/>
      <c r="AK100" s="66"/>
      <c r="AL100" s="66"/>
      <c r="AM100" s="66"/>
      <c r="AN100" s="66"/>
      <c r="AO100" s="66"/>
      <c r="AP100" s="66"/>
      <c r="AQ100" s="66"/>
      <c r="AR100" s="43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</sheetData>
  <sheetProtection sheet="1" formatColumns="0" formatRows="0" objects="1" scenarios="1" spinCount="100000" saltValue="9mqd3GZXR6P/PTPLqDOODPnueHMgScqB22LUbO2PsqY9rq+PqvRyvz0uE2XOZhGocdzh5tddwRUZdJoShnX1fw==" hashValue="XGf/Lrf8tUjOznlqckwaRrxvSBudFtUMbgO9m+FAIgvc70BIPN7LxQ6cj2mO5xaFOPC7uXu1K+QJZB60ejK75Q==" algorithmName="SHA-512" password="CC35"/>
  <mergeCells count="54">
    <mergeCell ref="L85:AJ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G94:AM94"/>
    <mergeCell ref="AN94:AP94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01 - Technologická část'!C2" display="/"/>
    <hyperlink ref="A96" location="'02 - Rozvody plynu'!C2" display="/"/>
    <hyperlink ref="A97" location="'03 - Měření a regulace'!C2" display="/"/>
    <hyperlink ref="A98" location="'04 - VRN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84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85</v>
      </c>
    </row>
    <row r="4" s="1" customFormat="1" ht="24.96" customHeight="1">
      <c r="B4" s="19"/>
      <c r="D4" s="137" t="s">
        <v>95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15</v>
      </c>
      <c r="L6" s="19"/>
    </row>
    <row r="7" s="1" customFormat="1" ht="26.25" customHeight="1">
      <c r="B7" s="19"/>
      <c r="E7" s="140" t="str">
        <f>'Rekapitulace stavby'!K6</f>
        <v>Rekonstrukce plynové kotely v areálu výtopny Plzeňská č.p.825, Planá u ML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96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97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17</v>
      </c>
      <c r="E11" s="37"/>
      <c r="F11" s="142" t="s">
        <v>1</v>
      </c>
      <c r="G11" s="37"/>
      <c r="H11" s="37"/>
      <c r="I11" s="139" t="s">
        <v>18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19</v>
      </c>
      <c r="E12" s="37"/>
      <c r="F12" s="142" t="s">
        <v>20</v>
      </c>
      <c r="G12" s="37"/>
      <c r="H12" s="37"/>
      <c r="I12" s="139" t="s">
        <v>21</v>
      </c>
      <c r="J12" s="143" t="str">
        <f>'Rekapitulace stavby'!AN8</f>
        <v>10. 7. 2024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23</v>
      </c>
      <c r="E14" s="37"/>
      <c r="F14" s="37"/>
      <c r="G14" s="37"/>
      <c r="H14" s="37"/>
      <c r="I14" s="139" t="s">
        <v>24</v>
      </c>
      <c r="J14" s="142" t="s">
        <v>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25</v>
      </c>
      <c r="F15" s="37"/>
      <c r="G15" s="37"/>
      <c r="H15" s="37"/>
      <c r="I15" s="139" t="s">
        <v>26</v>
      </c>
      <c r="J15" s="142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27</v>
      </c>
      <c r="E17" s="37"/>
      <c r="F17" s="37"/>
      <c r="G17" s="37"/>
      <c r="H17" s="37"/>
      <c r="I17" s="139" t="s">
        <v>24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26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29</v>
      </c>
      <c r="E20" s="37"/>
      <c r="F20" s="37"/>
      <c r="G20" s="37"/>
      <c r="H20" s="37"/>
      <c r="I20" s="139" t="s">
        <v>24</v>
      </c>
      <c r="J20" s="142" t="s">
        <v>1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">
        <v>30</v>
      </c>
      <c r="F21" s="37"/>
      <c r="G21" s="37"/>
      <c r="H21" s="37"/>
      <c r="I21" s="139" t="s">
        <v>26</v>
      </c>
      <c r="J21" s="142" t="s">
        <v>1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32</v>
      </c>
      <c r="E23" s="37"/>
      <c r="F23" s="37"/>
      <c r="G23" s="37"/>
      <c r="H23" s="37"/>
      <c r="I23" s="139" t="s">
        <v>24</v>
      </c>
      <c r="J23" s="142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33</v>
      </c>
      <c r="F24" s="37"/>
      <c r="G24" s="37"/>
      <c r="H24" s="37"/>
      <c r="I24" s="139" t="s">
        <v>26</v>
      </c>
      <c r="J24" s="142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34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35</v>
      </c>
      <c r="E30" s="37"/>
      <c r="F30" s="37"/>
      <c r="G30" s="37"/>
      <c r="H30" s="37"/>
      <c r="I30" s="37"/>
      <c r="J30" s="150">
        <f>ROUND(J132,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37</v>
      </c>
      <c r="G32" s="37"/>
      <c r="H32" s="37"/>
      <c r="I32" s="151" t="s">
        <v>36</v>
      </c>
      <c r="J32" s="151" t="s">
        <v>38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39</v>
      </c>
      <c r="E33" s="139" t="s">
        <v>40</v>
      </c>
      <c r="F33" s="153">
        <f>ROUND((SUM(BE132:BE270)),  2)</f>
        <v>0</v>
      </c>
      <c r="G33" s="37"/>
      <c r="H33" s="37"/>
      <c r="I33" s="154">
        <v>0.20999999999999999</v>
      </c>
      <c r="J33" s="153">
        <f>ROUND(((SUM(BE132:BE270))*I33),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41</v>
      </c>
      <c r="F34" s="153">
        <f>ROUND((SUM(BF132:BF270)),  2)</f>
        <v>0</v>
      </c>
      <c r="G34" s="37"/>
      <c r="H34" s="37"/>
      <c r="I34" s="154">
        <v>0.12</v>
      </c>
      <c r="J34" s="153">
        <f>ROUND(((SUM(BF132:BF270))*I34),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42</v>
      </c>
      <c r="F35" s="153">
        <f>ROUND((SUM(BG132:BG270)),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43</v>
      </c>
      <c r="F36" s="153">
        <f>ROUND((SUM(BH132:BH270)),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44</v>
      </c>
      <c r="F37" s="153">
        <f>ROUND((SUM(BI132:BI270)),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45</v>
      </c>
      <c r="E39" s="157"/>
      <c r="F39" s="157"/>
      <c r="G39" s="158" t="s">
        <v>46</v>
      </c>
      <c r="H39" s="159" t="s">
        <v>47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48</v>
      </c>
      <c r="E50" s="163"/>
      <c r="F50" s="163"/>
      <c r="G50" s="162" t="s">
        <v>49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50</v>
      </c>
      <c r="E61" s="165"/>
      <c r="F61" s="166" t="s">
        <v>51</v>
      </c>
      <c r="G61" s="164" t="s">
        <v>50</v>
      </c>
      <c r="H61" s="165"/>
      <c r="I61" s="165"/>
      <c r="J61" s="167" t="s">
        <v>51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52</v>
      </c>
      <c r="E65" s="168"/>
      <c r="F65" s="168"/>
      <c r="G65" s="162" t="s">
        <v>53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50</v>
      </c>
      <c r="E76" s="165"/>
      <c r="F76" s="166" t="s">
        <v>51</v>
      </c>
      <c r="G76" s="164" t="s">
        <v>50</v>
      </c>
      <c r="H76" s="165"/>
      <c r="I76" s="165"/>
      <c r="J76" s="167" t="s">
        <v>51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98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15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9"/>
      <c r="D85" s="39"/>
      <c r="E85" s="173" t="str">
        <f>E7</f>
        <v>Rekonstrukce plynové kotely v areálu výtopny Plzeňská č.p.825, Planá u ML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96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01 - Technologická část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19</v>
      </c>
      <c r="D89" s="39"/>
      <c r="E89" s="39"/>
      <c r="F89" s="26" t="str">
        <f>F12</f>
        <v xml:space="preserve"> </v>
      </c>
      <c r="G89" s="39"/>
      <c r="H89" s="39"/>
      <c r="I89" s="31" t="s">
        <v>21</v>
      </c>
      <c r="J89" s="78" t="str">
        <f>IF(J12="","",J12)</f>
        <v>10. 7. 2024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5.65" customHeight="1">
      <c r="A91" s="37"/>
      <c r="B91" s="38"/>
      <c r="C91" s="31" t="s">
        <v>23</v>
      </c>
      <c r="D91" s="39"/>
      <c r="E91" s="39"/>
      <c r="F91" s="26" t="str">
        <f>E15</f>
        <v>Planá u M.Lázní</v>
      </c>
      <c r="G91" s="39"/>
      <c r="H91" s="39"/>
      <c r="I91" s="31" t="s">
        <v>29</v>
      </c>
      <c r="J91" s="35" t="str">
        <f>E21</f>
        <v>Ing.Jan Matoušek, Ostrov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25.65" customHeight="1">
      <c r="A92" s="37"/>
      <c r="B92" s="38"/>
      <c r="C92" s="31" t="s">
        <v>27</v>
      </c>
      <c r="D92" s="39"/>
      <c r="E92" s="39"/>
      <c r="F92" s="26" t="str">
        <f>IF(E18="","",E18)</f>
        <v>Vyplň údaj</v>
      </c>
      <c r="G92" s="39"/>
      <c r="H92" s="39"/>
      <c r="I92" s="31" t="s">
        <v>32</v>
      </c>
      <c r="J92" s="35" t="str">
        <f>E24</f>
        <v>Neubauerová Soňa, SK-Projekt Ostrov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99</v>
      </c>
      <c r="D94" s="175"/>
      <c r="E94" s="175"/>
      <c r="F94" s="175"/>
      <c r="G94" s="175"/>
      <c r="H94" s="175"/>
      <c r="I94" s="175"/>
      <c r="J94" s="176" t="s">
        <v>100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101</v>
      </c>
      <c r="D96" s="39"/>
      <c r="E96" s="39"/>
      <c r="F96" s="39"/>
      <c r="G96" s="39"/>
      <c r="H96" s="39"/>
      <c r="I96" s="39"/>
      <c r="J96" s="109">
        <f>J132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102</v>
      </c>
    </row>
    <row r="97" s="9" customFormat="1" ht="24.96" customHeight="1">
      <c r="A97" s="9"/>
      <c r="B97" s="178"/>
      <c r="C97" s="179"/>
      <c r="D97" s="180" t="s">
        <v>103</v>
      </c>
      <c r="E97" s="181"/>
      <c r="F97" s="181"/>
      <c r="G97" s="181"/>
      <c r="H97" s="181"/>
      <c r="I97" s="181"/>
      <c r="J97" s="182">
        <f>J133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104</v>
      </c>
      <c r="E98" s="187"/>
      <c r="F98" s="187"/>
      <c r="G98" s="187"/>
      <c r="H98" s="187"/>
      <c r="I98" s="187"/>
      <c r="J98" s="188">
        <f>J134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4"/>
      <c r="C99" s="185"/>
      <c r="D99" s="186" t="s">
        <v>105</v>
      </c>
      <c r="E99" s="187"/>
      <c r="F99" s="187"/>
      <c r="G99" s="187"/>
      <c r="H99" s="187"/>
      <c r="I99" s="187"/>
      <c r="J99" s="188">
        <f>J137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4"/>
      <c r="C100" s="185"/>
      <c r="D100" s="186" t="s">
        <v>106</v>
      </c>
      <c r="E100" s="187"/>
      <c r="F100" s="187"/>
      <c r="G100" s="187"/>
      <c r="H100" s="187"/>
      <c r="I100" s="187"/>
      <c r="J100" s="188">
        <f>J144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78"/>
      <c r="C101" s="179"/>
      <c r="D101" s="180" t="s">
        <v>107</v>
      </c>
      <c r="E101" s="181"/>
      <c r="F101" s="181"/>
      <c r="G101" s="181"/>
      <c r="H101" s="181"/>
      <c r="I101" s="181"/>
      <c r="J101" s="182">
        <f>J147</f>
        <v>0</v>
      </c>
      <c r="K101" s="179"/>
      <c r="L101" s="183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84"/>
      <c r="C102" s="185"/>
      <c r="D102" s="186" t="s">
        <v>108</v>
      </c>
      <c r="E102" s="187"/>
      <c r="F102" s="187"/>
      <c r="G102" s="187"/>
      <c r="H102" s="187"/>
      <c r="I102" s="187"/>
      <c r="J102" s="188">
        <f>J148</f>
        <v>0</v>
      </c>
      <c r="K102" s="185"/>
      <c r="L102" s="18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4"/>
      <c r="C103" s="185"/>
      <c r="D103" s="186" t="s">
        <v>109</v>
      </c>
      <c r="E103" s="187"/>
      <c r="F103" s="187"/>
      <c r="G103" s="187"/>
      <c r="H103" s="187"/>
      <c r="I103" s="187"/>
      <c r="J103" s="188">
        <f>J159</f>
        <v>0</v>
      </c>
      <c r="K103" s="185"/>
      <c r="L103" s="18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4"/>
      <c r="C104" s="185"/>
      <c r="D104" s="186" t="s">
        <v>110</v>
      </c>
      <c r="E104" s="187"/>
      <c r="F104" s="187"/>
      <c r="G104" s="187"/>
      <c r="H104" s="187"/>
      <c r="I104" s="187"/>
      <c r="J104" s="188">
        <f>J163</f>
        <v>0</v>
      </c>
      <c r="K104" s="185"/>
      <c r="L104" s="18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4"/>
      <c r="C105" s="185"/>
      <c r="D105" s="186" t="s">
        <v>111</v>
      </c>
      <c r="E105" s="187"/>
      <c r="F105" s="187"/>
      <c r="G105" s="187"/>
      <c r="H105" s="187"/>
      <c r="I105" s="187"/>
      <c r="J105" s="188">
        <f>J175</f>
        <v>0</v>
      </c>
      <c r="K105" s="185"/>
      <c r="L105" s="189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4"/>
      <c r="C106" s="185"/>
      <c r="D106" s="186" t="s">
        <v>112</v>
      </c>
      <c r="E106" s="187"/>
      <c r="F106" s="187"/>
      <c r="G106" s="187"/>
      <c r="H106" s="187"/>
      <c r="I106" s="187"/>
      <c r="J106" s="188">
        <f>J181</f>
        <v>0</v>
      </c>
      <c r="K106" s="185"/>
      <c r="L106" s="189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4"/>
      <c r="C107" s="185"/>
      <c r="D107" s="186" t="s">
        <v>113</v>
      </c>
      <c r="E107" s="187"/>
      <c r="F107" s="187"/>
      <c r="G107" s="187"/>
      <c r="H107" s="187"/>
      <c r="I107" s="187"/>
      <c r="J107" s="188">
        <f>J193</f>
        <v>0</v>
      </c>
      <c r="K107" s="185"/>
      <c r="L107" s="189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4"/>
      <c r="C108" s="185"/>
      <c r="D108" s="186" t="s">
        <v>114</v>
      </c>
      <c r="E108" s="187"/>
      <c r="F108" s="187"/>
      <c r="G108" s="187"/>
      <c r="H108" s="187"/>
      <c r="I108" s="187"/>
      <c r="J108" s="188">
        <f>J219</f>
        <v>0</v>
      </c>
      <c r="K108" s="185"/>
      <c r="L108" s="189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4"/>
      <c r="C109" s="185"/>
      <c r="D109" s="186" t="s">
        <v>115</v>
      </c>
      <c r="E109" s="187"/>
      <c r="F109" s="187"/>
      <c r="G109" s="187"/>
      <c r="H109" s="187"/>
      <c r="I109" s="187"/>
      <c r="J109" s="188">
        <f>J241</f>
        <v>0</v>
      </c>
      <c r="K109" s="185"/>
      <c r="L109" s="189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4"/>
      <c r="C110" s="185"/>
      <c r="D110" s="186" t="s">
        <v>116</v>
      </c>
      <c r="E110" s="187"/>
      <c r="F110" s="187"/>
      <c r="G110" s="187"/>
      <c r="H110" s="187"/>
      <c r="I110" s="187"/>
      <c r="J110" s="188">
        <f>J245</f>
        <v>0</v>
      </c>
      <c r="K110" s="185"/>
      <c r="L110" s="189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4"/>
      <c r="C111" s="185"/>
      <c r="D111" s="186" t="s">
        <v>117</v>
      </c>
      <c r="E111" s="187"/>
      <c r="F111" s="187"/>
      <c r="G111" s="187"/>
      <c r="H111" s="187"/>
      <c r="I111" s="187"/>
      <c r="J111" s="188">
        <f>J258</f>
        <v>0</v>
      </c>
      <c r="K111" s="185"/>
      <c r="L111" s="189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84"/>
      <c r="C112" s="185"/>
      <c r="D112" s="186" t="s">
        <v>118</v>
      </c>
      <c r="E112" s="187"/>
      <c r="F112" s="187"/>
      <c r="G112" s="187"/>
      <c r="H112" s="187"/>
      <c r="I112" s="187"/>
      <c r="J112" s="188">
        <f>J267</f>
        <v>0</v>
      </c>
      <c r="K112" s="185"/>
      <c r="L112" s="189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2" customFormat="1" ht="21.84" customHeight="1">
      <c r="A113" s="37"/>
      <c r="B113" s="38"/>
      <c r="C113" s="39"/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65"/>
      <c r="C114" s="66"/>
      <c r="D114" s="66"/>
      <c r="E114" s="66"/>
      <c r="F114" s="66"/>
      <c r="G114" s="66"/>
      <c r="H114" s="66"/>
      <c r="I114" s="66"/>
      <c r="J114" s="66"/>
      <c r="K114" s="66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8" s="2" customFormat="1" ht="6.96" customHeight="1">
      <c r="A118" s="37"/>
      <c r="B118" s="67"/>
      <c r="C118" s="68"/>
      <c r="D118" s="68"/>
      <c r="E118" s="68"/>
      <c r="F118" s="68"/>
      <c r="G118" s="68"/>
      <c r="H118" s="68"/>
      <c r="I118" s="68"/>
      <c r="J118" s="68"/>
      <c r="K118" s="68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24.96" customHeight="1">
      <c r="A119" s="37"/>
      <c r="B119" s="38"/>
      <c r="C119" s="22" t="s">
        <v>119</v>
      </c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6.96" customHeight="1">
      <c r="A120" s="37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2" customHeight="1">
      <c r="A121" s="37"/>
      <c r="B121" s="38"/>
      <c r="C121" s="31" t="s">
        <v>15</v>
      </c>
      <c r="D121" s="39"/>
      <c r="E121" s="39"/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26.25" customHeight="1">
      <c r="A122" s="37"/>
      <c r="B122" s="38"/>
      <c r="C122" s="39"/>
      <c r="D122" s="39"/>
      <c r="E122" s="173" t="str">
        <f>E7</f>
        <v>Rekonstrukce plynové kotely v areálu výtopny Plzeňská č.p.825, Planá u ML</v>
      </c>
      <c r="F122" s="31"/>
      <c r="G122" s="31"/>
      <c r="H122" s="31"/>
      <c r="I122" s="39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2" customHeight="1">
      <c r="A123" s="37"/>
      <c r="B123" s="38"/>
      <c r="C123" s="31" t="s">
        <v>96</v>
      </c>
      <c r="D123" s="39"/>
      <c r="E123" s="39"/>
      <c r="F123" s="39"/>
      <c r="G123" s="39"/>
      <c r="H123" s="39"/>
      <c r="I123" s="39"/>
      <c r="J123" s="39"/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6.5" customHeight="1">
      <c r="A124" s="37"/>
      <c r="B124" s="38"/>
      <c r="C124" s="39"/>
      <c r="D124" s="39"/>
      <c r="E124" s="75" t="str">
        <f>E9</f>
        <v>01 - Technologická část</v>
      </c>
      <c r="F124" s="39"/>
      <c r="G124" s="39"/>
      <c r="H124" s="39"/>
      <c r="I124" s="39"/>
      <c r="J124" s="39"/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6.96" customHeight="1">
      <c r="A125" s="37"/>
      <c r="B125" s="38"/>
      <c r="C125" s="39"/>
      <c r="D125" s="39"/>
      <c r="E125" s="39"/>
      <c r="F125" s="39"/>
      <c r="G125" s="39"/>
      <c r="H125" s="39"/>
      <c r="I125" s="39"/>
      <c r="J125" s="39"/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12" customHeight="1">
      <c r="A126" s="37"/>
      <c r="B126" s="38"/>
      <c r="C126" s="31" t="s">
        <v>19</v>
      </c>
      <c r="D126" s="39"/>
      <c r="E126" s="39"/>
      <c r="F126" s="26" t="str">
        <f>F12</f>
        <v xml:space="preserve"> </v>
      </c>
      <c r="G126" s="39"/>
      <c r="H126" s="39"/>
      <c r="I126" s="31" t="s">
        <v>21</v>
      </c>
      <c r="J126" s="78" t="str">
        <f>IF(J12="","",J12)</f>
        <v>10. 7. 2024</v>
      </c>
      <c r="K126" s="39"/>
      <c r="L126" s="62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6.96" customHeight="1">
      <c r="A127" s="37"/>
      <c r="B127" s="38"/>
      <c r="C127" s="39"/>
      <c r="D127" s="39"/>
      <c r="E127" s="39"/>
      <c r="F127" s="39"/>
      <c r="G127" s="39"/>
      <c r="H127" s="39"/>
      <c r="I127" s="39"/>
      <c r="J127" s="39"/>
      <c r="K127" s="39"/>
      <c r="L127" s="62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25.65" customHeight="1">
      <c r="A128" s="37"/>
      <c r="B128" s="38"/>
      <c r="C128" s="31" t="s">
        <v>23</v>
      </c>
      <c r="D128" s="39"/>
      <c r="E128" s="39"/>
      <c r="F128" s="26" t="str">
        <f>E15</f>
        <v>Planá u M.Lázní</v>
      </c>
      <c r="G128" s="39"/>
      <c r="H128" s="39"/>
      <c r="I128" s="31" t="s">
        <v>29</v>
      </c>
      <c r="J128" s="35" t="str">
        <f>E21</f>
        <v>Ing.Jan Matoušek, Ostrov</v>
      </c>
      <c r="K128" s="39"/>
      <c r="L128" s="62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2" customFormat="1" ht="25.65" customHeight="1">
      <c r="A129" s="37"/>
      <c r="B129" s="38"/>
      <c r="C129" s="31" t="s">
        <v>27</v>
      </c>
      <c r="D129" s="39"/>
      <c r="E129" s="39"/>
      <c r="F129" s="26" t="str">
        <f>IF(E18="","",E18)</f>
        <v>Vyplň údaj</v>
      </c>
      <c r="G129" s="39"/>
      <c r="H129" s="39"/>
      <c r="I129" s="31" t="s">
        <v>32</v>
      </c>
      <c r="J129" s="35" t="str">
        <f>E24</f>
        <v>Neubauerová Soňa, SK-Projekt Ostrov</v>
      </c>
      <c r="K129" s="39"/>
      <c r="L129" s="62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</row>
    <row r="130" s="2" customFormat="1" ht="10.32" customHeight="1">
      <c r="A130" s="37"/>
      <c r="B130" s="38"/>
      <c r="C130" s="39"/>
      <c r="D130" s="39"/>
      <c r="E130" s="39"/>
      <c r="F130" s="39"/>
      <c r="G130" s="39"/>
      <c r="H130" s="39"/>
      <c r="I130" s="39"/>
      <c r="J130" s="39"/>
      <c r="K130" s="39"/>
      <c r="L130" s="62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</row>
    <row r="131" s="11" customFormat="1" ht="29.28" customHeight="1">
      <c r="A131" s="190"/>
      <c r="B131" s="191"/>
      <c r="C131" s="192" t="s">
        <v>120</v>
      </c>
      <c r="D131" s="193" t="s">
        <v>60</v>
      </c>
      <c r="E131" s="193" t="s">
        <v>56</v>
      </c>
      <c r="F131" s="193" t="s">
        <v>57</v>
      </c>
      <c r="G131" s="193" t="s">
        <v>121</v>
      </c>
      <c r="H131" s="193" t="s">
        <v>122</v>
      </c>
      <c r="I131" s="193" t="s">
        <v>123</v>
      </c>
      <c r="J131" s="194" t="s">
        <v>100</v>
      </c>
      <c r="K131" s="195" t="s">
        <v>124</v>
      </c>
      <c r="L131" s="196"/>
      <c r="M131" s="99" t="s">
        <v>1</v>
      </c>
      <c r="N131" s="100" t="s">
        <v>39</v>
      </c>
      <c r="O131" s="100" t="s">
        <v>125</v>
      </c>
      <c r="P131" s="100" t="s">
        <v>126</v>
      </c>
      <c r="Q131" s="100" t="s">
        <v>127</v>
      </c>
      <c r="R131" s="100" t="s">
        <v>128</v>
      </c>
      <c r="S131" s="100" t="s">
        <v>129</v>
      </c>
      <c r="T131" s="101" t="s">
        <v>130</v>
      </c>
      <c r="U131" s="190"/>
      <c r="V131" s="190"/>
      <c r="W131" s="190"/>
      <c r="X131" s="190"/>
      <c r="Y131" s="190"/>
      <c r="Z131" s="190"/>
      <c r="AA131" s="190"/>
      <c r="AB131" s="190"/>
      <c r="AC131" s="190"/>
      <c r="AD131" s="190"/>
      <c r="AE131" s="190"/>
    </row>
    <row r="132" s="2" customFormat="1" ht="22.8" customHeight="1">
      <c r="A132" s="37"/>
      <c r="B132" s="38"/>
      <c r="C132" s="106" t="s">
        <v>131</v>
      </c>
      <c r="D132" s="39"/>
      <c r="E132" s="39"/>
      <c r="F132" s="39"/>
      <c r="G132" s="39"/>
      <c r="H132" s="39"/>
      <c r="I132" s="39"/>
      <c r="J132" s="197">
        <f>BK132</f>
        <v>0</v>
      </c>
      <c r="K132" s="39"/>
      <c r="L132" s="43"/>
      <c r="M132" s="102"/>
      <c r="N132" s="198"/>
      <c r="O132" s="103"/>
      <c r="P132" s="199">
        <f>P133+P147</f>
        <v>0</v>
      </c>
      <c r="Q132" s="103"/>
      <c r="R132" s="199">
        <f>R133+R147</f>
        <v>1.0924599999999998</v>
      </c>
      <c r="S132" s="103"/>
      <c r="T132" s="200">
        <f>T133+T147</f>
        <v>0.016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T132" s="16" t="s">
        <v>74</v>
      </c>
      <c r="AU132" s="16" t="s">
        <v>102</v>
      </c>
      <c r="BK132" s="201">
        <f>BK133+BK147</f>
        <v>0</v>
      </c>
    </row>
    <row r="133" s="12" customFormat="1" ht="25.92" customHeight="1">
      <c r="A133" s="12"/>
      <c r="B133" s="202"/>
      <c r="C133" s="203"/>
      <c r="D133" s="204" t="s">
        <v>74</v>
      </c>
      <c r="E133" s="205" t="s">
        <v>132</v>
      </c>
      <c r="F133" s="205" t="s">
        <v>133</v>
      </c>
      <c r="G133" s="203"/>
      <c r="H133" s="203"/>
      <c r="I133" s="206"/>
      <c r="J133" s="207">
        <f>BK133</f>
        <v>0</v>
      </c>
      <c r="K133" s="203"/>
      <c r="L133" s="208"/>
      <c r="M133" s="209"/>
      <c r="N133" s="210"/>
      <c r="O133" s="210"/>
      <c r="P133" s="211">
        <f>P134+P137+P144</f>
        <v>0</v>
      </c>
      <c r="Q133" s="210"/>
      <c r="R133" s="211">
        <f>R134+R137+R144</f>
        <v>0</v>
      </c>
      <c r="S133" s="210"/>
      <c r="T133" s="212">
        <f>T134+T137+T144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13" t="s">
        <v>83</v>
      </c>
      <c r="AT133" s="214" t="s">
        <v>74</v>
      </c>
      <c r="AU133" s="214" t="s">
        <v>75</v>
      </c>
      <c r="AY133" s="213" t="s">
        <v>134</v>
      </c>
      <c r="BK133" s="215">
        <f>BK134+BK137+BK144</f>
        <v>0</v>
      </c>
    </row>
    <row r="134" s="12" customFormat="1" ht="22.8" customHeight="1">
      <c r="A134" s="12"/>
      <c r="B134" s="202"/>
      <c r="C134" s="203"/>
      <c r="D134" s="204" t="s">
        <v>74</v>
      </c>
      <c r="E134" s="216" t="s">
        <v>135</v>
      </c>
      <c r="F134" s="216" t="s">
        <v>136</v>
      </c>
      <c r="G134" s="203"/>
      <c r="H134" s="203"/>
      <c r="I134" s="206"/>
      <c r="J134" s="217">
        <f>BK134</f>
        <v>0</v>
      </c>
      <c r="K134" s="203"/>
      <c r="L134" s="208"/>
      <c r="M134" s="209"/>
      <c r="N134" s="210"/>
      <c r="O134" s="210"/>
      <c r="P134" s="211">
        <f>SUM(P135:P136)</f>
        <v>0</v>
      </c>
      <c r="Q134" s="210"/>
      <c r="R134" s="211">
        <f>SUM(R135:R136)</f>
        <v>0</v>
      </c>
      <c r="S134" s="210"/>
      <c r="T134" s="212">
        <f>SUM(T135:T136)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13" t="s">
        <v>83</v>
      </c>
      <c r="AT134" s="214" t="s">
        <v>74</v>
      </c>
      <c r="AU134" s="214" t="s">
        <v>83</v>
      </c>
      <c r="AY134" s="213" t="s">
        <v>134</v>
      </c>
      <c r="BK134" s="215">
        <f>SUM(BK135:BK136)</f>
        <v>0</v>
      </c>
    </row>
    <row r="135" s="2" customFormat="1" ht="37.8" customHeight="1">
      <c r="A135" s="37"/>
      <c r="B135" s="38"/>
      <c r="C135" s="218" t="s">
        <v>83</v>
      </c>
      <c r="D135" s="218" t="s">
        <v>137</v>
      </c>
      <c r="E135" s="219" t="s">
        <v>138</v>
      </c>
      <c r="F135" s="220" t="s">
        <v>139</v>
      </c>
      <c r="G135" s="221" t="s">
        <v>140</v>
      </c>
      <c r="H135" s="222">
        <v>1</v>
      </c>
      <c r="I135" s="223"/>
      <c r="J135" s="222">
        <f>ROUND(I135*H135,2)</f>
        <v>0</v>
      </c>
      <c r="K135" s="224"/>
      <c r="L135" s="43"/>
      <c r="M135" s="225" t="s">
        <v>1</v>
      </c>
      <c r="N135" s="226" t="s">
        <v>40</v>
      </c>
      <c r="O135" s="90"/>
      <c r="P135" s="227">
        <f>O135*H135</f>
        <v>0</v>
      </c>
      <c r="Q135" s="227">
        <v>0</v>
      </c>
      <c r="R135" s="227">
        <f>Q135*H135</f>
        <v>0</v>
      </c>
      <c r="S135" s="227">
        <v>0</v>
      </c>
      <c r="T135" s="228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29" t="s">
        <v>141</v>
      </c>
      <c r="AT135" s="229" t="s">
        <v>137</v>
      </c>
      <c r="AU135" s="229" t="s">
        <v>85</v>
      </c>
      <c r="AY135" s="16" t="s">
        <v>134</v>
      </c>
      <c r="BE135" s="230">
        <f>IF(N135="základní",J135,0)</f>
        <v>0</v>
      </c>
      <c r="BF135" s="230">
        <f>IF(N135="snížená",J135,0)</f>
        <v>0</v>
      </c>
      <c r="BG135" s="230">
        <f>IF(N135="zákl. přenesená",J135,0)</f>
        <v>0</v>
      </c>
      <c r="BH135" s="230">
        <f>IF(N135="sníž. přenesená",J135,0)</f>
        <v>0</v>
      </c>
      <c r="BI135" s="230">
        <f>IF(N135="nulová",J135,0)</f>
        <v>0</v>
      </c>
      <c r="BJ135" s="16" t="s">
        <v>83</v>
      </c>
      <c r="BK135" s="230">
        <f>ROUND(I135*H135,2)</f>
        <v>0</v>
      </c>
      <c r="BL135" s="16" t="s">
        <v>141</v>
      </c>
      <c r="BM135" s="229" t="s">
        <v>142</v>
      </c>
    </row>
    <row r="136" s="2" customFormat="1">
      <c r="A136" s="37"/>
      <c r="B136" s="38"/>
      <c r="C136" s="39"/>
      <c r="D136" s="231" t="s">
        <v>143</v>
      </c>
      <c r="E136" s="39"/>
      <c r="F136" s="232" t="s">
        <v>144</v>
      </c>
      <c r="G136" s="39"/>
      <c r="H136" s="39"/>
      <c r="I136" s="233"/>
      <c r="J136" s="39"/>
      <c r="K136" s="39"/>
      <c r="L136" s="43"/>
      <c r="M136" s="234"/>
      <c r="N136" s="235"/>
      <c r="O136" s="90"/>
      <c r="P136" s="90"/>
      <c r="Q136" s="90"/>
      <c r="R136" s="90"/>
      <c r="S136" s="90"/>
      <c r="T136" s="91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T136" s="16" t="s">
        <v>143</v>
      </c>
      <c r="AU136" s="16" t="s">
        <v>85</v>
      </c>
    </row>
    <row r="137" s="12" customFormat="1" ht="22.8" customHeight="1">
      <c r="A137" s="12"/>
      <c r="B137" s="202"/>
      <c r="C137" s="203"/>
      <c r="D137" s="204" t="s">
        <v>74</v>
      </c>
      <c r="E137" s="216" t="s">
        <v>145</v>
      </c>
      <c r="F137" s="216" t="s">
        <v>146</v>
      </c>
      <c r="G137" s="203"/>
      <c r="H137" s="203"/>
      <c r="I137" s="206"/>
      <c r="J137" s="217">
        <f>BK137</f>
        <v>0</v>
      </c>
      <c r="K137" s="203"/>
      <c r="L137" s="208"/>
      <c r="M137" s="209"/>
      <c r="N137" s="210"/>
      <c r="O137" s="210"/>
      <c r="P137" s="211">
        <f>SUM(P138:P143)</f>
        <v>0</v>
      </c>
      <c r="Q137" s="210"/>
      <c r="R137" s="211">
        <f>SUM(R138:R143)</f>
        <v>0</v>
      </c>
      <c r="S137" s="210"/>
      <c r="T137" s="212">
        <f>SUM(T138:T143)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13" t="s">
        <v>83</v>
      </c>
      <c r="AT137" s="214" t="s">
        <v>74</v>
      </c>
      <c r="AU137" s="214" t="s">
        <v>83</v>
      </c>
      <c r="AY137" s="213" t="s">
        <v>134</v>
      </c>
      <c r="BK137" s="215">
        <f>SUM(BK138:BK143)</f>
        <v>0</v>
      </c>
    </row>
    <row r="138" s="2" customFormat="1" ht="24.15" customHeight="1">
      <c r="A138" s="37"/>
      <c r="B138" s="38"/>
      <c r="C138" s="218" t="s">
        <v>85</v>
      </c>
      <c r="D138" s="218" t="s">
        <v>137</v>
      </c>
      <c r="E138" s="219" t="s">
        <v>147</v>
      </c>
      <c r="F138" s="220" t="s">
        <v>148</v>
      </c>
      <c r="G138" s="221" t="s">
        <v>149</v>
      </c>
      <c r="H138" s="222">
        <v>1</v>
      </c>
      <c r="I138" s="223"/>
      <c r="J138" s="222">
        <f>ROUND(I138*H138,2)</f>
        <v>0</v>
      </c>
      <c r="K138" s="224"/>
      <c r="L138" s="43"/>
      <c r="M138" s="225" t="s">
        <v>1</v>
      </c>
      <c r="N138" s="226" t="s">
        <v>40</v>
      </c>
      <c r="O138" s="90"/>
      <c r="P138" s="227">
        <f>O138*H138</f>
        <v>0</v>
      </c>
      <c r="Q138" s="227">
        <v>0</v>
      </c>
      <c r="R138" s="227">
        <f>Q138*H138</f>
        <v>0</v>
      </c>
      <c r="S138" s="227">
        <v>0</v>
      </c>
      <c r="T138" s="228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29" t="s">
        <v>141</v>
      </c>
      <c r="AT138" s="229" t="s">
        <v>137</v>
      </c>
      <c r="AU138" s="229" t="s">
        <v>85</v>
      </c>
      <c r="AY138" s="16" t="s">
        <v>134</v>
      </c>
      <c r="BE138" s="230">
        <f>IF(N138="základní",J138,0)</f>
        <v>0</v>
      </c>
      <c r="BF138" s="230">
        <f>IF(N138="snížená",J138,0)</f>
        <v>0</v>
      </c>
      <c r="BG138" s="230">
        <f>IF(N138="zákl. přenesená",J138,0)</f>
        <v>0</v>
      </c>
      <c r="BH138" s="230">
        <f>IF(N138="sníž. přenesená",J138,0)</f>
        <v>0</v>
      </c>
      <c r="BI138" s="230">
        <f>IF(N138="nulová",J138,0)</f>
        <v>0</v>
      </c>
      <c r="BJ138" s="16" t="s">
        <v>83</v>
      </c>
      <c r="BK138" s="230">
        <f>ROUND(I138*H138,2)</f>
        <v>0</v>
      </c>
      <c r="BL138" s="16" t="s">
        <v>141</v>
      </c>
      <c r="BM138" s="229" t="s">
        <v>150</v>
      </c>
    </row>
    <row r="139" s="2" customFormat="1" ht="16.5" customHeight="1">
      <c r="A139" s="37"/>
      <c r="B139" s="38"/>
      <c r="C139" s="218" t="s">
        <v>151</v>
      </c>
      <c r="D139" s="218" t="s">
        <v>137</v>
      </c>
      <c r="E139" s="219" t="s">
        <v>152</v>
      </c>
      <c r="F139" s="220" t="s">
        <v>153</v>
      </c>
      <c r="G139" s="221" t="s">
        <v>149</v>
      </c>
      <c r="H139" s="222">
        <v>1</v>
      </c>
      <c r="I139" s="223"/>
      <c r="J139" s="222">
        <f>ROUND(I139*H139,2)</f>
        <v>0</v>
      </c>
      <c r="K139" s="224"/>
      <c r="L139" s="43"/>
      <c r="M139" s="225" t="s">
        <v>1</v>
      </c>
      <c r="N139" s="226" t="s">
        <v>40</v>
      </c>
      <c r="O139" s="90"/>
      <c r="P139" s="227">
        <f>O139*H139</f>
        <v>0</v>
      </c>
      <c r="Q139" s="227">
        <v>0</v>
      </c>
      <c r="R139" s="227">
        <f>Q139*H139</f>
        <v>0</v>
      </c>
      <c r="S139" s="227">
        <v>0</v>
      </c>
      <c r="T139" s="228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29" t="s">
        <v>141</v>
      </c>
      <c r="AT139" s="229" t="s">
        <v>137</v>
      </c>
      <c r="AU139" s="229" t="s">
        <v>85</v>
      </c>
      <c r="AY139" s="16" t="s">
        <v>134</v>
      </c>
      <c r="BE139" s="230">
        <f>IF(N139="základní",J139,0)</f>
        <v>0</v>
      </c>
      <c r="BF139" s="230">
        <f>IF(N139="snížená",J139,0)</f>
        <v>0</v>
      </c>
      <c r="BG139" s="230">
        <f>IF(N139="zákl. přenesená",J139,0)</f>
        <v>0</v>
      </c>
      <c r="BH139" s="230">
        <f>IF(N139="sníž. přenesená",J139,0)</f>
        <v>0</v>
      </c>
      <c r="BI139" s="230">
        <f>IF(N139="nulová",J139,0)</f>
        <v>0</v>
      </c>
      <c r="BJ139" s="16" t="s">
        <v>83</v>
      </c>
      <c r="BK139" s="230">
        <f>ROUND(I139*H139,2)</f>
        <v>0</v>
      </c>
      <c r="BL139" s="16" t="s">
        <v>141</v>
      </c>
      <c r="BM139" s="229" t="s">
        <v>154</v>
      </c>
    </row>
    <row r="140" s="2" customFormat="1">
      <c r="A140" s="37"/>
      <c r="B140" s="38"/>
      <c r="C140" s="39"/>
      <c r="D140" s="231" t="s">
        <v>143</v>
      </c>
      <c r="E140" s="39"/>
      <c r="F140" s="232" t="s">
        <v>155</v>
      </c>
      <c r="G140" s="39"/>
      <c r="H140" s="39"/>
      <c r="I140" s="233"/>
      <c r="J140" s="39"/>
      <c r="K140" s="39"/>
      <c r="L140" s="43"/>
      <c r="M140" s="234"/>
      <c r="N140" s="235"/>
      <c r="O140" s="90"/>
      <c r="P140" s="90"/>
      <c r="Q140" s="90"/>
      <c r="R140" s="90"/>
      <c r="S140" s="90"/>
      <c r="T140" s="91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T140" s="16" t="s">
        <v>143</v>
      </c>
      <c r="AU140" s="16" t="s">
        <v>85</v>
      </c>
    </row>
    <row r="141" s="2" customFormat="1" ht="16.5" customHeight="1">
      <c r="A141" s="37"/>
      <c r="B141" s="38"/>
      <c r="C141" s="218" t="s">
        <v>141</v>
      </c>
      <c r="D141" s="218" t="s">
        <v>137</v>
      </c>
      <c r="E141" s="219" t="s">
        <v>156</v>
      </c>
      <c r="F141" s="220" t="s">
        <v>157</v>
      </c>
      <c r="G141" s="221" t="s">
        <v>149</v>
      </c>
      <c r="H141" s="222">
        <v>1</v>
      </c>
      <c r="I141" s="223"/>
      <c r="J141" s="222">
        <f>ROUND(I141*H141,2)</f>
        <v>0</v>
      </c>
      <c r="K141" s="224"/>
      <c r="L141" s="43"/>
      <c r="M141" s="225" t="s">
        <v>1</v>
      </c>
      <c r="N141" s="226" t="s">
        <v>40</v>
      </c>
      <c r="O141" s="90"/>
      <c r="P141" s="227">
        <f>O141*H141</f>
        <v>0</v>
      </c>
      <c r="Q141" s="227">
        <v>0</v>
      </c>
      <c r="R141" s="227">
        <f>Q141*H141</f>
        <v>0</v>
      </c>
      <c r="S141" s="227">
        <v>0</v>
      </c>
      <c r="T141" s="228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29" t="s">
        <v>141</v>
      </c>
      <c r="AT141" s="229" t="s">
        <v>137</v>
      </c>
      <c r="AU141" s="229" t="s">
        <v>85</v>
      </c>
      <c r="AY141" s="16" t="s">
        <v>134</v>
      </c>
      <c r="BE141" s="230">
        <f>IF(N141="základní",J141,0)</f>
        <v>0</v>
      </c>
      <c r="BF141" s="230">
        <f>IF(N141="snížená",J141,0)</f>
        <v>0</v>
      </c>
      <c r="BG141" s="230">
        <f>IF(N141="zákl. přenesená",J141,0)</f>
        <v>0</v>
      </c>
      <c r="BH141" s="230">
        <f>IF(N141="sníž. přenesená",J141,0)</f>
        <v>0</v>
      </c>
      <c r="BI141" s="230">
        <f>IF(N141="nulová",J141,0)</f>
        <v>0</v>
      </c>
      <c r="BJ141" s="16" t="s">
        <v>83</v>
      </c>
      <c r="BK141" s="230">
        <f>ROUND(I141*H141,2)</f>
        <v>0</v>
      </c>
      <c r="BL141" s="16" t="s">
        <v>141</v>
      </c>
      <c r="BM141" s="229" t="s">
        <v>158</v>
      </c>
    </row>
    <row r="142" s="2" customFormat="1" ht="16.5" customHeight="1">
      <c r="A142" s="37"/>
      <c r="B142" s="38"/>
      <c r="C142" s="218" t="s">
        <v>159</v>
      </c>
      <c r="D142" s="218" t="s">
        <v>137</v>
      </c>
      <c r="E142" s="219" t="s">
        <v>160</v>
      </c>
      <c r="F142" s="220" t="s">
        <v>161</v>
      </c>
      <c r="G142" s="221" t="s">
        <v>149</v>
      </c>
      <c r="H142" s="222">
        <v>1</v>
      </c>
      <c r="I142" s="223"/>
      <c r="J142" s="222">
        <f>ROUND(I142*H142,2)</f>
        <v>0</v>
      </c>
      <c r="K142" s="224"/>
      <c r="L142" s="43"/>
      <c r="M142" s="225" t="s">
        <v>1</v>
      </c>
      <c r="N142" s="226" t="s">
        <v>40</v>
      </c>
      <c r="O142" s="90"/>
      <c r="P142" s="227">
        <f>O142*H142</f>
        <v>0</v>
      </c>
      <c r="Q142" s="227">
        <v>0</v>
      </c>
      <c r="R142" s="227">
        <f>Q142*H142</f>
        <v>0</v>
      </c>
      <c r="S142" s="227">
        <v>0</v>
      </c>
      <c r="T142" s="228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29" t="s">
        <v>141</v>
      </c>
      <c r="AT142" s="229" t="s">
        <v>137</v>
      </c>
      <c r="AU142" s="229" t="s">
        <v>85</v>
      </c>
      <c r="AY142" s="16" t="s">
        <v>134</v>
      </c>
      <c r="BE142" s="230">
        <f>IF(N142="základní",J142,0)</f>
        <v>0</v>
      </c>
      <c r="BF142" s="230">
        <f>IF(N142="snížená",J142,0)</f>
        <v>0</v>
      </c>
      <c r="BG142" s="230">
        <f>IF(N142="zákl. přenesená",J142,0)</f>
        <v>0</v>
      </c>
      <c r="BH142" s="230">
        <f>IF(N142="sníž. přenesená",J142,0)</f>
        <v>0</v>
      </c>
      <c r="BI142" s="230">
        <f>IF(N142="nulová",J142,0)</f>
        <v>0</v>
      </c>
      <c r="BJ142" s="16" t="s">
        <v>83</v>
      </c>
      <c r="BK142" s="230">
        <f>ROUND(I142*H142,2)</f>
        <v>0</v>
      </c>
      <c r="BL142" s="16" t="s">
        <v>141</v>
      </c>
      <c r="BM142" s="229" t="s">
        <v>162</v>
      </c>
    </row>
    <row r="143" s="2" customFormat="1" ht="16.5" customHeight="1">
      <c r="A143" s="37"/>
      <c r="B143" s="38"/>
      <c r="C143" s="218" t="s">
        <v>163</v>
      </c>
      <c r="D143" s="218" t="s">
        <v>137</v>
      </c>
      <c r="E143" s="219" t="s">
        <v>164</v>
      </c>
      <c r="F143" s="220" t="s">
        <v>165</v>
      </c>
      <c r="G143" s="221" t="s">
        <v>149</v>
      </c>
      <c r="H143" s="222">
        <v>1</v>
      </c>
      <c r="I143" s="223"/>
      <c r="J143" s="222">
        <f>ROUND(I143*H143,2)</f>
        <v>0</v>
      </c>
      <c r="K143" s="224"/>
      <c r="L143" s="43"/>
      <c r="M143" s="225" t="s">
        <v>1</v>
      </c>
      <c r="N143" s="226" t="s">
        <v>40</v>
      </c>
      <c r="O143" s="90"/>
      <c r="P143" s="227">
        <f>O143*H143</f>
        <v>0</v>
      </c>
      <c r="Q143" s="227">
        <v>0</v>
      </c>
      <c r="R143" s="227">
        <f>Q143*H143</f>
        <v>0</v>
      </c>
      <c r="S143" s="227">
        <v>0</v>
      </c>
      <c r="T143" s="228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29" t="s">
        <v>141</v>
      </c>
      <c r="AT143" s="229" t="s">
        <v>137</v>
      </c>
      <c r="AU143" s="229" t="s">
        <v>85</v>
      </c>
      <c r="AY143" s="16" t="s">
        <v>134</v>
      </c>
      <c r="BE143" s="230">
        <f>IF(N143="základní",J143,0)</f>
        <v>0</v>
      </c>
      <c r="BF143" s="230">
        <f>IF(N143="snížená",J143,0)</f>
        <v>0</v>
      </c>
      <c r="BG143" s="230">
        <f>IF(N143="zákl. přenesená",J143,0)</f>
        <v>0</v>
      </c>
      <c r="BH143" s="230">
        <f>IF(N143="sníž. přenesená",J143,0)</f>
        <v>0</v>
      </c>
      <c r="BI143" s="230">
        <f>IF(N143="nulová",J143,0)</f>
        <v>0</v>
      </c>
      <c r="BJ143" s="16" t="s">
        <v>83</v>
      </c>
      <c r="BK143" s="230">
        <f>ROUND(I143*H143,2)</f>
        <v>0</v>
      </c>
      <c r="BL143" s="16" t="s">
        <v>141</v>
      </c>
      <c r="BM143" s="229" t="s">
        <v>166</v>
      </c>
    </row>
    <row r="144" s="12" customFormat="1" ht="22.8" customHeight="1">
      <c r="A144" s="12"/>
      <c r="B144" s="202"/>
      <c r="C144" s="203"/>
      <c r="D144" s="204" t="s">
        <v>74</v>
      </c>
      <c r="E144" s="216" t="s">
        <v>167</v>
      </c>
      <c r="F144" s="216" t="s">
        <v>168</v>
      </c>
      <c r="G144" s="203"/>
      <c r="H144" s="203"/>
      <c r="I144" s="206"/>
      <c r="J144" s="217">
        <f>BK144</f>
        <v>0</v>
      </c>
      <c r="K144" s="203"/>
      <c r="L144" s="208"/>
      <c r="M144" s="209"/>
      <c r="N144" s="210"/>
      <c r="O144" s="210"/>
      <c r="P144" s="211">
        <f>SUM(P145:P146)</f>
        <v>0</v>
      </c>
      <c r="Q144" s="210"/>
      <c r="R144" s="211">
        <f>SUM(R145:R146)</f>
        <v>0</v>
      </c>
      <c r="S144" s="210"/>
      <c r="T144" s="212">
        <f>SUM(T145:T146)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13" t="s">
        <v>83</v>
      </c>
      <c r="AT144" s="214" t="s">
        <v>74</v>
      </c>
      <c r="AU144" s="214" t="s">
        <v>83</v>
      </c>
      <c r="AY144" s="213" t="s">
        <v>134</v>
      </c>
      <c r="BK144" s="215">
        <f>SUM(BK145:BK146)</f>
        <v>0</v>
      </c>
    </row>
    <row r="145" s="2" customFormat="1" ht="37.8" customHeight="1">
      <c r="A145" s="37"/>
      <c r="B145" s="38"/>
      <c r="C145" s="218" t="s">
        <v>169</v>
      </c>
      <c r="D145" s="218" t="s">
        <v>137</v>
      </c>
      <c r="E145" s="219" t="s">
        <v>170</v>
      </c>
      <c r="F145" s="220" t="s">
        <v>171</v>
      </c>
      <c r="G145" s="221" t="s">
        <v>140</v>
      </c>
      <c r="H145" s="222">
        <v>1</v>
      </c>
      <c r="I145" s="223"/>
      <c r="J145" s="222">
        <f>ROUND(I145*H145,2)</f>
        <v>0</v>
      </c>
      <c r="K145" s="224"/>
      <c r="L145" s="43"/>
      <c r="M145" s="225" t="s">
        <v>1</v>
      </c>
      <c r="N145" s="226" t="s">
        <v>40</v>
      </c>
      <c r="O145" s="90"/>
      <c r="P145" s="227">
        <f>O145*H145</f>
        <v>0</v>
      </c>
      <c r="Q145" s="227">
        <v>0</v>
      </c>
      <c r="R145" s="227">
        <f>Q145*H145</f>
        <v>0</v>
      </c>
      <c r="S145" s="227">
        <v>0</v>
      </c>
      <c r="T145" s="228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29" t="s">
        <v>141</v>
      </c>
      <c r="AT145" s="229" t="s">
        <v>137</v>
      </c>
      <c r="AU145" s="229" t="s">
        <v>85</v>
      </c>
      <c r="AY145" s="16" t="s">
        <v>134</v>
      </c>
      <c r="BE145" s="230">
        <f>IF(N145="základní",J145,0)</f>
        <v>0</v>
      </c>
      <c r="BF145" s="230">
        <f>IF(N145="snížená",J145,0)</f>
        <v>0</v>
      </c>
      <c r="BG145" s="230">
        <f>IF(N145="zákl. přenesená",J145,0)</f>
        <v>0</v>
      </c>
      <c r="BH145" s="230">
        <f>IF(N145="sníž. přenesená",J145,0)</f>
        <v>0</v>
      </c>
      <c r="BI145" s="230">
        <f>IF(N145="nulová",J145,0)</f>
        <v>0</v>
      </c>
      <c r="BJ145" s="16" t="s">
        <v>83</v>
      </c>
      <c r="BK145" s="230">
        <f>ROUND(I145*H145,2)</f>
        <v>0</v>
      </c>
      <c r="BL145" s="16" t="s">
        <v>141</v>
      </c>
      <c r="BM145" s="229" t="s">
        <v>172</v>
      </c>
    </row>
    <row r="146" s="2" customFormat="1">
      <c r="A146" s="37"/>
      <c r="B146" s="38"/>
      <c r="C146" s="39"/>
      <c r="D146" s="231" t="s">
        <v>143</v>
      </c>
      <c r="E146" s="39"/>
      <c r="F146" s="232" t="s">
        <v>173</v>
      </c>
      <c r="G146" s="39"/>
      <c r="H146" s="39"/>
      <c r="I146" s="233"/>
      <c r="J146" s="39"/>
      <c r="K146" s="39"/>
      <c r="L146" s="43"/>
      <c r="M146" s="234"/>
      <c r="N146" s="235"/>
      <c r="O146" s="90"/>
      <c r="P146" s="90"/>
      <c r="Q146" s="90"/>
      <c r="R146" s="90"/>
      <c r="S146" s="90"/>
      <c r="T146" s="91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T146" s="16" t="s">
        <v>143</v>
      </c>
      <c r="AU146" s="16" t="s">
        <v>85</v>
      </c>
    </row>
    <row r="147" s="12" customFormat="1" ht="25.92" customHeight="1">
      <c r="A147" s="12"/>
      <c r="B147" s="202"/>
      <c r="C147" s="203"/>
      <c r="D147" s="204" t="s">
        <v>74</v>
      </c>
      <c r="E147" s="205" t="s">
        <v>174</v>
      </c>
      <c r="F147" s="205" t="s">
        <v>175</v>
      </c>
      <c r="G147" s="203"/>
      <c r="H147" s="203"/>
      <c r="I147" s="206"/>
      <c r="J147" s="207">
        <f>BK147</f>
        <v>0</v>
      </c>
      <c r="K147" s="203"/>
      <c r="L147" s="208"/>
      <c r="M147" s="209"/>
      <c r="N147" s="210"/>
      <c r="O147" s="210"/>
      <c r="P147" s="211">
        <f>P148+P159+P163+P175+P181+P193+P219+P241+P245+P258+P267</f>
        <v>0</v>
      </c>
      <c r="Q147" s="210"/>
      <c r="R147" s="211">
        <f>R148+R159+R163+R175+R181+R193+R219+R241+R245+R258+R267</f>
        <v>1.0924599999999998</v>
      </c>
      <c r="S147" s="210"/>
      <c r="T147" s="212">
        <f>T148+T159+T163+T175+T181+T193+T219+T241+T245+T258+T267</f>
        <v>0.016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13" t="s">
        <v>85</v>
      </c>
      <c r="AT147" s="214" t="s">
        <v>74</v>
      </c>
      <c r="AU147" s="214" t="s">
        <v>75</v>
      </c>
      <c r="AY147" s="213" t="s">
        <v>134</v>
      </c>
      <c r="BK147" s="215">
        <f>BK148+BK159+BK163+BK175+BK181+BK193+BK219+BK241+BK245+BK258+BK267</f>
        <v>0</v>
      </c>
    </row>
    <row r="148" s="12" customFormat="1" ht="22.8" customHeight="1">
      <c r="A148" s="12"/>
      <c r="B148" s="202"/>
      <c r="C148" s="203"/>
      <c r="D148" s="204" t="s">
        <v>74</v>
      </c>
      <c r="E148" s="216" t="s">
        <v>176</v>
      </c>
      <c r="F148" s="216" t="s">
        <v>177</v>
      </c>
      <c r="G148" s="203"/>
      <c r="H148" s="203"/>
      <c r="I148" s="206"/>
      <c r="J148" s="217">
        <f>BK148</f>
        <v>0</v>
      </c>
      <c r="K148" s="203"/>
      <c r="L148" s="208"/>
      <c r="M148" s="209"/>
      <c r="N148" s="210"/>
      <c r="O148" s="210"/>
      <c r="P148" s="211">
        <f>SUM(P149:P158)</f>
        <v>0</v>
      </c>
      <c r="Q148" s="210"/>
      <c r="R148" s="211">
        <f>SUM(R149:R158)</f>
        <v>0.1056</v>
      </c>
      <c r="S148" s="210"/>
      <c r="T148" s="212">
        <f>SUM(T149:T158)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13" t="s">
        <v>85</v>
      </c>
      <c r="AT148" s="214" t="s">
        <v>74</v>
      </c>
      <c r="AU148" s="214" t="s">
        <v>83</v>
      </c>
      <c r="AY148" s="213" t="s">
        <v>134</v>
      </c>
      <c r="BK148" s="215">
        <f>SUM(BK149:BK158)</f>
        <v>0</v>
      </c>
    </row>
    <row r="149" s="2" customFormat="1" ht="33" customHeight="1">
      <c r="A149" s="37"/>
      <c r="B149" s="38"/>
      <c r="C149" s="218" t="s">
        <v>178</v>
      </c>
      <c r="D149" s="218" t="s">
        <v>137</v>
      </c>
      <c r="E149" s="219" t="s">
        <v>179</v>
      </c>
      <c r="F149" s="220" t="s">
        <v>180</v>
      </c>
      <c r="G149" s="221" t="s">
        <v>181</v>
      </c>
      <c r="H149" s="222">
        <v>20</v>
      </c>
      <c r="I149" s="223"/>
      <c r="J149" s="222">
        <f>ROUND(I149*H149,2)</f>
        <v>0</v>
      </c>
      <c r="K149" s="224"/>
      <c r="L149" s="43"/>
      <c r="M149" s="225" t="s">
        <v>1</v>
      </c>
      <c r="N149" s="226" t="s">
        <v>40</v>
      </c>
      <c r="O149" s="90"/>
      <c r="P149" s="227">
        <f>O149*H149</f>
        <v>0</v>
      </c>
      <c r="Q149" s="227">
        <v>0.00040999999999999999</v>
      </c>
      <c r="R149" s="227">
        <f>Q149*H149</f>
        <v>0.008199999999999999</v>
      </c>
      <c r="S149" s="227">
        <v>0</v>
      </c>
      <c r="T149" s="228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29" t="s">
        <v>182</v>
      </c>
      <c r="AT149" s="229" t="s">
        <v>137</v>
      </c>
      <c r="AU149" s="229" t="s">
        <v>85</v>
      </c>
      <c r="AY149" s="16" t="s">
        <v>134</v>
      </c>
      <c r="BE149" s="230">
        <f>IF(N149="základní",J149,0)</f>
        <v>0</v>
      </c>
      <c r="BF149" s="230">
        <f>IF(N149="snížená",J149,0)</f>
        <v>0</v>
      </c>
      <c r="BG149" s="230">
        <f>IF(N149="zákl. přenesená",J149,0)</f>
        <v>0</v>
      </c>
      <c r="BH149" s="230">
        <f>IF(N149="sníž. přenesená",J149,0)</f>
        <v>0</v>
      </c>
      <c r="BI149" s="230">
        <f>IF(N149="nulová",J149,0)</f>
        <v>0</v>
      </c>
      <c r="BJ149" s="16" t="s">
        <v>83</v>
      </c>
      <c r="BK149" s="230">
        <f>ROUND(I149*H149,2)</f>
        <v>0</v>
      </c>
      <c r="BL149" s="16" t="s">
        <v>182</v>
      </c>
      <c r="BM149" s="229" t="s">
        <v>183</v>
      </c>
    </row>
    <row r="150" s="13" customFormat="1">
      <c r="A150" s="13"/>
      <c r="B150" s="236"/>
      <c r="C150" s="237"/>
      <c r="D150" s="231" t="s">
        <v>184</v>
      </c>
      <c r="E150" s="238" t="s">
        <v>1</v>
      </c>
      <c r="F150" s="239" t="s">
        <v>185</v>
      </c>
      <c r="G150" s="237"/>
      <c r="H150" s="238" t="s">
        <v>1</v>
      </c>
      <c r="I150" s="240"/>
      <c r="J150" s="237"/>
      <c r="K150" s="237"/>
      <c r="L150" s="241"/>
      <c r="M150" s="242"/>
      <c r="N150" s="243"/>
      <c r="O150" s="243"/>
      <c r="P150" s="243"/>
      <c r="Q150" s="243"/>
      <c r="R150" s="243"/>
      <c r="S150" s="243"/>
      <c r="T150" s="244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5" t="s">
        <v>184</v>
      </c>
      <c r="AU150" s="245" t="s">
        <v>85</v>
      </c>
      <c r="AV150" s="13" t="s">
        <v>83</v>
      </c>
      <c r="AW150" s="13" t="s">
        <v>31</v>
      </c>
      <c r="AX150" s="13" t="s">
        <v>75</v>
      </c>
      <c r="AY150" s="245" t="s">
        <v>134</v>
      </c>
    </row>
    <row r="151" s="14" customFormat="1">
      <c r="A151" s="14"/>
      <c r="B151" s="246"/>
      <c r="C151" s="247"/>
      <c r="D151" s="231" t="s">
        <v>184</v>
      </c>
      <c r="E151" s="248" t="s">
        <v>1</v>
      </c>
      <c r="F151" s="249" t="s">
        <v>186</v>
      </c>
      <c r="G151" s="247"/>
      <c r="H151" s="250">
        <v>20</v>
      </c>
      <c r="I151" s="251"/>
      <c r="J151" s="247"/>
      <c r="K151" s="247"/>
      <c r="L151" s="252"/>
      <c r="M151" s="253"/>
      <c r="N151" s="254"/>
      <c r="O151" s="254"/>
      <c r="P151" s="254"/>
      <c r="Q151" s="254"/>
      <c r="R151" s="254"/>
      <c r="S151" s="254"/>
      <c r="T151" s="255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6" t="s">
        <v>184</v>
      </c>
      <c r="AU151" s="256" t="s">
        <v>85</v>
      </c>
      <c r="AV151" s="14" t="s">
        <v>85</v>
      </c>
      <c r="AW151" s="14" t="s">
        <v>31</v>
      </c>
      <c r="AX151" s="14" t="s">
        <v>83</v>
      </c>
      <c r="AY151" s="256" t="s">
        <v>134</v>
      </c>
    </row>
    <row r="152" s="2" customFormat="1" ht="24.15" customHeight="1">
      <c r="A152" s="37"/>
      <c r="B152" s="38"/>
      <c r="C152" s="257" t="s">
        <v>187</v>
      </c>
      <c r="D152" s="257" t="s">
        <v>188</v>
      </c>
      <c r="E152" s="258" t="s">
        <v>189</v>
      </c>
      <c r="F152" s="259" t="s">
        <v>190</v>
      </c>
      <c r="G152" s="260" t="s">
        <v>181</v>
      </c>
      <c r="H152" s="261">
        <v>2</v>
      </c>
      <c r="I152" s="262"/>
      <c r="J152" s="261">
        <f>ROUND(I152*H152,2)</f>
        <v>0</v>
      </c>
      <c r="K152" s="263"/>
      <c r="L152" s="264"/>
      <c r="M152" s="265" t="s">
        <v>1</v>
      </c>
      <c r="N152" s="266" t="s">
        <v>40</v>
      </c>
      <c r="O152" s="90"/>
      <c r="P152" s="227">
        <f>O152*H152</f>
        <v>0</v>
      </c>
      <c r="Q152" s="227">
        <v>0.0045999999999999999</v>
      </c>
      <c r="R152" s="227">
        <f>Q152*H152</f>
        <v>0.0091999999999999998</v>
      </c>
      <c r="S152" s="227">
        <v>0</v>
      </c>
      <c r="T152" s="228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29" t="s">
        <v>191</v>
      </c>
      <c r="AT152" s="229" t="s">
        <v>188</v>
      </c>
      <c r="AU152" s="229" t="s">
        <v>85</v>
      </c>
      <c r="AY152" s="16" t="s">
        <v>134</v>
      </c>
      <c r="BE152" s="230">
        <f>IF(N152="základní",J152,0)</f>
        <v>0</v>
      </c>
      <c r="BF152" s="230">
        <f>IF(N152="snížená",J152,0)</f>
        <v>0</v>
      </c>
      <c r="BG152" s="230">
        <f>IF(N152="zákl. přenesená",J152,0)</f>
        <v>0</v>
      </c>
      <c r="BH152" s="230">
        <f>IF(N152="sníž. přenesená",J152,0)</f>
        <v>0</v>
      </c>
      <c r="BI152" s="230">
        <f>IF(N152="nulová",J152,0)</f>
        <v>0</v>
      </c>
      <c r="BJ152" s="16" t="s">
        <v>83</v>
      </c>
      <c r="BK152" s="230">
        <f>ROUND(I152*H152,2)</f>
        <v>0</v>
      </c>
      <c r="BL152" s="16" t="s">
        <v>182</v>
      </c>
      <c r="BM152" s="229" t="s">
        <v>192</v>
      </c>
    </row>
    <row r="153" s="13" customFormat="1">
      <c r="A153" s="13"/>
      <c r="B153" s="236"/>
      <c r="C153" s="237"/>
      <c r="D153" s="231" t="s">
        <v>184</v>
      </c>
      <c r="E153" s="238" t="s">
        <v>1</v>
      </c>
      <c r="F153" s="239" t="s">
        <v>185</v>
      </c>
      <c r="G153" s="237"/>
      <c r="H153" s="238" t="s">
        <v>1</v>
      </c>
      <c r="I153" s="240"/>
      <c r="J153" s="237"/>
      <c r="K153" s="237"/>
      <c r="L153" s="241"/>
      <c r="M153" s="242"/>
      <c r="N153" s="243"/>
      <c r="O153" s="243"/>
      <c r="P153" s="243"/>
      <c r="Q153" s="243"/>
      <c r="R153" s="243"/>
      <c r="S153" s="243"/>
      <c r="T153" s="244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5" t="s">
        <v>184</v>
      </c>
      <c r="AU153" s="245" t="s">
        <v>85</v>
      </c>
      <c r="AV153" s="13" t="s">
        <v>83</v>
      </c>
      <c r="AW153" s="13" t="s">
        <v>31</v>
      </c>
      <c r="AX153" s="13" t="s">
        <v>75</v>
      </c>
      <c r="AY153" s="245" t="s">
        <v>134</v>
      </c>
    </row>
    <row r="154" s="14" customFormat="1">
      <c r="A154" s="14"/>
      <c r="B154" s="246"/>
      <c r="C154" s="247"/>
      <c r="D154" s="231" t="s">
        <v>184</v>
      </c>
      <c r="E154" s="248" t="s">
        <v>1</v>
      </c>
      <c r="F154" s="249" t="s">
        <v>85</v>
      </c>
      <c r="G154" s="247"/>
      <c r="H154" s="250">
        <v>2</v>
      </c>
      <c r="I154" s="251"/>
      <c r="J154" s="247"/>
      <c r="K154" s="247"/>
      <c r="L154" s="252"/>
      <c r="M154" s="253"/>
      <c r="N154" s="254"/>
      <c r="O154" s="254"/>
      <c r="P154" s="254"/>
      <c r="Q154" s="254"/>
      <c r="R154" s="254"/>
      <c r="S154" s="254"/>
      <c r="T154" s="255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6" t="s">
        <v>184</v>
      </c>
      <c r="AU154" s="256" t="s">
        <v>85</v>
      </c>
      <c r="AV154" s="14" t="s">
        <v>85</v>
      </c>
      <c r="AW154" s="14" t="s">
        <v>31</v>
      </c>
      <c r="AX154" s="14" t="s">
        <v>83</v>
      </c>
      <c r="AY154" s="256" t="s">
        <v>134</v>
      </c>
    </row>
    <row r="155" s="2" customFormat="1" ht="24.15" customHeight="1">
      <c r="A155" s="37"/>
      <c r="B155" s="38"/>
      <c r="C155" s="257" t="s">
        <v>193</v>
      </c>
      <c r="D155" s="257" t="s">
        <v>188</v>
      </c>
      <c r="E155" s="258" t="s">
        <v>194</v>
      </c>
      <c r="F155" s="259" t="s">
        <v>195</v>
      </c>
      <c r="G155" s="260" t="s">
        <v>181</v>
      </c>
      <c r="H155" s="261">
        <v>18</v>
      </c>
      <c r="I155" s="262"/>
      <c r="J155" s="261">
        <f>ROUND(I155*H155,2)</f>
        <v>0</v>
      </c>
      <c r="K155" s="263"/>
      <c r="L155" s="264"/>
      <c r="M155" s="265" t="s">
        <v>1</v>
      </c>
      <c r="N155" s="266" t="s">
        <v>40</v>
      </c>
      <c r="O155" s="90"/>
      <c r="P155" s="227">
        <f>O155*H155</f>
        <v>0</v>
      </c>
      <c r="Q155" s="227">
        <v>0.0048999999999999998</v>
      </c>
      <c r="R155" s="227">
        <f>Q155*H155</f>
        <v>0.088200000000000001</v>
      </c>
      <c r="S155" s="227">
        <v>0</v>
      </c>
      <c r="T155" s="228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29" t="s">
        <v>191</v>
      </c>
      <c r="AT155" s="229" t="s">
        <v>188</v>
      </c>
      <c r="AU155" s="229" t="s">
        <v>85</v>
      </c>
      <c r="AY155" s="16" t="s">
        <v>134</v>
      </c>
      <c r="BE155" s="230">
        <f>IF(N155="základní",J155,0)</f>
        <v>0</v>
      </c>
      <c r="BF155" s="230">
        <f>IF(N155="snížená",J155,0)</f>
        <v>0</v>
      </c>
      <c r="BG155" s="230">
        <f>IF(N155="zákl. přenesená",J155,0)</f>
        <v>0</v>
      </c>
      <c r="BH155" s="230">
        <f>IF(N155="sníž. přenesená",J155,0)</f>
        <v>0</v>
      </c>
      <c r="BI155" s="230">
        <f>IF(N155="nulová",J155,0)</f>
        <v>0</v>
      </c>
      <c r="BJ155" s="16" t="s">
        <v>83</v>
      </c>
      <c r="BK155" s="230">
        <f>ROUND(I155*H155,2)</f>
        <v>0</v>
      </c>
      <c r="BL155" s="16" t="s">
        <v>182</v>
      </c>
      <c r="BM155" s="229" t="s">
        <v>196</v>
      </c>
    </row>
    <row r="156" s="13" customFormat="1">
      <c r="A156" s="13"/>
      <c r="B156" s="236"/>
      <c r="C156" s="237"/>
      <c r="D156" s="231" t="s">
        <v>184</v>
      </c>
      <c r="E156" s="238" t="s">
        <v>1</v>
      </c>
      <c r="F156" s="239" t="s">
        <v>185</v>
      </c>
      <c r="G156" s="237"/>
      <c r="H156" s="238" t="s">
        <v>1</v>
      </c>
      <c r="I156" s="240"/>
      <c r="J156" s="237"/>
      <c r="K156" s="237"/>
      <c r="L156" s="241"/>
      <c r="M156" s="242"/>
      <c r="N156" s="243"/>
      <c r="O156" s="243"/>
      <c r="P156" s="243"/>
      <c r="Q156" s="243"/>
      <c r="R156" s="243"/>
      <c r="S156" s="243"/>
      <c r="T156" s="244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5" t="s">
        <v>184</v>
      </c>
      <c r="AU156" s="245" t="s">
        <v>85</v>
      </c>
      <c r="AV156" s="13" t="s">
        <v>83</v>
      </c>
      <c r="AW156" s="13" t="s">
        <v>31</v>
      </c>
      <c r="AX156" s="13" t="s">
        <v>75</v>
      </c>
      <c r="AY156" s="245" t="s">
        <v>134</v>
      </c>
    </row>
    <row r="157" s="14" customFormat="1">
      <c r="A157" s="14"/>
      <c r="B157" s="246"/>
      <c r="C157" s="247"/>
      <c r="D157" s="231" t="s">
        <v>184</v>
      </c>
      <c r="E157" s="248" t="s">
        <v>1</v>
      </c>
      <c r="F157" s="249" t="s">
        <v>197</v>
      </c>
      <c r="G157" s="247"/>
      <c r="H157" s="250">
        <v>18</v>
      </c>
      <c r="I157" s="251"/>
      <c r="J157" s="247"/>
      <c r="K157" s="247"/>
      <c r="L157" s="252"/>
      <c r="M157" s="253"/>
      <c r="N157" s="254"/>
      <c r="O157" s="254"/>
      <c r="P157" s="254"/>
      <c r="Q157" s="254"/>
      <c r="R157" s="254"/>
      <c r="S157" s="254"/>
      <c r="T157" s="255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6" t="s">
        <v>184</v>
      </c>
      <c r="AU157" s="256" t="s">
        <v>85</v>
      </c>
      <c r="AV157" s="14" t="s">
        <v>85</v>
      </c>
      <c r="AW157" s="14" t="s">
        <v>31</v>
      </c>
      <c r="AX157" s="14" t="s">
        <v>83</v>
      </c>
      <c r="AY157" s="256" t="s">
        <v>134</v>
      </c>
    </row>
    <row r="158" s="2" customFormat="1" ht="24.15" customHeight="1">
      <c r="A158" s="37"/>
      <c r="B158" s="38"/>
      <c r="C158" s="218" t="s">
        <v>198</v>
      </c>
      <c r="D158" s="218" t="s">
        <v>137</v>
      </c>
      <c r="E158" s="219" t="s">
        <v>199</v>
      </c>
      <c r="F158" s="220" t="s">
        <v>200</v>
      </c>
      <c r="G158" s="221" t="s">
        <v>201</v>
      </c>
      <c r="H158" s="222">
        <v>0.11</v>
      </c>
      <c r="I158" s="223"/>
      <c r="J158" s="222">
        <f>ROUND(I158*H158,2)</f>
        <v>0</v>
      </c>
      <c r="K158" s="224"/>
      <c r="L158" s="43"/>
      <c r="M158" s="225" t="s">
        <v>1</v>
      </c>
      <c r="N158" s="226" t="s">
        <v>40</v>
      </c>
      <c r="O158" s="90"/>
      <c r="P158" s="227">
        <f>O158*H158</f>
        <v>0</v>
      </c>
      <c r="Q158" s="227">
        <v>0</v>
      </c>
      <c r="R158" s="227">
        <f>Q158*H158</f>
        <v>0</v>
      </c>
      <c r="S158" s="227">
        <v>0</v>
      </c>
      <c r="T158" s="228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29" t="s">
        <v>182</v>
      </c>
      <c r="AT158" s="229" t="s">
        <v>137</v>
      </c>
      <c r="AU158" s="229" t="s">
        <v>85</v>
      </c>
      <c r="AY158" s="16" t="s">
        <v>134</v>
      </c>
      <c r="BE158" s="230">
        <f>IF(N158="základní",J158,0)</f>
        <v>0</v>
      </c>
      <c r="BF158" s="230">
        <f>IF(N158="snížená",J158,0)</f>
        <v>0</v>
      </c>
      <c r="BG158" s="230">
        <f>IF(N158="zákl. přenesená",J158,0)</f>
        <v>0</v>
      </c>
      <c r="BH158" s="230">
        <f>IF(N158="sníž. přenesená",J158,0)</f>
        <v>0</v>
      </c>
      <c r="BI158" s="230">
        <f>IF(N158="nulová",J158,0)</f>
        <v>0</v>
      </c>
      <c r="BJ158" s="16" t="s">
        <v>83</v>
      </c>
      <c r="BK158" s="230">
        <f>ROUND(I158*H158,2)</f>
        <v>0</v>
      </c>
      <c r="BL158" s="16" t="s">
        <v>182</v>
      </c>
      <c r="BM158" s="229" t="s">
        <v>202</v>
      </c>
    </row>
    <row r="159" s="12" customFormat="1" ht="22.8" customHeight="1">
      <c r="A159" s="12"/>
      <c r="B159" s="202"/>
      <c r="C159" s="203"/>
      <c r="D159" s="204" t="s">
        <v>74</v>
      </c>
      <c r="E159" s="216" t="s">
        <v>203</v>
      </c>
      <c r="F159" s="216" t="s">
        <v>204</v>
      </c>
      <c r="G159" s="203"/>
      <c r="H159" s="203"/>
      <c r="I159" s="206"/>
      <c r="J159" s="217">
        <f>BK159</f>
        <v>0</v>
      </c>
      <c r="K159" s="203"/>
      <c r="L159" s="208"/>
      <c r="M159" s="209"/>
      <c r="N159" s="210"/>
      <c r="O159" s="210"/>
      <c r="P159" s="211">
        <f>SUM(P160:P162)</f>
        <v>0</v>
      </c>
      <c r="Q159" s="210"/>
      <c r="R159" s="211">
        <f>SUM(R160:R162)</f>
        <v>0</v>
      </c>
      <c r="S159" s="210"/>
      <c r="T159" s="212">
        <f>SUM(T160:T162)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13" t="s">
        <v>85</v>
      </c>
      <c r="AT159" s="214" t="s">
        <v>74</v>
      </c>
      <c r="AU159" s="214" t="s">
        <v>83</v>
      </c>
      <c r="AY159" s="213" t="s">
        <v>134</v>
      </c>
      <c r="BK159" s="215">
        <f>SUM(BK160:BK162)</f>
        <v>0</v>
      </c>
    </row>
    <row r="160" s="2" customFormat="1" ht="24.15" customHeight="1">
      <c r="A160" s="37"/>
      <c r="B160" s="38"/>
      <c r="C160" s="218" t="s">
        <v>8</v>
      </c>
      <c r="D160" s="218" t="s">
        <v>137</v>
      </c>
      <c r="E160" s="219" t="s">
        <v>205</v>
      </c>
      <c r="F160" s="220" t="s">
        <v>206</v>
      </c>
      <c r="G160" s="221" t="s">
        <v>149</v>
      </c>
      <c r="H160" s="222">
        <v>1</v>
      </c>
      <c r="I160" s="223"/>
      <c r="J160" s="222">
        <f>ROUND(I160*H160,2)</f>
        <v>0</v>
      </c>
      <c r="K160" s="224"/>
      <c r="L160" s="43"/>
      <c r="M160" s="225" t="s">
        <v>1</v>
      </c>
      <c r="N160" s="226" t="s">
        <v>40</v>
      </c>
      <c r="O160" s="90"/>
      <c r="P160" s="227">
        <f>O160*H160</f>
        <v>0</v>
      </c>
      <c r="Q160" s="227">
        <v>0</v>
      </c>
      <c r="R160" s="227">
        <f>Q160*H160</f>
        <v>0</v>
      </c>
      <c r="S160" s="227">
        <v>0</v>
      </c>
      <c r="T160" s="228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29" t="s">
        <v>182</v>
      </c>
      <c r="AT160" s="229" t="s">
        <v>137</v>
      </c>
      <c r="AU160" s="229" t="s">
        <v>85</v>
      </c>
      <c r="AY160" s="16" t="s">
        <v>134</v>
      </c>
      <c r="BE160" s="230">
        <f>IF(N160="základní",J160,0)</f>
        <v>0</v>
      </c>
      <c r="BF160" s="230">
        <f>IF(N160="snížená",J160,0)</f>
        <v>0</v>
      </c>
      <c r="BG160" s="230">
        <f>IF(N160="zákl. přenesená",J160,0)</f>
        <v>0</v>
      </c>
      <c r="BH160" s="230">
        <f>IF(N160="sníž. přenesená",J160,0)</f>
        <v>0</v>
      </c>
      <c r="BI160" s="230">
        <f>IF(N160="nulová",J160,0)</f>
        <v>0</v>
      </c>
      <c r="BJ160" s="16" t="s">
        <v>83</v>
      </c>
      <c r="BK160" s="230">
        <f>ROUND(I160*H160,2)</f>
        <v>0</v>
      </c>
      <c r="BL160" s="16" t="s">
        <v>182</v>
      </c>
      <c r="BM160" s="229" t="s">
        <v>207</v>
      </c>
    </row>
    <row r="161" s="13" customFormat="1">
      <c r="A161" s="13"/>
      <c r="B161" s="236"/>
      <c r="C161" s="237"/>
      <c r="D161" s="231" t="s">
        <v>184</v>
      </c>
      <c r="E161" s="238" t="s">
        <v>1</v>
      </c>
      <c r="F161" s="239" t="s">
        <v>208</v>
      </c>
      <c r="G161" s="237"/>
      <c r="H161" s="238" t="s">
        <v>1</v>
      </c>
      <c r="I161" s="240"/>
      <c r="J161" s="237"/>
      <c r="K161" s="237"/>
      <c r="L161" s="241"/>
      <c r="M161" s="242"/>
      <c r="N161" s="243"/>
      <c r="O161" s="243"/>
      <c r="P161" s="243"/>
      <c r="Q161" s="243"/>
      <c r="R161" s="243"/>
      <c r="S161" s="243"/>
      <c r="T161" s="244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5" t="s">
        <v>184</v>
      </c>
      <c r="AU161" s="245" t="s">
        <v>85</v>
      </c>
      <c r="AV161" s="13" t="s">
        <v>83</v>
      </c>
      <c r="AW161" s="13" t="s">
        <v>31</v>
      </c>
      <c r="AX161" s="13" t="s">
        <v>75</v>
      </c>
      <c r="AY161" s="245" t="s">
        <v>134</v>
      </c>
    </row>
    <row r="162" s="14" customFormat="1">
      <c r="A162" s="14"/>
      <c r="B162" s="246"/>
      <c r="C162" s="247"/>
      <c r="D162" s="231" t="s">
        <v>184</v>
      </c>
      <c r="E162" s="248" t="s">
        <v>1</v>
      </c>
      <c r="F162" s="249" t="s">
        <v>83</v>
      </c>
      <c r="G162" s="247"/>
      <c r="H162" s="250">
        <v>1</v>
      </c>
      <c r="I162" s="251"/>
      <c r="J162" s="247"/>
      <c r="K162" s="247"/>
      <c r="L162" s="252"/>
      <c r="M162" s="253"/>
      <c r="N162" s="254"/>
      <c r="O162" s="254"/>
      <c r="P162" s="254"/>
      <c r="Q162" s="254"/>
      <c r="R162" s="254"/>
      <c r="S162" s="254"/>
      <c r="T162" s="255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6" t="s">
        <v>184</v>
      </c>
      <c r="AU162" s="256" t="s">
        <v>85</v>
      </c>
      <c r="AV162" s="14" t="s">
        <v>85</v>
      </c>
      <c r="AW162" s="14" t="s">
        <v>31</v>
      </c>
      <c r="AX162" s="14" t="s">
        <v>83</v>
      </c>
      <c r="AY162" s="256" t="s">
        <v>134</v>
      </c>
    </row>
    <row r="163" s="12" customFormat="1" ht="22.8" customHeight="1">
      <c r="A163" s="12"/>
      <c r="B163" s="202"/>
      <c r="C163" s="203"/>
      <c r="D163" s="204" t="s">
        <v>74</v>
      </c>
      <c r="E163" s="216" t="s">
        <v>209</v>
      </c>
      <c r="F163" s="216" t="s">
        <v>210</v>
      </c>
      <c r="G163" s="203"/>
      <c r="H163" s="203"/>
      <c r="I163" s="206"/>
      <c r="J163" s="217">
        <f>BK163</f>
        <v>0</v>
      </c>
      <c r="K163" s="203"/>
      <c r="L163" s="208"/>
      <c r="M163" s="209"/>
      <c r="N163" s="210"/>
      <c r="O163" s="210"/>
      <c r="P163" s="211">
        <f>SUM(P164:P174)</f>
        <v>0</v>
      </c>
      <c r="Q163" s="210"/>
      <c r="R163" s="211">
        <f>SUM(R164:R174)</f>
        <v>0</v>
      </c>
      <c r="S163" s="210"/>
      <c r="T163" s="212">
        <f>SUM(T164:T174)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13" t="s">
        <v>85</v>
      </c>
      <c r="AT163" s="214" t="s">
        <v>74</v>
      </c>
      <c r="AU163" s="214" t="s">
        <v>83</v>
      </c>
      <c r="AY163" s="213" t="s">
        <v>134</v>
      </c>
      <c r="BK163" s="215">
        <f>SUM(BK164:BK174)</f>
        <v>0</v>
      </c>
    </row>
    <row r="164" s="2" customFormat="1" ht="24.15" customHeight="1">
      <c r="A164" s="37"/>
      <c r="B164" s="38"/>
      <c r="C164" s="257" t="s">
        <v>211</v>
      </c>
      <c r="D164" s="257" t="s">
        <v>188</v>
      </c>
      <c r="E164" s="258" t="s">
        <v>212</v>
      </c>
      <c r="F164" s="259" t="s">
        <v>213</v>
      </c>
      <c r="G164" s="260" t="s">
        <v>140</v>
      </c>
      <c r="H164" s="261">
        <v>1</v>
      </c>
      <c r="I164" s="262"/>
      <c r="J164" s="261">
        <f>ROUND(I164*H164,2)</f>
        <v>0</v>
      </c>
      <c r="K164" s="263"/>
      <c r="L164" s="264"/>
      <c r="M164" s="265" t="s">
        <v>1</v>
      </c>
      <c r="N164" s="266" t="s">
        <v>40</v>
      </c>
      <c r="O164" s="90"/>
      <c r="P164" s="227">
        <f>O164*H164</f>
        <v>0</v>
      </c>
      <c r="Q164" s="227">
        <v>0</v>
      </c>
      <c r="R164" s="227">
        <f>Q164*H164</f>
        <v>0</v>
      </c>
      <c r="S164" s="227">
        <v>0</v>
      </c>
      <c r="T164" s="228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29" t="s">
        <v>191</v>
      </c>
      <c r="AT164" s="229" t="s">
        <v>188</v>
      </c>
      <c r="AU164" s="229" t="s">
        <v>85</v>
      </c>
      <c r="AY164" s="16" t="s">
        <v>134</v>
      </c>
      <c r="BE164" s="230">
        <f>IF(N164="základní",J164,0)</f>
        <v>0</v>
      </c>
      <c r="BF164" s="230">
        <f>IF(N164="snížená",J164,0)</f>
        <v>0</v>
      </c>
      <c r="BG164" s="230">
        <f>IF(N164="zákl. přenesená",J164,0)</f>
        <v>0</v>
      </c>
      <c r="BH164" s="230">
        <f>IF(N164="sníž. přenesená",J164,0)</f>
        <v>0</v>
      </c>
      <c r="BI164" s="230">
        <f>IF(N164="nulová",J164,0)</f>
        <v>0</v>
      </c>
      <c r="BJ164" s="16" t="s">
        <v>83</v>
      </c>
      <c r="BK164" s="230">
        <f>ROUND(I164*H164,2)</f>
        <v>0</v>
      </c>
      <c r="BL164" s="16" t="s">
        <v>182</v>
      </c>
      <c r="BM164" s="229" t="s">
        <v>214</v>
      </c>
    </row>
    <row r="165" s="2" customFormat="1">
      <c r="A165" s="37"/>
      <c r="B165" s="38"/>
      <c r="C165" s="39"/>
      <c r="D165" s="231" t="s">
        <v>143</v>
      </c>
      <c r="E165" s="39"/>
      <c r="F165" s="232" t="s">
        <v>215</v>
      </c>
      <c r="G165" s="39"/>
      <c r="H165" s="39"/>
      <c r="I165" s="233"/>
      <c r="J165" s="39"/>
      <c r="K165" s="39"/>
      <c r="L165" s="43"/>
      <c r="M165" s="234"/>
      <c r="N165" s="235"/>
      <c r="O165" s="90"/>
      <c r="P165" s="90"/>
      <c r="Q165" s="90"/>
      <c r="R165" s="90"/>
      <c r="S165" s="90"/>
      <c r="T165" s="91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T165" s="16" t="s">
        <v>143</v>
      </c>
      <c r="AU165" s="16" t="s">
        <v>85</v>
      </c>
    </row>
    <row r="166" s="14" customFormat="1">
      <c r="A166" s="14"/>
      <c r="B166" s="246"/>
      <c r="C166" s="247"/>
      <c r="D166" s="231" t="s">
        <v>184</v>
      </c>
      <c r="E166" s="248" t="s">
        <v>1</v>
      </c>
      <c r="F166" s="249" t="s">
        <v>83</v>
      </c>
      <c r="G166" s="247"/>
      <c r="H166" s="250">
        <v>1</v>
      </c>
      <c r="I166" s="251"/>
      <c r="J166" s="247"/>
      <c r="K166" s="247"/>
      <c r="L166" s="252"/>
      <c r="M166" s="253"/>
      <c r="N166" s="254"/>
      <c r="O166" s="254"/>
      <c r="P166" s="254"/>
      <c r="Q166" s="254"/>
      <c r="R166" s="254"/>
      <c r="S166" s="254"/>
      <c r="T166" s="255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6" t="s">
        <v>184</v>
      </c>
      <c r="AU166" s="256" t="s">
        <v>85</v>
      </c>
      <c r="AV166" s="14" t="s">
        <v>85</v>
      </c>
      <c r="AW166" s="14" t="s">
        <v>31</v>
      </c>
      <c r="AX166" s="14" t="s">
        <v>83</v>
      </c>
      <c r="AY166" s="256" t="s">
        <v>134</v>
      </c>
    </row>
    <row r="167" s="2" customFormat="1" ht="24.15" customHeight="1">
      <c r="A167" s="37"/>
      <c r="B167" s="38"/>
      <c r="C167" s="218" t="s">
        <v>216</v>
      </c>
      <c r="D167" s="218" t="s">
        <v>137</v>
      </c>
      <c r="E167" s="219" t="s">
        <v>217</v>
      </c>
      <c r="F167" s="220" t="s">
        <v>218</v>
      </c>
      <c r="G167" s="221" t="s">
        <v>149</v>
      </c>
      <c r="H167" s="222">
        <v>1</v>
      </c>
      <c r="I167" s="223"/>
      <c r="J167" s="222">
        <f>ROUND(I167*H167,2)</f>
        <v>0</v>
      </c>
      <c r="K167" s="224"/>
      <c r="L167" s="43"/>
      <c r="M167" s="225" t="s">
        <v>1</v>
      </c>
      <c r="N167" s="226" t="s">
        <v>40</v>
      </c>
      <c r="O167" s="90"/>
      <c r="P167" s="227">
        <f>O167*H167</f>
        <v>0</v>
      </c>
      <c r="Q167" s="227">
        <v>0</v>
      </c>
      <c r="R167" s="227">
        <f>Q167*H167</f>
        <v>0</v>
      </c>
      <c r="S167" s="227">
        <v>0</v>
      </c>
      <c r="T167" s="228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29" t="s">
        <v>182</v>
      </c>
      <c r="AT167" s="229" t="s">
        <v>137</v>
      </c>
      <c r="AU167" s="229" t="s">
        <v>85</v>
      </c>
      <c r="AY167" s="16" t="s">
        <v>134</v>
      </c>
      <c r="BE167" s="230">
        <f>IF(N167="základní",J167,0)</f>
        <v>0</v>
      </c>
      <c r="BF167" s="230">
        <f>IF(N167="snížená",J167,0)</f>
        <v>0</v>
      </c>
      <c r="BG167" s="230">
        <f>IF(N167="zákl. přenesená",J167,0)</f>
        <v>0</v>
      </c>
      <c r="BH167" s="230">
        <f>IF(N167="sníž. přenesená",J167,0)</f>
        <v>0</v>
      </c>
      <c r="BI167" s="230">
        <f>IF(N167="nulová",J167,0)</f>
        <v>0</v>
      </c>
      <c r="BJ167" s="16" t="s">
        <v>83</v>
      </c>
      <c r="BK167" s="230">
        <f>ROUND(I167*H167,2)</f>
        <v>0</v>
      </c>
      <c r="BL167" s="16" t="s">
        <v>182</v>
      </c>
      <c r="BM167" s="229" t="s">
        <v>219</v>
      </c>
    </row>
    <row r="168" s="13" customFormat="1">
      <c r="A168" s="13"/>
      <c r="B168" s="236"/>
      <c r="C168" s="237"/>
      <c r="D168" s="231" t="s">
        <v>184</v>
      </c>
      <c r="E168" s="238" t="s">
        <v>1</v>
      </c>
      <c r="F168" s="239" t="s">
        <v>220</v>
      </c>
      <c r="G168" s="237"/>
      <c r="H168" s="238" t="s">
        <v>1</v>
      </c>
      <c r="I168" s="240"/>
      <c r="J168" s="237"/>
      <c r="K168" s="237"/>
      <c r="L168" s="241"/>
      <c r="M168" s="242"/>
      <c r="N168" s="243"/>
      <c r="O168" s="243"/>
      <c r="P168" s="243"/>
      <c r="Q168" s="243"/>
      <c r="R168" s="243"/>
      <c r="S168" s="243"/>
      <c r="T168" s="244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5" t="s">
        <v>184</v>
      </c>
      <c r="AU168" s="245" t="s">
        <v>85</v>
      </c>
      <c r="AV168" s="13" t="s">
        <v>83</v>
      </c>
      <c r="AW168" s="13" t="s">
        <v>31</v>
      </c>
      <c r="AX168" s="13" t="s">
        <v>75</v>
      </c>
      <c r="AY168" s="245" t="s">
        <v>134</v>
      </c>
    </row>
    <row r="169" s="14" customFormat="1">
      <c r="A169" s="14"/>
      <c r="B169" s="246"/>
      <c r="C169" s="247"/>
      <c r="D169" s="231" t="s">
        <v>184</v>
      </c>
      <c r="E169" s="248" t="s">
        <v>1</v>
      </c>
      <c r="F169" s="249" t="s">
        <v>83</v>
      </c>
      <c r="G169" s="247"/>
      <c r="H169" s="250">
        <v>1</v>
      </c>
      <c r="I169" s="251"/>
      <c r="J169" s="247"/>
      <c r="K169" s="247"/>
      <c r="L169" s="252"/>
      <c r="M169" s="253"/>
      <c r="N169" s="254"/>
      <c r="O169" s="254"/>
      <c r="P169" s="254"/>
      <c r="Q169" s="254"/>
      <c r="R169" s="254"/>
      <c r="S169" s="254"/>
      <c r="T169" s="255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6" t="s">
        <v>184</v>
      </c>
      <c r="AU169" s="256" t="s">
        <v>85</v>
      </c>
      <c r="AV169" s="14" t="s">
        <v>85</v>
      </c>
      <c r="AW169" s="14" t="s">
        <v>31</v>
      </c>
      <c r="AX169" s="14" t="s">
        <v>83</v>
      </c>
      <c r="AY169" s="256" t="s">
        <v>134</v>
      </c>
    </row>
    <row r="170" s="2" customFormat="1" ht="24.15" customHeight="1">
      <c r="A170" s="37"/>
      <c r="B170" s="38"/>
      <c r="C170" s="257" t="s">
        <v>221</v>
      </c>
      <c r="D170" s="257" t="s">
        <v>188</v>
      </c>
      <c r="E170" s="258" t="s">
        <v>222</v>
      </c>
      <c r="F170" s="259" t="s">
        <v>223</v>
      </c>
      <c r="G170" s="260" t="s">
        <v>140</v>
      </c>
      <c r="H170" s="261">
        <v>1</v>
      </c>
      <c r="I170" s="262"/>
      <c r="J170" s="261">
        <f>ROUND(I170*H170,2)</f>
        <v>0</v>
      </c>
      <c r="K170" s="263"/>
      <c r="L170" s="264"/>
      <c r="M170" s="265" t="s">
        <v>1</v>
      </c>
      <c r="N170" s="266" t="s">
        <v>40</v>
      </c>
      <c r="O170" s="90"/>
      <c r="P170" s="227">
        <f>O170*H170</f>
        <v>0</v>
      </c>
      <c r="Q170" s="227">
        <v>0</v>
      </c>
      <c r="R170" s="227">
        <f>Q170*H170</f>
        <v>0</v>
      </c>
      <c r="S170" s="227">
        <v>0</v>
      </c>
      <c r="T170" s="228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29" t="s">
        <v>191</v>
      </c>
      <c r="AT170" s="229" t="s">
        <v>188</v>
      </c>
      <c r="AU170" s="229" t="s">
        <v>85</v>
      </c>
      <c r="AY170" s="16" t="s">
        <v>134</v>
      </c>
      <c r="BE170" s="230">
        <f>IF(N170="základní",J170,0)</f>
        <v>0</v>
      </c>
      <c r="BF170" s="230">
        <f>IF(N170="snížená",J170,0)</f>
        <v>0</v>
      </c>
      <c r="BG170" s="230">
        <f>IF(N170="zákl. přenesená",J170,0)</f>
        <v>0</v>
      </c>
      <c r="BH170" s="230">
        <f>IF(N170="sníž. přenesená",J170,0)</f>
        <v>0</v>
      </c>
      <c r="BI170" s="230">
        <f>IF(N170="nulová",J170,0)</f>
        <v>0</v>
      </c>
      <c r="BJ170" s="16" t="s">
        <v>83</v>
      </c>
      <c r="BK170" s="230">
        <f>ROUND(I170*H170,2)</f>
        <v>0</v>
      </c>
      <c r="BL170" s="16" t="s">
        <v>182</v>
      </c>
      <c r="BM170" s="229" t="s">
        <v>224</v>
      </c>
    </row>
    <row r="171" s="2" customFormat="1">
      <c r="A171" s="37"/>
      <c r="B171" s="38"/>
      <c r="C171" s="39"/>
      <c r="D171" s="231" t="s">
        <v>143</v>
      </c>
      <c r="E171" s="39"/>
      <c r="F171" s="232" t="s">
        <v>225</v>
      </c>
      <c r="G171" s="39"/>
      <c r="H171" s="39"/>
      <c r="I171" s="233"/>
      <c r="J171" s="39"/>
      <c r="K171" s="39"/>
      <c r="L171" s="43"/>
      <c r="M171" s="234"/>
      <c r="N171" s="235"/>
      <c r="O171" s="90"/>
      <c r="P171" s="90"/>
      <c r="Q171" s="90"/>
      <c r="R171" s="90"/>
      <c r="S171" s="90"/>
      <c r="T171" s="91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T171" s="16" t="s">
        <v>143</v>
      </c>
      <c r="AU171" s="16" t="s">
        <v>85</v>
      </c>
    </row>
    <row r="172" s="2" customFormat="1" ht="16.5" customHeight="1">
      <c r="A172" s="37"/>
      <c r="B172" s="38"/>
      <c r="C172" s="218" t="s">
        <v>182</v>
      </c>
      <c r="D172" s="218" t="s">
        <v>137</v>
      </c>
      <c r="E172" s="219" t="s">
        <v>226</v>
      </c>
      <c r="F172" s="220" t="s">
        <v>227</v>
      </c>
      <c r="G172" s="221" t="s">
        <v>149</v>
      </c>
      <c r="H172" s="222">
        <v>1</v>
      </c>
      <c r="I172" s="223"/>
      <c r="J172" s="222">
        <f>ROUND(I172*H172,2)</f>
        <v>0</v>
      </c>
      <c r="K172" s="224"/>
      <c r="L172" s="43"/>
      <c r="M172" s="225" t="s">
        <v>1</v>
      </c>
      <c r="N172" s="226" t="s">
        <v>40</v>
      </c>
      <c r="O172" s="90"/>
      <c r="P172" s="227">
        <f>O172*H172</f>
        <v>0</v>
      </c>
      <c r="Q172" s="227">
        <v>0</v>
      </c>
      <c r="R172" s="227">
        <f>Q172*H172</f>
        <v>0</v>
      </c>
      <c r="S172" s="227">
        <v>0</v>
      </c>
      <c r="T172" s="228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29" t="s">
        <v>182</v>
      </c>
      <c r="AT172" s="229" t="s">
        <v>137</v>
      </c>
      <c r="AU172" s="229" t="s">
        <v>85</v>
      </c>
      <c r="AY172" s="16" t="s">
        <v>134</v>
      </c>
      <c r="BE172" s="230">
        <f>IF(N172="základní",J172,0)</f>
        <v>0</v>
      </c>
      <c r="BF172" s="230">
        <f>IF(N172="snížená",J172,0)</f>
        <v>0</v>
      </c>
      <c r="BG172" s="230">
        <f>IF(N172="zákl. přenesená",J172,0)</f>
        <v>0</v>
      </c>
      <c r="BH172" s="230">
        <f>IF(N172="sníž. přenesená",J172,0)</f>
        <v>0</v>
      </c>
      <c r="BI172" s="230">
        <f>IF(N172="nulová",J172,0)</f>
        <v>0</v>
      </c>
      <c r="BJ172" s="16" t="s">
        <v>83</v>
      </c>
      <c r="BK172" s="230">
        <f>ROUND(I172*H172,2)</f>
        <v>0</v>
      </c>
      <c r="BL172" s="16" t="s">
        <v>182</v>
      </c>
      <c r="BM172" s="229" t="s">
        <v>228</v>
      </c>
    </row>
    <row r="173" s="13" customFormat="1">
      <c r="A173" s="13"/>
      <c r="B173" s="236"/>
      <c r="C173" s="237"/>
      <c r="D173" s="231" t="s">
        <v>184</v>
      </c>
      <c r="E173" s="238" t="s">
        <v>1</v>
      </c>
      <c r="F173" s="239" t="s">
        <v>229</v>
      </c>
      <c r="G173" s="237"/>
      <c r="H173" s="238" t="s">
        <v>1</v>
      </c>
      <c r="I173" s="240"/>
      <c r="J173" s="237"/>
      <c r="K173" s="237"/>
      <c r="L173" s="241"/>
      <c r="M173" s="242"/>
      <c r="N173" s="243"/>
      <c r="O173" s="243"/>
      <c r="P173" s="243"/>
      <c r="Q173" s="243"/>
      <c r="R173" s="243"/>
      <c r="S173" s="243"/>
      <c r="T173" s="244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5" t="s">
        <v>184</v>
      </c>
      <c r="AU173" s="245" t="s">
        <v>85</v>
      </c>
      <c r="AV173" s="13" t="s">
        <v>83</v>
      </c>
      <c r="AW173" s="13" t="s">
        <v>31</v>
      </c>
      <c r="AX173" s="13" t="s">
        <v>75</v>
      </c>
      <c r="AY173" s="245" t="s">
        <v>134</v>
      </c>
    </row>
    <row r="174" s="14" customFormat="1">
      <c r="A174" s="14"/>
      <c r="B174" s="246"/>
      <c r="C174" s="247"/>
      <c r="D174" s="231" t="s">
        <v>184</v>
      </c>
      <c r="E174" s="248" t="s">
        <v>1</v>
      </c>
      <c r="F174" s="249" t="s">
        <v>83</v>
      </c>
      <c r="G174" s="247"/>
      <c r="H174" s="250">
        <v>1</v>
      </c>
      <c r="I174" s="251"/>
      <c r="J174" s="247"/>
      <c r="K174" s="247"/>
      <c r="L174" s="252"/>
      <c r="M174" s="253"/>
      <c r="N174" s="254"/>
      <c r="O174" s="254"/>
      <c r="P174" s="254"/>
      <c r="Q174" s="254"/>
      <c r="R174" s="254"/>
      <c r="S174" s="254"/>
      <c r="T174" s="255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6" t="s">
        <v>184</v>
      </c>
      <c r="AU174" s="256" t="s">
        <v>85</v>
      </c>
      <c r="AV174" s="14" t="s">
        <v>85</v>
      </c>
      <c r="AW174" s="14" t="s">
        <v>31</v>
      </c>
      <c r="AX174" s="14" t="s">
        <v>83</v>
      </c>
      <c r="AY174" s="256" t="s">
        <v>134</v>
      </c>
    </row>
    <row r="175" s="12" customFormat="1" ht="22.8" customHeight="1">
      <c r="A175" s="12"/>
      <c r="B175" s="202"/>
      <c r="C175" s="203"/>
      <c r="D175" s="204" t="s">
        <v>74</v>
      </c>
      <c r="E175" s="216" t="s">
        <v>230</v>
      </c>
      <c r="F175" s="216" t="s">
        <v>231</v>
      </c>
      <c r="G175" s="203"/>
      <c r="H175" s="203"/>
      <c r="I175" s="206"/>
      <c r="J175" s="217">
        <f>BK175</f>
        <v>0</v>
      </c>
      <c r="K175" s="203"/>
      <c r="L175" s="208"/>
      <c r="M175" s="209"/>
      <c r="N175" s="210"/>
      <c r="O175" s="210"/>
      <c r="P175" s="211">
        <f>SUM(P176:P180)</f>
        <v>0</v>
      </c>
      <c r="Q175" s="210"/>
      <c r="R175" s="211">
        <f>SUM(R176:R180)</f>
        <v>0</v>
      </c>
      <c r="S175" s="210"/>
      <c r="T175" s="212">
        <f>SUM(T176:T180)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13" t="s">
        <v>85</v>
      </c>
      <c r="AT175" s="214" t="s">
        <v>74</v>
      </c>
      <c r="AU175" s="214" t="s">
        <v>83</v>
      </c>
      <c r="AY175" s="213" t="s">
        <v>134</v>
      </c>
      <c r="BK175" s="215">
        <f>SUM(BK176:BK180)</f>
        <v>0</v>
      </c>
    </row>
    <row r="176" s="2" customFormat="1" ht="44.25" customHeight="1">
      <c r="A176" s="37"/>
      <c r="B176" s="38"/>
      <c r="C176" s="257" t="s">
        <v>232</v>
      </c>
      <c r="D176" s="257" t="s">
        <v>188</v>
      </c>
      <c r="E176" s="258" t="s">
        <v>233</v>
      </c>
      <c r="F176" s="259" t="s">
        <v>234</v>
      </c>
      <c r="G176" s="260" t="s">
        <v>140</v>
      </c>
      <c r="H176" s="261">
        <v>1</v>
      </c>
      <c r="I176" s="262"/>
      <c r="J176" s="261">
        <f>ROUND(I176*H176,2)</f>
        <v>0</v>
      </c>
      <c r="K176" s="263"/>
      <c r="L176" s="264"/>
      <c r="M176" s="265" t="s">
        <v>1</v>
      </c>
      <c r="N176" s="266" t="s">
        <v>40</v>
      </c>
      <c r="O176" s="90"/>
      <c r="P176" s="227">
        <f>O176*H176</f>
        <v>0</v>
      </c>
      <c r="Q176" s="227">
        <v>0</v>
      </c>
      <c r="R176" s="227">
        <f>Q176*H176</f>
        <v>0</v>
      </c>
      <c r="S176" s="227">
        <v>0</v>
      </c>
      <c r="T176" s="228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29" t="s">
        <v>191</v>
      </c>
      <c r="AT176" s="229" t="s">
        <v>188</v>
      </c>
      <c r="AU176" s="229" t="s">
        <v>85</v>
      </c>
      <c r="AY176" s="16" t="s">
        <v>134</v>
      </c>
      <c r="BE176" s="230">
        <f>IF(N176="základní",J176,0)</f>
        <v>0</v>
      </c>
      <c r="BF176" s="230">
        <f>IF(N176="snížená",J176,0)</f>
        <v>0</v>
      </c>
      <c r="BG176" s="230">
        <f>IF(N176="zákl. přenesená",J176,0)</f>
        <v>0</v>
      </c>
      <c r="BH176" s="230">
        <f>IF(N176="sníž. přenesená",J176,0)</f>
        <v>0</v>
      </c>
      <c r="BI176" s="230">
        <f>IF(N176="nulová",J176,0)</f>
        <v>0</v>
      </c>
      <c r="BJ176" s="16" t="s">
        <v>83</v>
      </c>
      <c r="BK176" s="230">
        <f>ROUND(I176*H176,2)</f>
        <v>0</v>
      </c>
      <c r="BL176" s="16" t="s">
        <v>182</v>
      </c>
      <c r="BM176" s="229" t="s">
        <v>235</v>
      </c>
    </row>
    <row r="177" s="2" customFormat="1">
      <c r="A177" s="37"/>
      <c r="B177" s="38"/>
      <c r="C177" s="39"/>
      <c r="D177" s="231" t="s">
        <v>143</v>
      </c>
      <c r="E177" s="39"/>
      <c r="F177" s="232" t="s">
        <v>236</v>
      </c>
      <c r="G177" s="39"/>
      <c r="H177" s="39"/>
      <c r="I177" s="233"/>
      <c r="J177" s="39"/>
      <c r="K177" s="39"/>
      <c r="L177" s="43"/>
      <c r="M177" s="234"/>
      <c r="N177" s="235"/>
      <c r="O177" s="90"/>
      <c r="P177" s="90"/>
      <c r="Q177" s="90"/>
      <c r="R177" s="90"/>
      <c r="S177" s="90"/>
      <c r="T177" s="91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T177" s="16" t="s">
        <v>143</v>
      </c>
      <c r="AU177" s="16" t="s">
        <v>85</v>
      </c>
    </row>
    <row r="178" s="2" customFormat="1" ht="37.8" customHeight="1">
      <c r="A178" s="37"/>
      <c r="B178" s="38"/>
      <c r="C178" s="218" t="s">
        <v>197</v>
      </c>
      <c r="D178" s="218" t="s">
        <v>137</v>
      </c>
      <c r="E178" s="219" t="s">
        <v>237</v>
      </c>
      <c r="F178" s="220" t="s">
        <v>238</v>
      </c>
      <c r="G178" s="221" t="s">
        <v>140</v>
      </c>
      <c r="H178" s="222">
        <v>1</v>
      </c>
      <c r="I178" s="223"/>
      <c r="J178" s="222">
        <f>ROUND(I178*H178,2)</f>
        <v>0</v>
      </c>
      <c r="K178" s="224"/>
      <c r="L178" s="43"/>
      <c r="M178" s="225" t="s">
        <v>1</v>
      </c>
      <c r="N178" s="226" t="s">
        <v>40</v>
      </c>
      <c r="O178" s="90"/>
      <c r="P178" s="227">
        <f>O178*H178</f>
        <v>0</v>
      </c>
      <c r="Q178" s="227">
        <v>0</v>
      </c>
      <c r="R178" s="227">
        <f>Q178*H178</f>
        <v>0</v>
      </c>
      <c r="S178" s="227">
        <v>0</v>
      </c>
      <c r="T178" s="228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29" t="s">
        <v>182</v>
      </c>
      <c r="AT178" s="229" t="s">
        <v>137</v>
      </c>
      <c r="AU178" s="229" t="s">
        <v>85</v>
      </c>
      <c r="AY178" s="16" t="s">
        <v>134</v>
      </c>
      <c r="BE178" s="230">
        <f>IF(N178="základní",J178,0)</f>
        <v>0</v>
      </c>
      <c r="BF178" s="230">
        <f>IF(N178="snížená",J178,0)</f>
        <v>0</v>
      </c>
      <c r="BG178" s="230">
        <f>IF(N178="zákl. přenesená",J178,0)</f>
        <v>0</v>
      </c>
      <c r="BH178" s="230">
        <f>IF(N178="sníž. přenesená",J178,0)</f>
        <v>0</v>
      </c>
      <c r="BI178" s="230">
        <f>IF(N178="nulová",J178,0)</f>
        <v>0</v>
      </c>
      <c r="BJ178" s="16" t="s">
        <v>83</v>
      </c>
      <c r="BK178" s="230">
        <f>ROUND(I178*H178,2)</f>
        <v>0</v>
      </c>
      <c r="BL178" s="16" t="s">
        <v>182</v>
      </c>
      <c r="BM178" s="229" t="s">
        <v>239</v>
      </c>
    </row>
    <row r="179" s="2" customFormat="1" ht="49.05" customHeight="1">
      <c r="A179" s="37"/>
      <c r="B179" s="38"/>
      <c r="C179" s="257" t="s">
        <v>240</v>
      </c>
      <c r="D179" s="257" t="s">
        <v>188</v>
      </c>
      <c r="E179" s="258" t="s">
        <v>241</v>
      </c>
      <c r="F179" s="259" t="s">
        <v>242</v>
      </c>
      <c r="G179" s="260" t="s">
        <v>140</v>
      </c>
      <c r="H179" s="261">
        <v>1</v>
      </c>
      <c r="I179" s="262"/>
      <c r="J179" s="261">
        <f>ROUND(I179*H179,2)</f>
        <v>0</v>
      </c>
      <c r="K179" s="263"/>
      <c r="L179" s="264"/>
      <c r="M179" s="265" t="s">
        <v>1</v>
      </c>
      <c r="N179" s="266" t="s">
        <v>40</v>
      </c>
      <c r="O179" s="90"/>
      <c r="P179" s="227">
        <f>O179*H179</f>
        <v>0</v>
      </c>
      <c r="Q179" s="227">
        <v>0</v>
      </c>
      <c r="R179" s="227">
        <f>Q179*H179</f>
        <v>0</v>
      </c>
      <c r="S179" s="227">
        <v>0</v>
      </c>
      <c r="T179" s="228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29" t="s">
        <v>191</v>
      </c>
      <c r="AT179" s="229" t="s">
        <v>188</v>
      </c>
      <c r="AU179" s="229" t="s">
        <v>85</v>
      </c>
      <c r="AY179" s="16" t="s">
        <v>134</v>
      </c>
      <c r="BE179" s="230">
        <f>IF(N179="základní",J179,0)</f>
        <v>0</v>
      </c>
      <c r="BF179" s="230">
        <f>IF(N179="snížená",J179,0)</f>
        <v>0</v>
      </c>
      <c r="BG179" s="230">
        <f>IF(N179="zákl. přenesená",J179,0)</f>
        <v>0</v>
      </c>
      <c r="BH179" s="230">
        <f>IF(N179="sníž. přenesená",J179,0)</f>
        <v>0</v>
      </c>
      <c r="BI179" s="230">
        <f>IF(N179="nulová",J179,0)</f>
        <v>0</v>
      </c>
      <c r="BJ179" s="16" t="s">
        <v>83</v>
      </c>
      <c r="BK179" s="230">
        <f>ROUND(I179*H179,2)</f>
        <v>0</v>
      </c>
      <c r="BL179" s="16" t="s">
        <v>182</v>
      </c>
      <c r="BM179" s="229" t="s">
        <v>243</v>
      </c>
    </row>
    <row r="180" s="2" customFormat="1" ht="24.15" customHeight="1">
      <c r="A180" s="37"/>
      <c r="B180" s="38"/>
      <c r="C180" s="218" t="s">
        <v>244</v>
      </c>
      <c r="D180" s="218" t="s">
        <v>137</v>
      </c>
      <c r="E180" s="219" t="s">
        <v>245</v>
      </c>
      <c r="F180" s="220" t="s">
        <v>246</v>
      </c>
      <c r="G180" s="221" t="s">
        <v>149</v>
      </c>
      <c r="H180" s="222">
        <v>1</v>
      </c>
      <c r="I180" s="223"/>
      <c r="J180" s="222">
        <f>ROUND(I180*H180,2)</f>
        <v>0</v>
      </c>
      <c r="K180" s="224"/>
      <c r="L180" s="43"/>
      <c r="M180" s="225" t="s">
        <v>1</v>
      </c>
      <c r="N180" s="226" t="s">
        <v>40</v>
      </c>
      <c r="O180" s="90"/>
      <c r="P180" s="227">
        <f>O180*H180</f>
        <v>0</v>
      </c>
      <c r="Q180" s="227">
        <v>0</v>
      </c>
      <c r="R180" s="227">
        <f>Q180*H180</f>
        <v>0</v>
      </c>
      <c r="S180" s="227">
        <v>0</v>
      </c>
      <c r="T180" s="228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29" t="s">
        <v>182</v>
      </c>
      <c r="AT180" s="229" t="s">
        <v>137</v>
      </c>
      <c r="AU180" s="229" t="s">
        <v>85</v>
      </c>
      <c r="AY180" s="16" t="s">
        <v>134</v>
      </c>
      <c r="BE180" s="230">
        <f>IF(N180="základní",J180,0)</f>
        <v>0</v>
      </c>
      <c r="BF180" s="230">
        <f>IF(N180="snížená",J180,0)</f>
        <v>0</v>
      </c>
      <c r="BG180" s="230">
        <f>IF(N180="zákl. přenesená",J180,0)</f>
        <v>0</v>
      </c>
      <c r="BH180" s="230">
        <f>IF(N180="sníž. přenesená",J180,0)</f>
        <v>0</v>
      </c>
      <c r="BI180" s="230">
        <f>IF(N180="nulová",J180,0)</f>
        <v>0</v>
      </c>
      <c r="BJ180" s="16" t="s">
        <v>83</v>
      </c>
      <c r="BK180" s="230">
        <f>ROUND(I180*H180,2)</f>
        <v>0</v>
      </c>
      <c r="BL180" s="16" t="s">
        <v>182</v>
      </c>
      <c r="BM180" s="229" t="s">
        <v>247</v>
      </c>
    </row>
    <row r="181" s="12" customFormat="1" ht="22.8" customHeight="1">
      <c r="A181" s="12"/>
      <c r="B181" s="202"/>
      <c r="C181" s="203"/>
      <c r="D181" s="204" t="s">
        <v>74</v>
      </c>
      <c r="E181" s="216" t="s">
        <v>248</v>
      </c>
      <c r="F181" s="216" t="s">
        <v>249</v>
      </c>
      <c r="G181" s="203"/>
      <c r="H181" s="203"/>
      <c r="I181" s="206"/>
      <c r="J181" s="217">
        <f>BK181</f>
        <v>0</v>
      </c>
      <c r="K181" s="203"/>
      <c r="L181" s="208"/>
      <c r="M181" s="209"/>
      <c r="N181" s="210"/>
      <c r="O181" s="210"/>
      <c r="P181" s="211">
        <f>SUM(P182:P192)</f>
        <v>0</v>
      </c>
      <c r="Q181" s="210"/>
      <c r="R181" s="211">
        <f>SUM(R182:R192)</f>
        <v>0.65521999999999991</v>
      </c>
      <c r="S181" s="210"/>
      <c r="T181" s="212">
        <f>SUM(T182:T192)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13" t="s">
        <v>85</v>
      </c>
      <c r="AT181" s="214" t="s">
        <v>74</v>
      </c>
      <c r="AU181" s="214" t="s">
        <v>83</v>
      </c>
      <c r="AY181" s="213" t="s">
        <v>134</v>
      </c>
      <c r="BK181" s="215">
        <f>SUM(BK182:BK192)</f>
        <v>0</v>
      </c>
    </row>
    <row r="182" s="2" customFormat="1" ht="24.15" customHeight="1">
      <c r="A182" s="37"/>
      <c r="B182" s="38"/>
      <c r="C182" s="218" t="s">
        <v>7</v>
      </c>
      <c r="D182" s="218" t="s">
        <v>137</v>
      </c>
      <c r="E182" s="219" t="s">
        <v>250</v>
      </c>
      <c r="F182" s="220" t="s">
        <v>251</v>
      </c>
      <c r="G182" s="221" t="s">
        <v>181</v>
      </c>
      <c r="H182" s="222">
        <v>1</v>
      </c>
      <c r="I182" s="223"/>
      <c r="J182" s="222">
        <f>ROUND(I182*H182,2)</f>
        <v>0</v>
      </c>
      <c r="K182" s="224"/>
      <c r="L182" s="43"/>
      <c r="M182" s="225" t="s">
        <v>1</v>
      </c>
      <c r="N182" s="226" t="s">
        <v>40</v>
      </c>
      <c r="O182" s="90"/>
      <c r="P182" s="227">
        <f>O182*H182</f>
        <v>0</v>
      </c>
      <c r="Q182" s="227">
        <v>0.00296</v>
      </c>
      <c r="R182" s="227">
        <f>Q182*H182</f>
        <v>0.00296</v>
      </c>
      <c r="S182" s="227">
        <v>0</v>
      </c>
      <c r="T182" s="228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29" t="s">
        <v>182</v>
      </c>
      <c r="AT182" s="229" t="s">
        <v>137</v>
      </c>
      <c r="AU182" s="229" t="s">
        <v>85</v>
      </c>
      <c r="AY182" s="16" t="s">
        <v>134</v>
      </c>
      <c r="BE182" s="230">
        <f>IF(N182="základní",J182,0)</f>
        <v>0</v>
      </c>
      <c r="BF182" s="230">
        <f>IF(N182="snížená",J182,0)</f>
        <v>0</v>
      </c>
      <c r="BG182" s="230">
        <f>IF(N182="zákl. přenesená",J182,0)</f>
        <v>0</v>
      </c>
      <c r="BH182" s="230">
        <f>IF(N182="sníž. přenesená",J182,0)</f>
        <v>0</v>
      </c>
      <c r="BI182" s="230">
        <f>IF(N182="nulová",J182,0)</f>
        <v>0</v>
      </c>
      <c r="BJ182" s="16" t="s">
        <v>83</v>
      </c>
      <c r="BK182" s="230">
        <f>ROUND(I182*H182,2)</f>
        <v>0</v>
      </c>
      <c r="BL182" s="16" t="s">
        <v>182</v>
      </c>
      <c r="BM182" s="229" t="s">
        <v>252</v>
      </c>
    </row>
    <row r="183" s="2" customFormat="1">
      <c r="A183" s="37"/>
      <c r="B183" s="38"/>
      <c r="C183" s="39"/>
      <c r="D183" s="231" t="s">
        <v>143</v>
      </c>
      <c r="E183" s="39"/>
      <c r="F183" s="232" t="s">
        <v>253</v>
      </c>
      <c r="G183" s="39"/>
      <c r="H183" s="39"/>
      <c r="I183" s="233"/>
      <c r="J183" s="39"/>
      <c r="K183" s="39"/>
      <c r="L183" s="43"/>
      <c r="M183" s="234"/>
      <c r="N183" s="235"/>
      <c r="O183" s="90"/>
      <c r="P183" s="90"/>
      <c r="Q183" s="90"/>
      <c r="R183" s="90"/>
      <c r="S183" s="90"/>
      <c r="T183" s="91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T183" s="16" t="s">
        <v>143</v>
      </c>
      <c r="AU183" s="16" t="s">
        <v>85</v>
      </c>
    </row>
    <row r="184" s="2" customFormat="1" ht="24.15" customHeight="1">
      <c r="A184" s="37"/>
      <c r="B184" s="38"/>
      <c r="C184" s="218" t="s">
        <v>254</v>
      </c>
      <c r="D184" s="218" t="s">
        <v>137</v>
      </c>
      <c r="E184" s="219" t="s">
        <v>255</v>
      </c>
      <c r="F184" s="220" t="s">
        <v>256</v>
      </c>
      <c r="G184" s="221" t="s">
        <v>181</v>
      </c>
      <c r="H184" s="222">
        <v>1</v>
      </c>
      <c r="I184" s="223"/>
      <c r="J184" s="222">
        <f>ROUND(I184*H184,2)</f>
        <v>0</v>
      </c>
      <c r="K184" s="224"/>
      <c r="L184" s="43"/>
      <c r="M184" s="225" t="s">
        <v>1</v>
      </c>
      <c r="N184" s="226" t="s">
        <v>40</v>
      </c>
      <c r="O184" s="90"/>
      <c r="P184" s="227">
        <f>O184*H184</f>
        <v>0</v>
      </c>
      <c r="Q184" s="227">
        <v>0.0037599999999999999</v>
      </c>
      <c r="R184" s="227">
        <f>Q184*H184</f>
        <v>0.0037599999999999999</v>
      </c>
      <c r="S184" s="227">
        <v>0</v>
      </c>
      <c r="T184" s="228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29" t="s">
        <v>182</v>
      </c>
      <c r="AT184" s="229" t="s">
        <v>137</v>
      </c>
      <c r="AU184" s="229" t="s">
        <v>85</v>
      </c>
      <c r="AY184" s="16" t="s">
        <v>134</v>
      </c>
      <c r="BE184" s="230">
        <f>IF(N184="základní",J184,0)</f>
        <v>0</v>
      </c>
      <c r="BF184" s="230">
        <f>IF(N184="snížená",J184,0)</f>
        <v>0</v>
      </c>
      <c r="BG184" s="230">
        <f>IF(N184="zákl. přenesená",J184,0)</f>
        <v>0</v>
      </c>
      <c r="BH184" s="230">
        <f>IF(N184="sníž. přenesená",J184,0)</f>
        <v>0</v>
      </c>
      <c r="BI184" s="230">
        <f>IF(N184="nulová",J184,0)</f>
        <v>0</v>
      </c>
      <c r="BJ184" s="16" t="s">
        <v>83</v>
      </c>
      <c r="BK184" s="230">
        <f>ROUND(I184*H184,2)</f>
        <v>0</v>
      </c>
      <c r="BL184" s="16" t="s">
        <v>182</v>
      </c>
      <c r="BM184" s="229" t="s">
        <v>257</v>
      </c>
    </row>
    <row r="185" s="2" customFormat="1">
      <c r="A185" s="37"/>
      <c r="B185" s="38"/>
      <c r="C185" s="39"/>
      <c r="D185" s="231" t="s">
        <v>143</v>
      </c>
      <c r="E185" s="39"/>
      <c r="F185" s="232" t="s">
        <v>253</v>
      </c>
      <c r="G185" s="39"/>
      <c r="H185" s="39"/>
      <c r="I185" s="233"/>
      <c r="J185" s="39"/>
      <c r="K185" s="39"/>
      <c r="L185" s="43"/>
      <c r="M185" s="234"/>
      <c r="N185" s="235"/>
      <c r="O185" s="90"/>
      <c r="P185" s="90"/>
      <c r="Q185" s="90"/>
      <c r="R185" s="90"/>
      <c r="S185" s="90"/>
      <c r="T185" s="91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T185" s="16" t="s">
        <v>143</v>
      </c>
      <c r="AU185" s="16" t="s">
        <v>85</v>
      </c>
    </row>
    <row r="186" s="2" customFormat="1" ht="33" customHeight="1">
      <c r="A186" s="37"/>
      <c r="B186" s="38"/>
      <c r="C186" s="218" t="s">
        <v>258</v>
      </c>
      <c r="D186" s="218" t="s">
        <v>137</v>
      </c>
      <c r="E186" s="219" t="s">
        <v>259</v>
      </c>
      <c r="F186" s="220" t="s">
        <v>260</v>
      </c>
      <c r="G186" s="221" t="s">
        <v>181</v>
      </c>
      <c r="H186" s="222">
        <v>4</v>
      </c>
      <c r="I186" s="223"/>
      <c r="J186" s="222">
        <f>ROUND(I186*H186,2)</f>
        <v>0</v>
      </c>
      <c r="K186" s="224"/>
      <c r="L186" s="43"/>
      <c r="M186" s="225" t="s">
        <v>1</v>
      </c>
      <c r="N186" s="226" t="s">
        <v>40</v>
      </c>
      <c r="O186" s="90"/>
      <c r="P186" s="227">
        <f>O186*H186</f>
        <v>0</v>
      </c>
      <c r="Q186" s="227">
        <v>0.0095499999999999995</v>
      </c>
      <c r="R186" s="227">
        <f>Q186*H186</f>
        <v>0.038199999999999998</v>
      </c>
      <c r="S186" s="227">
        <v>0</v>
      </c>
      <c r="T186" s="228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29" t="s">
        <v>182</v>
      </c>
      <c r="AT186" s="229" t="s">
        <v>137</v>
      </c>
      <c r="AU186" s="229" t="s">
        <v>85</v>
      </c>
      <c r="AY186" s="16" t="s">
        <v>134</v>
      </c>
      <c r="BE186" s="230">
        <f>IF(N186="základní",J186,0)</f>
        <v>0</v>
      </c>
      <c r="BF186" s="230">
        <f>IF(N186="snížená",J186,0)</f>
        <v>0</v>
      </c>
      <c r="BG186" s="230">
        <f>IF(N186="zákl. přenesená",J186,0)</f>
        <v>0</v>
      </c>
      <c r="BH186" s="230">
        <f>IF(N186="sníž. přenesená",J186,0)</f>
        <v>0</v>
      </c>
      <c r="BI186" s="230">
        <f>IF(N186="nulová",J186,0)</f>
        <v>0</v>
      </c>
      <c r="BJ186" s="16" t="s">
        <v>83</v>
      </c>
      <c r="BK186" s="230">
        <f>ROUND(I186*H186,2)</f>
        <v>0</v>
      </c>
      <c r="BL186" s="16" t="s">
        <v>182</v>
      </c>
      <c r="BM186" s="229" t="s">
        <v>261</v>
      </c>
    </row>
    <row r="187" s="2" customFormat="1">
      <c r="A187" s="37"/>
      <c r="B187" s="38"/>
      <c r="C187" s="39"/>
      <c r="D187" s="231" t="s">
        <v>143</v>
      </c>
      <c r="E187" s="39"/>
      <c r="F187" s="232" t="s">
        <v>253</v>
      </c>
      <c r="G187" s="39"/>
      <c r="H187" s="39"/>
      <c r="I187" s="233"/>
      <c r="J187" s="39"/>
      <c r="K187" s="39"/>
      <c r="L187" s="43"/>
      <c r="M187" s="234"/>
      <c r="N187" s="235"/>
      <c r="O187" s="90"/>
      <c r="P187" s="90"/>
      <c r="Q187" s="90"/>
      <c r="R187" s="90"/>
      <c r="S187" s="90"/>
      <c r="T187" s="91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T187" s="16" t="s">
        <v>143</v>
      </c>
      <c r="AU187" s="16" t="s">
        <v>85</v>
      </c>
    </row>
    <row r="188" s="2" customFormat="1" ht="33" customHeight="1">
      <c r="A188" s="37"/>
      <c r="B188" s="38"/>
      <c r="C188" s="218" t="s">
        <v>262</v>
      </c>
      <c r="D188" s="218" t="s">
        <v>137</v>
      </c>
      <c r="E188" s="219" t="s">
        <v>263</v>
      </c>
      <c r="F188" s="220" t="s">
        <v>264</v>
      </c>
      <c r="G188" s="221" t="s">
        <v>181</v>
      </c>
      <c r="H188" s="222">
        <v>2</v>
      </c>
      <c r="I188" s="223"/>
      <c r="J188" s="222">
        <f>ROUND(I188*H188,2)</f>
        <v>0</v>
      </c>
      <c r="K188" s="224"/>
      <c r="L188" s="43"/>
      <c r="M188" s="225" t="s">
        <v>1</v>
      </c>
      <c r="N188" s="226" t="s">
        <v>40</v>
      </c>
      <c r="O188" s="90"/>
      <c r="P188" s="227">
        <f>O188*H188</f>
        <v>0</v>
      </c>
      <c r="Q188" s="227">
        <v>0.01985</v>
      </c>
      <c r="R188" s="227">
        <f>Q188*H188</f>
        <v>0.039699999999999999</v>
      </c>
      <c r="S188" s="227">
        <v>0</v>
      </c>
      <c r="T188" s="228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29" t="s">
        <v>182</v>
      </c>
      <c r="AT188" s="229" t="s">
        <v>137</v>
      </c>
      <c r="AU188" s="229" t="s">
        <v>85</v>
      </c>
      <c r="AY188" s="16" t="s">
        <v>134</v>
      </c>
      <c r="BE188" s="230">
        <f>IF(N188="základní",J188,0)</f>
        <v>0</v>
      </c>
      <c r="BF188" s="230">
        <f>IF(N188="snížená",J188,0)</f>
        <v>0</v>
      </c>
      <c r="BG188" s="230">
        <f>IF(N188="zákl. přenesená",J188,0)</f>
        <v>0</v>
      </c>
      <c r="BH188" s="230">
        <f>IF(N188="sníž. přenesená",J188,0)</f>
        <v>0</v>
      </c>
      <c r="BI188" s="230">
        <f>IF(N188="nulová",J188,0)</f>
        <v>0</v>
      </c>
      <c r="BJ188" s="16" t="s">
        <v>83</v>
      </c>
      <c r="BK188" s="230">
        <f>ROUND(I188*H188,2)</f>
        <v>0</v>
      </c>
      <c r="BL188" s="16" t="s">
        <v>182</v>
      </c>
      <c r="BM188" s="229" t="s">
        <v>265</v>
      </c>
    </row>
    <row r="189" s="2" customFormat="1">
      <c r="A189" s="37"/>
      <c r="B189" s="38"/>
      <c r="C189" s="39"/>
      <c r="D189" s="231" t="s">
        <v>143</v>
      </c>
      <c r="E189" s="39"/>
      <c r="F189" s="232" t="s">
        <v>253</v>
      </c>
      <c r="G189" s="39"/>
      <c r="H189" s="39"/>
      <c r="I189" s="233"/>
      <c r="J189" s="39"/>
      <c r="K189" s="39"/>
      <c r="L189" s="43"/>
      <c r="M189" s="234"/>
      <c r="N189" s="235"/>
      <c r="O189" s="90"/>
      <c r="P189" s="90"/>
      <c r="Q189" s="90"/>
      <c r="R189" s="90"/>
      <c r="S189" s="90"/>
      <c r="T189" s="91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T189" s="16" t="s">
        <v>143</v>
      </c>
      <c r="AU189" s="16" t="s">
        <v>85</v>
      </c>
    </row>
    <row r="190" s="2" customFormat="1" ht="33" customHeight="1">
      <c r="A190" s="37"/>
      <c r="B190" s="38"/>
      <c r="C190" s="218" t="s">
        <v>266</v>
      </c>
      <c r="D190" s="218" t="s">
        <v>137</v>
      </c>
      <c r="E190" s="219" t="s">
        <v>267</v>
      </c>
      <c r="F190" s="220" t="s">
        <v>268</v>
      </c>
      <c r="G190" s="221" t="s">
        <v>181</v>
      </c>
      <c r="H190" s="222">
        <v>18</v>
      </c>
      <c r="I190" s="223"/>
      <c r="J190" s="222">
        <f>ROUND(I190*H190,2)</f>
        <v>0</v>
      </c>
      <c r="K190" s="224"/>
      <c r="L190" s="43"/>
      <c r="M190" s="225" t="s">
        <v>1</v>
      </c>
      <c r="N190" s="226" t="s">
        <v>40</v>
      </c>
      <c r="O190" s="90"/>
      <c r="P190" s="227">
        <f>O190*H190</f>
        <v>0</v>
      </c>
      <c r="Q190" s="227">
        <v>0.031699999999999999</v>
      </c>
      <c r="R190" s="227">
        <f>Q190*H190</f>
        <v>0.5706</v>
      </c>
      <c r="S190" s="227">
        <v>0</v>
      </c>
      <c r="T190" s="228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29" t="s">
        <v>182</v>
      </c>
      <c r="AT190" s="229" t="s">
        <v>137</v>
      </c>
      <c r="AU190" s="229" t="s">
        <v>85</v>
      </c>
      <c r="AY190" s="16" t="s">
        <v>134</v>
      </c>
      <c r="BE190" s="230">
        <f>IF(N190="základní",J190,0)</f>
        <v>0</v>
      </c>
      <c r="BF190" s="230">
        <f>IF(N190="snížená",J190,0)</f>
        <v>0</v>
      </c>
      <c r="BG190" s="230">
        <f>IF(N190="zákl. přenesená",J190,0)</f>
        <v>0</v>
      </c>
      <c r="BH190" s="230">
        <f>IF(N190="sníž. přenesená",J190,0)</f>
        <v>0</v>
      </c>
      <c r="BI190" s="230">
        <f>IF(N190="nulová",J190,0)</f>
        <v>0</v>
      </c>
      <c r="BJ190" s="16" t="s">
        <v>83</v>
      </c>
      <c r="BK190" s="230">
        <f>ROUND(I190*H190,2)</f>
        <v>0</v>
      </c>
      <c r="BL190" s="16" t="s">
        <v>182</v>
      </c>
      <c r="BM190" s="229" t="s">
        <v>269</v>
      </c>
    </row>
    <row r="191" s="2" customFormat="1">
      <c r="A191" s="37"/>
      <c r="B191" s="38"/>
      <c r="C191" s="39"/>
      <c r="D191" s="231" t="s">
        <v>143</v>
      </c>
      <c r="E191" s="39"/>
      <c r="F191" s="232" t="s">
        <v>253</v>
      </c>
      <c r="G191" s="39"/>
      <c r="H191" s="39"/>
      <c r="I191" s="233"/>
      <c r="J191" s="39"/>
      <c r="K191" s="39"/>
      <c r="L191" s="43"/>
      <c r="M191" s="234"/>
      <c r="N191" s="235"/>
      <c r="O191" s="90"/>
      <c r="P191" s="90"/>
      <c r="Q191" s="90"/>
      <c r="R191" s="90"/>
      <c r="S191" s="90"/>
      <c r="T191" s="91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T191" s="16" t="s">
        <v>143</v>
      </c>
      <c r="AU191" s="16" t="s">
        <v>85</v>
      </c>
    </row>
    <row r="192" s="2" customFormat="1" ht="24.15" customHeight="1">
      <c r="A192" s="37"/>
      <c r="B192" s="38"/>
      <c r="C192" s="218" t="s">
        <v>270</v>
      </c>
      <c r="D192" s="218" t="s">
        <v>137</v>
      </c>
      <c r="E192" s="219" t="s">
        <v>271</v>
      </c>
      <c r="F192" s="220" t="s">
        <v>272</v>
      </c>
      <c r="G192" s="221" t="s">
        <v>201</v>
      </c>
      <c r="H192" s="222">
        <v>0.66000000000000003</v>
      </c>
      <c r="I192" s="223"/>
      <c r="J192" s="222">
        <f>ROUND(I192*H192,2)</f>
        <v>0</v>
      </c>
      <c r="K192" s="224"/>
      <c r="L192" s="43"/>
      <c r="M192" s="225" t="s">
        <v>1</v>
      </c>
      <c r="N192" s="226" t="s">
        <v>40</v>
      </c>
      <c r="O192" s="90"/>
      <c r="P192" s="227">
        <f>O192*H192</f>
        <v>0</v>
      </c>
      <c r="Q192" s="227">
        <v>0</v>
      </c>
      <c r="R192" s="227">
        <f>Q192*H192</f>
        <v>0</v>
      </c>
      <c r="S192" s="227">
        <v>0</v>
      </c>
      <c r="T192" s="228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29" t="s">
        <v>182</v>
      </c>
      <c r="AT192" s="229" t="s">
        <v>137</v>
      </c>
      <c r="AU192" s="229" t="s">
        <v>85</v>
      </c>
      <c r="AY192" s="16" t="s">
        <v>134</v>
      </c>
      <c r="BE192" s="230">
        <f>IF(N192="základní",J192,0)</f>
        <v>0</v>
      </c>
      <c r="BF192" s="230">
        <f>IF(N192="snížená",J192,0)</f>
        <v>0</v>
      </c>
      <c r="BG192" s="230">
        <f>IF(N192="zákl. přenesená",J192,0)</f>
        <v>0</v>
      </c>
      <c r="BH192" s="230">
        <f>IF(N192="sníž. přenesená",J192,0)</f>
        <v>0</v>
      </c>
      <c r="BI192" s="230">
        <f>IF(N192="nulová",J192,0)</f>
        <v>0</v>
      </c>
      <c r="BJ192" s="16" t="s">
        <v>83</v>
      </c>
      <c r="BK192" s="230">
        <f>ROUND(I192*H192,2)</f>
        <v>0</v>
      </c>
      <c r="BL192" s="16" t="s">
        <v>182</v>
      </c>
      <c r="BM192" s="229" t="s">
        <v>273</v>
      </c>
    </row>
    <row r="193" s="12" customFormat="1" ht="22.8" customHeight="1">
      <c r="A193" s="12"/>
      <c r="B193" s="202"/>
      <c r="C193" s="203"/>
      <c r="D193" s="204" t="s">
        <v>74</v>
      </c>
      <c r="E193" s="216" t="s">
        <v>274</v>
      </c>
      <c r="F193" s="216" t="s">
        <v>275</v>
      </c>
      <c r="G193" s="203"/>
      <c r="H193" s="203"/>
      <c r="I193" s="206"/>
      <c r="J193" s="217">
        <f>BK193</f>
        <v>0</v>
      </c>
      <c r="K193" s="203"/>
      <c r="L193" s="208"/>
      <c r="M193" s="209"/>
      <c r="N193" s="210"/>
      <c r="O193" s="210"/>
      <c r="P193" s="211">
        <f>SUM(P194:P218)</f>
        <v>0</v>
      </c>
      <c r="Q193" s="210"/>
      <c r="R193" s="211">
        <f>SUM(R194:R218)</f>
        <v>0.25468000000000002</v>
      </c>
      <c r="S193" s="210"/>
      <c r="T193" s="212">
        <f>SUM(T194:T218)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213" t="s">
        <v>85</v>
      </c>
      <c r="AT193" s="214" t="s">
        <v>74</v>
      </c>
      <c r="AU193" s="214" t="s">
        <v>83</v>
      </c>
      <c r="AY193" s="213" t="s">
        <v>134</v>
      </c>
      <c r="BK193" s="215">
        <f>SUM(BK194:BK218)</f>
        <v>0</v>
      </c>
    </row>
    <row r="194" s="2" customFormat="1" ht="24.15" customHeight="1">
      <c r="A194" s="37"/>
      <c r="B194" s="38"/>
      <c r="C194" s="218" t="s">
        <v>276</v>
      </c>
      <c r="D194" s="218" t="s">
        <v>137</v>
      </c>
      <c r="E194" s="219" t="s">
        <v>277</v>
      </c>
      <c r="F194" s="220" t="s">
        <v>278</v>
      </c>
      <c r="G194" s="221" t="s">
        <v>279</v>
      </c>
      <c r="H194" s="222">
        <v>1</v>
      </c>
      <c r="I194" s="223"/>
      <c r="J194" s="222">
        <f>ROUND(I194*H194,2)</f>
        <v>0</v>
      </c>
      <c r="K194" s="224"/>
      <c r="L194" s="43"/>
      <c r="M194" s="225" t="s">
        <v>1</v>
      </c>
      <c r="N194" s="226" t="s">
        <v>40</v>
      </c>
      <c r="O194" s="90"/>
      <c r="P194" s="227">
        <f>O194*H194</f>
        <v>0</v>
      </c>
      <c r="Q194" s="227">
        <v>0.054679999999999999</v>
      </c>
      <c r="R194" s="227">
        <f>Q194*H194</f>
        <v>0.054679999999999999</v>
      </c>
      <c r="S194" s="227">
        <v>0</v>
      </c>
      <c r="T194" s="228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29" t="s">
        <v>182</v>
      </c>
      <c r="AT194" s="229" t="s">
        <v>137</v>
      </c>
      <c r="AU194" s="229" t="s">
        <v>85</v>
      </c>
      <c r="AY194" s="16" t="s">
        <v>134</v>
      </c>
      <c r="BE194" s="230">
        <f>IF(N194="základní",J194,0)</f>
        <v>0</v>
      </c>
      <c r="BF194" s="230">
        <f>IF(N194="snížená",J194,0)</f>
        <v>0</v>
      </c>
      <c r="BG194" s="230">
        <f>IF(N194="zákl. přenesená",J194,0)</f>
        <v>0</v>
      </c>
      <c r="BH194" s="230">
        <f>IF(N194="sníž. přenesená",J194,0)</f>
        <v>0</v>
      </c>
      <c r="BI194" s="230">
        <f>IF(N194="nulová",J194,0)</f>
        <v>0</v>
      </c>
      <c r="BJ194" s="16" t="s">
        <v>83</v>
      </c>
      <c r="BK194" s="230">
        <f>ROUND(I194*H194,2)</f>
        <v>0</v>
      </c>
      <c r="BL194" s="16" t="s">
        <v>182</v>
      </c>
      <c r="BM194" s="229" t="s">
        <v>280</v>
      </c>
    </row>
    <row r="195" s="2" customFormat="1">
      <c r="A195" s="37"/>
      <c r="B195" s="38"/>
      <c r="C195" s="39"/>
      <c r="D195" s="231" t="s">
        <v>143</v>
      </c>
      <c r="E195" s="39"/>
      <c r="F195" s="232" t="s">
        <v>281</v>
      </c>
      <c r="G195" s="39"/>
      <c r="H195" s="39"/>
      <c r="I195" s="233"/>
      <c r="J195" s="39"/>
      <c r="K195" s="39"/>
      <c r="L195" s="43"/>
      <c r="M195" s="234"/>
      <c r="N195" s="235"/>
      <c r="O195" s="90"/>
      <c r="P195" s="90"/>
      <c r="Q195" s="90"/>
      <c r="R195" s="90"/>
      <c r="S195" s="90"/>
      <c r="T195" s="91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T195" s="16" t="s">
        <v>143</v>
      </c>
      <c r="AU195" s="16" t="s">
        <v>85</v>
      </c>
    </row>
    <row r="196" s="2" customFormat="1" ht="24.15" customHeight="1">
      <c r="A196" s="37"/>
      <c r="B196" s="38"/>
      <c r="C196" s="218" t="s">
        <v>282</v>
      </c>
      <c r="D196" s="218" t="s">
        <v>137</v>
      </c>
      <c r="E196" s="219" t="s">
        <v>283</v>
      </c>
      <c r="F196" s="220" t="s">
        <v>284</v>
      </c>
      <c r="G196" s="221" t="s">
        <v>279</v>
      </c>
      <c r="H196" s="222">
        <v>1</v>
      </c>
      <c r="I196" s="223"/>
      <c r="J196" s="222">
        <f>ROUND(I196*H196,2)</f>
        <v>0</v>
      </c>
      <c r="K196" s="224"/>
      <c r="L196" s="43"/>
      <c r="M196" s="225" t="s">
        <v>1</v>
      </c>
      <c r="N196" s="226" t="s">
        <v>40</v>
      </c>
      <c r="O196" s="90"/>
      <c r="P196" s="227">
        <f>O196*H196</f>
        <v>0</v>
      </c>
      <c r="Q196" s="227">
        <v>0.051279999999999999</v>
      </c>
      <c r="R196" s="227">
        <f>Q196*H196</f>
        <v>0.051279999999999999</v>
      </c>
      <c r="S196" s="227">
        <v>0</v>
      </c>
      <c r="T196" s="228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229" t="s">
        <v>182</v>
      </c>
      <c r="AT196" s="229" t="s">
        <v>137</v>
      </c>
      <c r="AU196" s="229" t="s">
        <v>85</v>
      </c>
      <c r="AY196" s="16" t="s">
        <v>134</v>
      </c>
      <c r="BE196" s="230">
        <f>IF(N196="základní",J196,0)</f>
        <v>0</v>
      </c>
      <c r="BF196" s="230">
        <f>IF(N196="snížená",J196,0)</f>
        <v>0</v>
      </c>
      <c r="BG196" s="230">
        <f>IF(N196="zákl. přenesená",J196,0)</f>
        <v>0</v>
      </c>
      <c r="BH196" s="230">
        <f>IF(N196="sníž. přenesená",J196,0)</f>
        <v>0</v>
      </c>
      <c r="BI196" s="230">
        <f>IF(N196="nulová",J196,0)</f>
        <v>0</v>
      </c>
      <c r="BJ196" s="16" t="s">
        <v>83</v>
      </c>
      <c r="BK196" s="230">
        <f>ROUND(I196*H196,2)</f>
        <v>0</v>
      </c>
      <c r="BL196" s="16" t="s">
        <v>182</v>
      </c>
      <c r="BM196" s="229" t="s">
        <v>285</v>
      </c>
    </row>
    <row r="197" s="2" customFormat="1">
      <c r="A197" s="37"/>
      <c r="B197" s="38"/>
      <c r="C197" s="39"/>
      <c r="D197" s="231" t="s">
        <v>143</v>
      </c>
      <c r="E197" s="39"/>
      <c r="F197" s="232" t="s">
        <v>286</v>
      </c>
      <c r="G197" s="39"/>
      <c r="H197" s="39"/>
      <c r="I197" s="233"/>
      <c r="J197" s="39"/>
      <c r="K197" s="39"/>
      <c r="L197" s="43"/>
      <c r="M197" s="234"/>
      <c r="N197" s="235"/>
      <c r="O197" s="90"/>
      <c r="P197" s="90"/>
      <c r="Q197" s="90"/>
      <c r="R197" s="90"/>
      <c r="S197" s="90"/>
      <c r="T197" s="91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T197" s="16" t="s">
        <v>143</v>
      </c>
      <c r="AU197" s="16" t="s">
        <v>85</v>
      </c>
    </row>
    <row r="198" s="2" customFormat="1" ht="24.15" customHeight="1">
      <c r="A198" s="37"/>
      <c r="B198" s="38"/>
      <c r="C198" s="218" t="s">
        <v>287</v>
      </c>
      <c r="D198" s="218" t="s">
        <v>137</v>
      </c>
      <c r="E198" s="219" t="s">
        <v>288</v>
      </c>
      <c r="F198" s="220" t="s">
        <v>289</v>
      </c>
      <c r="G198" s="221" t="s">
        <v>279</v>
      </c>
      <c r="H198" s="222">
        <v>1</v>
      </c>
      <c r="I198" s="223"/>
      <c r="J198" s="222">
        <f>ROUND(I198*H198,2)</f>
        <v>0</v>
      </c>
      <c r="K198" s="224"/>
      <c r="L198" s="43"/>
      <c r="M198" s="225" t="s">
        <v>1</v>
      </c>
      <c r="N198" s="226" t="s">
        <v>40</v>
      </c>
      <c r="O198" s="90"/>
      <c r="P198" s="227">
        <f>O198*H198</f>
        <v>0</v>
      </c>
      <c r="Q198" s="227">
        <v>0.022579999999999999</v>
      </c>
      <c r="R198" s="227">
        <f>Q198*H198</f>
        <v>0.022579999999999999</v>
      </c>
      <c r="S198" s="227">
        <v>0</v>
      </c>
      <c r="T198" s="228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29" t="s">
        <v>182</v>
      </c>
      <c r="AT198" s="229" t="s">
        <v>137</v>
      </c>
      <c r="AU198" s="229" t="s">
        <v>85</v>
      </c>
      <c r="AY198" s="16" t="s">
        <v>134</v>
      </c>
      <c r="BE198" s="230">
        <f>IF(N198="základní",J198,0)</f>
        <v>0</v>
      </c>
      <c r="BF198" s="230">
        <f>IF(N198="snížená",J198,0)</f>
        <v>0</v>
      </c>
      <c r="BG198" s="230">
        <f>IF(N198="zákl. přenesená",J198,0)</f>
        <v>0</v>
      </c>
      <c r="BH198" s="230">
        <f>IF(N198="sníž. přenesená",J198,0)</f>
        <v>0</v>
      </c>
      <c r="BI198" s="230">
        <f>IF(N198="nulová",J198,0)</f>
        <v>0</v>
      </c>
      <c r="BJ198" s="16" t="s">
        <v>83</v>
      </c>
      <c r="BK198" s="230">
        <f>ROUND(I198*H198,2)</f>
        <v>0</v>
      </c>
      <c r="BL198" s="16" t="s">
        <v>182</v>
      </c>
      <c r="BM198" s="229" t="s">
        <v>290</v>
      </c>
    </row>
    <row r="199" s="2" customFormat="1">
      <c r="A199" s="37"/>
      <c r="B199" s="38"/>
      <c r="C199" s="39"/>
      <c r="D199" s="231" t="s">
        <v>143</v>
      </c>
      <c r="E199" s="39"/>
      <c r="F199" s="232" t="s">
        <v>286</v>
      </c>
      <c r="G199" s="39"/>
      <c r="H199" s="39"/>
      <c r="I199" s="233"/>
      <c r="J199" s="39"/>
      <c r="K199" s="39"/>
      <c r="L199" s="43"/>
      <c r="M199" s="234"/>
      <c r="N199" s="235"/>
      <c r="O199" s="90"/>
      <c r="P199" s="90"/>
      <c r="Q199" s="90"/>
      <c r="R199" s="90"/>
      <c r="S199" s="90"/>
      <c r="T199" s="91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T199" s="16" t="s">
        <v>143</v>
      </c>
      <c r="AU199" s="16" t="s">
        <v>85</v>
      </c>
    </row>
    <row r="200" s="2" customFormat="1" ht="24.15" customHeight="1">
      <c r="A200" s="37"/>
      <c r="B200" s="38"/>
      <c r="C200" s="218" t="s">
        <v>291</v>
      </c>
      <c r="D200" s="218" t="s">
        <v>137</v>
      </c>
      <c r="E200" s="219" t="s">
        <v>292</v>
      </c>
      <c r="F200" s="220" t="s">
        <v>293</v>
      </c>
      <c r="G200" s="221" t="s">
        <v>279</v>
      </c>
      <c r="H200" s="222">
        <v>4</v>
      </c>
      <c r="I200" s="223"/>
      <c r="J200" s="222">
        <f>ROUND(I200*H200,2)</f>
        <v>0</v>
      </c>
      <c r="K200" s="224"/>
      <c r="L200" s="43"/>
      <c r="M200" s="225" t="s">
        <v>1</v>
      </c>
      <c r="N200" s="226" t="s">
        <v>40</v>
      </c>
      <c r="O200" s="90"/>
      <c r="P200" s="227">
        <f>O200*H200</f>
        <v>0</v>
      </c>
      <c r="Q200" s="227">
        <v>0.029850000000000002</v>
      </c>
      <c r="R200" s="227">
        <f>Q200*H200</f>
        <v>0.11940000000000001</v>
      </c>
      <c r="S200" s="227">
        <v>0</v>
      </c>
      <c r="T200" s="228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229" t="s">
        <v>182</v>
      </c>
      <c r="AT200" s="229" t="s">
        <v>137</v>
      </c>
      <c r="AU200" s="229" t="s">
        <v>85</v>
      </c>
      <c r="AY200" s="16" t="s">
        <v>134</v>
      </c>
      <c r="BE200" s="230">
        <f>IF(N200="základní",J200,0)</f>
        <v>0</v>
      </c>
      <c r="BF200" s="230">
        <f>IF(N200="snížená",J200,0)</f>
        <v>0</v>
      </c>
      <c r="BG200" s="230">
        <f>IF(N200="zákl. přenesená",J200,0)</f>
        <v>0</v>
      </c>
      <c r="BH200" s="230">
        <f>IF(N200="sníž. přenesená",J200,0)</f>
        <v>0</v>
      </c>
      <c r="BI200" s="230">
        <f>IF(N200="nulová",J200,0)</f>
        <v>0</v>
      </c>
      <c r="BJ200" s="16" t="s">
        <v>83</v>
      </c>
      <c r="BK200" s="230">
        <f>ROUND(I200*H200,2)</f>
        <v>0</v>
      </c>
      <c r="BL200" s="16" t="s">
        <v>182</v>
      </c>
      <c r="BM200" s="229" t="s">
        <v>294</v>
      </c>
    </row>
    <row r="201" s="2" customFormat="1">
      <c r="A201" s="37"/>
      <c r="B201" s="38"/>
      <c r="C201" s="39"/>
      <c r="D201" s="231" t="s">
        <v>143</v>
      </c>
      <c r="E201" s="39"/>
      <c r="F201" s="232" t="s">
        <v>286</v>
      </c>
      <c r="G201" s="39"/>
      <c r="H201" s="39"/>
      <c r="I201" s="233"/>
      <c r="J201" s="39"/>
      <c r="K201" s="39"/>
      <c r="L201" s="43"/>
      <c r="M201" s="234"/>
      <c r="N201" s="235"/>
      <c r="O201" s="90"/>
      <c r="P201" s="90"/>
      <c r="Q201" s="90"/>
      <c r="R201" s="90"/>
      <c r="S201" s="90"/>
      <c r="T201" s="91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T201" s="16" t="s">
        <v>143</v>
      </c>
      <c r="AU201" s="16" t="s">
        <v>85</v>
      </c>
    </row>
    <row r="202" s="2" customFormat="1" ht="21.75" customHeight="1">
      <c r="A202" s="37"/>
      <c r="B202" s="38"/>
      <c r="C202" s="218" t="s">
        <v>295</v>
      </c>
      <c r="D202" s="218" t="s">
        <v>137</v>
      </c>
      <c r="E202" s="219" t="s">
        <v>296</v>
      </c>
      <c r="F202" s="220" t="s">
        <v>297</v>
      </c>
      <c r="G202" s="221" t="s">
        <v>149</v>
      </c>
      <c r="H202" s="222">
        <v>2</v>
      </c>
      <c r="I202" s="223"/>
      <c r="J202" s="222">
        <f>ROUND(I202*H202,2)</f>
        <v>0</v>
      </c>
      <c r="K202" s="224"/>
      <c r="L202" s="43"/>
      <c r="M202" s="225" t="s">
        <v>1</v>
      </c>
      <c r="N202" s="226" t="s">
        <v>40</v>
      </c>
      <c r="O202" s="90"/>
      <c r="P202" s="227">
        <f>O202*H202</f>
        <v>0</v>
      </c>
      <c r="Q202" s="227">
        <v>0.00021000000000000001</v>
      </c>
      <c r="R202" s="227">
        <f>Q202*H202</f>
        <v>0.00042000000000000002</v>
      </c>
      <c r="S202" s="227">
        <v>0</v>
      </c>
      <c r="T202" s="228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229" t="s">
        <v>182</v>
      </c>
      <c r="AT202" s="229" t="s">
        <v>137</v>
      </c>
      <c r="AU202" s="229" t="s">
        <v>85</v>
      </c>
      <c r="AY202" s="16" t="s">
        <v>134</v>
      </c>
      <c r="BE202" s="230">
        <f>IF(N202="základní",J202,0)</f>
        <v>0</v>
      </c>
      <c r="BF202" s="230">
        <f>IF(N202="snížená",J202,0)</f>
        <v>0</v>
      </c>
      <c r="BG202" s="230">
        <f>IF(N202="zákl. přenesená",J202,0)</f>
        <v>0</v>
      </c>
      <c r="BH202" s="230">
        <f>IF(N202="sníž. přenesená",J202,0)</f>
        <v>0</v>
      </c>
      <c r="BI202" s="230">
        <f>IF(N202="nulová",J202,0)</f>
        <v>0</v>
      </c>
      <c r="BJ202" s="16" t="s">
        <v>83</v>
      </c>
      <c r="BK202" s="230">
        <f>ROUND(I202*H202,2)</f>
        <v>0</v>
      </c>
      <c r="BL202" s="16" t="s">
        <v>182</v>
      </c>
      <c r="BM202" s="229" t="s">
        <v>298</v>
      </c>
    </row>
    <row r="203" s="2" customFormat="1">
      <c r="A203" s="37"/>
      <c r="B203" s="38"/>
      <c r="C203" s="39"/>
      <c r="D203" s="231" t="s">
        <v>143</v>
      </c>
      <c r="E203" s="39"/>
      <c r="F203" s="232" t="s">
        <v>299</v>
      </c>
      <c r="G203" s="39"/>
      <c r="H203" s="39"/>
      <c r="I203" s="233"/>
      <c r="J203" s="39"/>
      <c r="K203" s="39"/>
      <c r="L203" s="43"/>
      <c r="M203" s="234"/>
      <c r="N203" s="235"/>
      <c r="O203" s="90"/>
      <c r="P203" s="90"/>
      <c r="Q203" s="90"/>
      <c r="R203" s="90"/>
      <c r="S203" s="90"/>
      <c r="T203" s="91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T203" s="16" t="s">
        <v>143</v>
      </c>
      <c r="AU203" s="16" t="s">
        <v>85</v>
      </c>
    </row>
    <row r="204" s="2" customFormat="1" ht="24.15" customHeight="1">
      <c r="A204" s="37"/>
      <c r="B204" s="38"/>
      <c r="C204" s="218" t="s">
        <v>191</v>
      </c>
      <c r="D204" s="218" t="s">
        <v>137</v>
      </c>
      <c r="E204" s="219" t="s">
        <v>300</v>
      </c>
      <c r="F204" s="220" t="s">
        <v>301</v>
      </c>
      <c r="G204" s="221" t="s">
        <v>149</v>
      </c>
      <c r="H204" s="222">
        <v>2</v>
      </c>
      <c r="I204" s="223"/>
      <c r="J204" s="222">
        <f>ROUND(I204*H204,2)</f>
        <v>0</v>
      </c>
      <c r="K204" s="224"/>
      <c r="L204" s="43"/>
      <c r="M204" s="225" t="s">
        <v>1</v>
      </c>
      <c r="N204" s="226" t="s">
        <v>40</v>
      </c>
      <c r="O204" s="90"/>
      <c r="P204" s="227">
        <f>O204*H204</f>
        <v>0</v>
      </c>
      <c r="Q204" s="227">
        <v>0.00056999999999999998</v>
      </c>
      <c r="R204" s="227">
        <f>Q204*H204</f>
        <v>0.00114</v>
      </c>
      <c r="S204" s="227">
        <v>0</v>
      </c>
      <c r="T204" s="228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229" t="s">
        <v>182</v>
      </c>
      <c r="AT204" s="229" t="s">
        <v>137</v>
      </c>
      <c r="AU204" s="229" t="s">
        <v>85</v>
      </c>
      <c r="AY204" s="16" t="s">
        <v>134</v>
      </c>
      <c r="BE204" s="230">
        <f>IF(N204="základní",J204,0)</f>
        <v>0</v>
      </c>
      <c r="BF204" s="230">
        <f>IF(N204="snížená",J204,0)</f>
        <v>0</v>
      </c>
      <c r="BG204" s="230">
        <f>IF(N204="zákl. přenesená",J204,0)</f>
        <v>0</v>
      </c>
      <c r="BH204" s="230">
        <f>IF(N204="sníž. přenesená",J204,0)</f>
        <v>0</v>
      </c>
      <c r="BI204" s="230">
        <f>IF(N204="nulová",J204,0)</f>
        <v>0</v>
      </c>
      <c r="BJ204" s="16" t="s">
        <v>83</v>
      </c>
      <c r="BK204" s="230">
        <f>ROUND(I204*H204,2)</f>
        <v>0</v>
      </c>
      <c r="BL204" s="16" t="s">
        <v>182</v>
      </c>
      <c r="BM204" s="229" t="s">
        <v>302</v>
      </c>
    </row>
    <row r="205" s="2" customFormat="1">
      <c r="A205" s="37"/>
      <c r="B205" s="38"/>
      <c r="C205" s="39"/>
      <c r="D205" s="231" t="s">
        <v>143</v>
      </c>
      <c r="E205" s="39"/>
      <c r="F205" s="232" t="s">
        <v>299</v>
      </c>
      <c r="G205" s="39"/>
      <c r="H205" s="39"/>
      <c r="I205" s="233"/>
      <c r="J205" s="39"/>
      <c r="K205" s="39"/>
      <c r="L205" s="43"/>
      <c r="M205" s="234"/>
      <c r="N205" s="235"/>
      <c r="O205" s="90"/>
      <c r="P205" s="90"/>
      <c r="Q205" s="90"/>
      <c r="R205" s="90"/>
      <c r="S205" s="90"/>
      <c r="T205" s="91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T205" s="16" t="s">
        <v>143</v>
      </c>
      <c r="AU205" s="16" t="s">
        <v>85</v>
      </c>
    </row>
    <row r="206" s="2" customFormat="1" ht="24.15" customHeight="1">
      <c r="A206" s="37"/>
      <c r="B206" s="38"/>
      <c r="C206" s="218" t="s">
        <v>303</v>
      </c>
      <c r="D206" s="218" t="s">
        <v>137</v>
      </c>
      <c r="E206" s="219" t="s">
        <v>304</v>
      </c>
      <c r="F206" s="220" t="s">
        <v>305</v>
      </c>
      <c r="G206" s="221" t="s">
        <v>149</v>
      </c>
      <c r="H206" s="222">
        <v>1</v>
      </c>
      <c r="I206" s="223"/>
      <c r="J206" s="222">
        <f>ROUND(I206*H206,2)</f>
        <v>0</v>
      </c>
      <c r="K206" s="224"/>
      <c r="L206" s="43"/>
      <c r="M206" s="225" t="s">
        <v>1</v>
      </c>
      <c r="N206" s="226" t="s">
        <v>40</v>
      </c>
      <c r="O206" s="90"/>
      <c r="P206" s="227">
        <f>O206*H206</f>
        <v>0</v>
      </c>
      <c r="Q206" s="227">
        <v>0.0011999999999999999</v>
      </c>
      <c r="R206" s="227">
        <f>Q206*H206</f>
        <v>0.0011999999999999999</v>
      </c>
      <c r="S206" s="227">
        <v>0</v>
      </c>
      <c r="T206" s="228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229" t="s">
        <v>182</v>
      </c>
      <c r="AT206" s="229" t="s">
        <v>137</v>
      </c>
      <c r="AU206" s="229" t="s">
        <v>85</v>
      </c>
      <c r="AY206" s="16" t="s">
        <v>134</v>
      </c>
      <c r="BE206" s="230">
        <f>IF(N206="základní",J206,0)</f>
        <v>0</v>
      </c>
      <c r="BF206" s="230">
        <f>IF(N206="snížená",J206,0)</f>
        <v>0</v>
      </c>
      <c r="BG206" s="230">
        <f>IF(N206="zákl. přenesená",J206,0)</f>
        <v>0</v>
      </c>
      <c r="BH206" s="230">
        <f>IF(N206="sníž. přenesená",J206,0)</f>
        <v>0</v>
      </c>
      <c r="BI206" s="230">
        <f>IF(N206="nulová",J206,0)</f>
        <v>0</v>
      </c>
      <c r="BJ206" s="16" t="s">
        <v>83</v>
      </c>
      <c r="BK206" s="230">
        <f>ROUND(I206*H206,2)</f>
        <v>0</v>
      </c>
      <c r="BL206" s="16" t="s">
        <v>182</v>
      </c>
      <c r="BM206" s="229" t="s">
        <v>306</v>
      </c>
    </row>
    <row r="207" s="2" customFormat="1">
      <c r="A207" s="37"/>
      <c r="B207" s="38"/>
      <c r="C207" s="39"/>
      <c r="D207" s="231" t="s">
        <v>143</v>
      </c>
      <c r="E207" s="39"/>
      <c r="F207" s="232" t="s">
        <v>299</v>
      </c>
      <c r="G207" s="39"/>
      <c r="H207" s="39"/>
      <c r="I207" s="233"/>
      <c r="J207" s="39"/>
      <c r="K207" s="39"/>
      <c r="L207" s="43"/>
      <c r="M207" s="234"/>
      <c r="N207" s="235"/>
      <c r="O207" s="90"/>
      <c r="P207" s="90"/>
      <c r="Q207" s="90"/>
      <c r="R207" s="90"/>
      <c r="S207" s="90"/>
      <c r="T207" s="91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T207" s="16" t="s">
        <v>143</v>
      </c>
      <c r="AU207" s="16" t="s">
        <v>85</v>
      </c>
    </row>
    <row r="208" s="2" customFormat="1" ht="24.15" customHeight="1">
      <c r="A208" s="37"/>
      <c r="B208" s="38"/>
      <c r="C208" s="218" t="s">
        <v>307</v>
      </c>
      <c r="D208" s="218" t="s">
        <v>137</v>
      </c>
      <c r="E208" s="219" t="s">
        <v>308</v>
      </c>
      <c r="F208" s="220" t="s">
        <v>309</v>
      </c>
      <c r="G208" s="221" t="s">
        <v>149</v>
      </c>
      <c r="H208" s="222">
        <v>2</v>
      </c>
      <c r="I208" s="223"/>
      <c r="J208" s="222">
        <f>ROUND(I208*H208,2)</f>
        <v>0</v>
      </c>
      <c r="K208" s="224"/>
      <c r="L208" s="43"/>
      <c r="M208" s="225" t="s">
        <v>1</v>
      </c>
      <c r="N208" s="226" t="s">
        <v>40</v>
      </c>
      <c r="O208" s="90"/>
      <c r="P208" s="227">
        <f>O208*H208</f>
        <v>0</v>
      </c>
      <c r="Q208" s="227">
        <v>0.00051999999999999995</v>
      </c>
      <c r="R208" s="227">
        <f>Q208*H208</f>
        <v>0.0010399999999999999</v>
      </c>
      <c r="S208" s="227">
        <v>0</v>
      </c>
      <c r="T208" s="228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229" t="s">
        <v>182</v>
      </c>
      <c r="AT208" s="229" t="s">
        <v>137</v>
      </c>
      <c r="AU208" s="229" t="s">
        <v>85</v>
      </c>
      <c r="AY208" s="16" t="s">
        <v>134</v>
      </c>
      <c r="BE208" s="230">
        <f>IF(N208="základní",J208,0)</f>
        <v>0</v>
      </c>
      <c r="BF208" s="230">
        <f>IF(N208="snížená",J208,0)</f>
        <v>0</v>
      </c>
      <c r="BG208" s="230">
        <f>IF(N208="zákl. přenesená",J208,0)</f>
        <v>0</v>
      </c>
      <c r="BH208" s="230">
        <f>IF(N208="sníž. přenesená",J208,0)</f>
        <v>0</v>
      </c>
      <c r="BI208" s="230">
        <f>IF(N208="nulová",J208,0)</f>
        <v>0</v>
      </c>
      <c r="BJ208" s="16" t="s">
        <v>83</v>
      </c>
      <c r="BK208" s="230">
        <f>ROUND(I208*H208,2)</f>
        <v>0</v>
      </c>
      <c r="BL208" s="16" t="s">
        <v>182</v>
      </c>
      <c r="BM208" s="229" t="s">
        <v>310</v>
      </c>
    </row>
    <row r="209" s="2" customFormat="1" ht="24.15" customHeight="1">
      <c r="A209" s="37"/>
      <c r="B209" s="38"/>
      <c r="C209" s="218" t="s">
        <v>311</v>
      </c>
      <c r="D209" s="218" t="s">
        <v>137</v>
      </c>
      <c r="E209" s="219" t="s">
        <v>312</v>
      </c>
      <c r="F209" s="220" t="s">
        <v>313</v>
      </c>
      <c r="G209" s="221" t="s">
        <v>149</v>
      </c>
      <c r="H209" s="222">
        <v>2</v>
      </c>
      <c r="I209" s="223"/>
      <c r="J209" s="222">
        <f>ROUND(I209*H209,2)</f>
        <v>0</v>
      </c>
      <c r="K209" s="224"/>
      <c r="L209" s="43"/>
      <c r="M209" s="225" t="s">
        <v>1</v>
      </c>
      <c r="N209" s="226" t="s">
        <v>40</v>
      </c>
      <c r="O209" s="90"/>
      <c r="P209" s="227">
        <f>O209*H209</f>
        <v>0</v>
      </c>
      <c r="Q209" s="227">
        <v>0.00147</v>
      </c>
      <c r="R209" s="227">
        <f>Q209*H209</f>
        <v>0.0029399999999999999</v>
      </c>
      <c r="S209" s="227">
        <v>0</v>
      </c>
      <c r="T209" s="228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229" t="s">
        <v>182</v>
      </c>
      <c r="AT209" s="229" t="s">
        <v>137</v>
      </c>
      <c r="AU209" s="229" t="s">
        <v>85</v>
      </c>
      <c r="AY209" s="16" t="s">
        <v>134</v>
      </c>
      <c r="BE209" s="230">
        <f>IF(N209="základní",J209,0)</f>
        <v>0</v>
      </c>
      <c r="BF209" s="230">
        <f>IF(N209="snížená",J209,0)</f>
        <v>0</v>
      </c>
      <c r="BG209" s="230">
        <f>IF(N209="zákl. přenesená",J209,0)</f>
        <v>0</v>
      </c>
      <c r="BH209" s="230">
        <f>IF(N209="sníž. přenesená",J209,0)</f>
        <v>0</v>
      </c>
      <c r="BI209" s="230">
        <f>IF(N209="nulová",J209,0)</f>
        <v>0</v>
      </c>
      <c r="BJ209" s="16" t="s">
        <v>83</v>
      </c>
      <c r="BK209" s="230">
        <f>ROUND(I209*H209,2)</f>
        <v>0</v>
      </c>
      <c r="BL209" s="16" t="s">
        <v>182</v>
      </c>
      <c r="BM209" s="229" t="s">
        <v>314</v>
      </c>
    </row>
    <row r="210" s="2" customFormat="1">
      <c r="A210" s="37"/>
      <c r="B210" s="38"/>
      <c r="C210" s="39"/>
      <c r="D210" s="231" t="s">
        <v>143</v>
      </c>
      <c r="E210" s="39"/>
      <c r="F210" s="232" t="s">
        <v>315</v>
      </c>
      <c r="G210" s="39"/>
      <c r="H210" s="39"/>
      <c r="I210" s="233"/>
      <c r="J210" s="39"/>
      <c r="K210" s="39"/>
      <c r="L210" s="43"/>
      <c r="M210" s="234"/>
      <c r="N210" s="235"/>
      <c r="O210" s="90"/>
      <c r="P210" s="90"/>
      <c r="Q210" s="90"/>
      <c r="R210" s="90"/>
      <c r="S210" s="90"/>
      <c r="T210" s="91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T210" s="16" t="s">
        <v>143</v>
      </c>
      <c r="AU210" s="16" t="s">
        <v>85</v>
      </c>
    </row>
    <row r="211" s="2" customFormat="1" ht="24.15" customHeight="1">
      <c r="A211" s="37"/>
      <c r="B211" s="38"/>
      <c r="C211" s="218" t="s">
        <v>316</v>
      </c>
      <c r="D211" s="218" t="s">
        <v>137</v>
      </c>
      <c r="E211" s="219" t="s">
        <v>317</v>
      </c>
      <c r="F211" s="220" t="s">
        <v>318</v>
      </c>
      <c r="G211" s="221" t="s">
        <v>149</v>
      </c>
      <c r="H211" s="222">
        <v>1</v>
      </c>
      <c r="I211" s="223"/>
      <c r="J211" s="222">
        <f>ROUND(I211*H211,2)</f>
        <v>0</v>
      </c>
      <c r="K211" s="224"/>
      <c r="L211" s="43"/>
      <c r="M211" s="225" t="s">
        <v>1</v>
      </c>
      <c r="N211" s="226" t="s">
        <v>40</v>
      </c>
      <c r="O211" s="90"/>
      <c r="P211" s="227">
        <f>O211*H211</f>
        <v>0</v>
      </c>
      <c r="Q211" s="227">
        <v>0</v>
      </c>
      <c r="R211" s="227">
        <f>Q211*H211</f>
        <v>0</v>
      </c>
      <c r="S211" s="227">
        <v>0</v>
      </c>
      <c r="T211" s="228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229" t="s">
        <v>182</v>
      </c>
      <c r="AT211" s="229" t="s">
        <v>137</v>
      </c>
      <c r="AU211" s="229" t="s">
        <v>85</v>
      </c>
      <c r="AY211" s="16" t="s">
        <v>134</v>
      </c>
      <c r="BE211" s="230">
        <f>IF(N211="základní",J211,0)</f>
        <v>0</v>
      </c>
      <c r="BF211" s="230">
        <f>IF(N211="snížená",J211,0)</f>
        <v>0</v>
      </c>
      <c r="BG211" s="230">
        <f>IF(N211="zákl. přenesená",J211,0)</f>
        <v>0</v>
      </c>
      <c r="BH211" s="230">
        <f>IF(N211="sníž. přenesená",J211,0)</f>
        <v>0</v>
      </c>
      <c r="BI211" s="230">
        <f>IF(N211="nulová",J211,0)</f>
        <v>0</v>
      </c>
      <c r="BJ211" s="16" t="s">
        <v>83</v>
      </c>
      <c r="BK211" s="230">
        <f>ROUND(I211*H211,2)</f>
        <v>0</v>
      </c>
      <c r="BL211" s="16" t="s">
        <v>182</v>
      </c>
      <c r="BM211" s="229" t="s">
        <v>319</v>
      </c>
    </row>
    <row r="212" s="13" customFormat="1">
      <c r="A212" s="13"/>
      <c r="B212" s="236"/>
      <c r="C212" s="237"/>
      <c r="D212" s="231" t="s">
        <v>184</v>
      </c>
      <c r="E212" s="238" t="s">
        <v>1</v>
      </c>
      <c r="F212" s="239" t="s">
        <v>320</v>
      </c>
      <c r="G212" s="237"/>
      <c r="H212" s="238" t="s">
        <v>1</v>
      </c>
      <c r="I212" s="240"/>
      <c r="J212" s="237"/>
      <c r="K212" s="237"/>
      <c r="L212" s="241"/>
      <c r="M212" s="242"/>
      <c r="N212" s="243"/>
      <c r="O212" s="243"/>
      <c r="P212" s="243"/>
      <c r="Q212" s="243"/>
      <c r="R212" s="243"/>
      <c r="S212" s="243"/>
      <c r="T212" s="244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5" t="s">
        <v>184</v>
      </c>
      <c r="AU212" s="245" t="s">
        <v>85</v>
      </c>
      <c r="AV212" s="13" t="s">
        <v>83</v>
      </c>
      <c r="AW212" s="13" t="s">
        <v>31</v>
      </c>
      <c r="AX212" s="13" t="s">
        <v>75</v>
      </c>
      <c r="AY212" s="245" t="s">
        <v>134</v>
      </c>
    </row>
    <row r="213" s="14" customFormat="1">
      <c r="A213" s="14"/>
      <c r="B213" s="246"/>
      <c r="C213" s="247"/>
      <c r="D213" s="231" t="s">
        <v>184</v>
      </c>
      <c r="E213" s="248" t="s">
        <v>1</v>
      </c>
      <c r="F213" s="249" t="s">
        <v>83</v>
      </c>
      <c r="G213" s="247"/>
      <c r="H213" s="250">
        <v>1</v>
      </c>
      <c r="I213" s="251"/>
      <c r="J213" s="247"/>
      <c r="K213" s="247"/>
      <c r="L213" s="252"/>
      <c r="M213" s="253"/>
      <c r="N213" s="254"/>
      <c r="O213" s="254"/>
      <c r="P213" s="254"/>
      <c r="Q213" s="254"/>
      <c r="R213" s="254"/>
      <c r="S213" s="254"/>
      <c r="T213" s="255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56" t="s">
        <v>184</v>
      </c>
      <c r="AU213" s="256" t="s">
        <v>85</v>
      </c>
      <c r="AV213" s="14" t="s">
        <v>85</v>
      </c>
      <c r="AW213" s="14" t="s">
        <v>31</v>
      </c>
      <c r="AX213" s="14" t="s">
        <v>83</v>
      </c>
      <c r="AY213" s="256" t="s">
        <v>134</v>
      </c>
    </row>
    <row r="214" s="2" customFormat="1" ht="16.5" customHeight="1">
      <c r="A214" s="37"/>
      <c r="B214" s="38"/>
      <c r="C214" s="218" t="s">
        <v>321</v>
      </c>
      <c r="D214" s="218" t="s">
        <v>137</v>
      </c>
      <c r="E214" s="219" t="s">
        <v>322</v>
      </c>
      <c r="F214" s="220" t="s">
        <v>323</v>
      </c>
      <c r="G214" s="221" t="s">
        <v>149</v>
      </c>
      <c r="H214" s="222">
        <v>1</v>
      </c>
      <c r="I214" s="223"/>
      <c r="J214" s="222">
        <f>ROUND(I214*H214,2)</f>
        <v>0</v>
      </c>
      <c r="K214" s="224"/>
      <c r="L214" s="43"/>
      <c r="M214" s="225" t="s">
        <v>1</v>
      </c>
      <c r="N214" s="226" t="s">
        <v>40</v>
      </c>
      <c r="O214" s="90"/>
      <c r="P214" s="227">
        <f>O214*H214</f>
        <v>0</v>
      </c>
      <c r="Q214" s="227">
        <v>0</v>
      </c>
      <c r="R214" s="227">
        <f>Q214*H214</f>
        <v>0</v>
      </c>
      <c r="S214" s="227">
        <v>0</v>
      </c>
      <c r="T214" s="228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229" t="s">
        <v>182</v>
      </c>
      <c r="AT214" s="229" t="s">
        <v>137</v>
      </c>
      <c r="AU214" s="229" t="s">
        <v>85</v>
      </c>
      <c r="AY214" s="16" t="s">
        <v>134</v>
      </c>
      <c r="BE214" s="230">
        <f>IF(N214="základní",J214,0)</f>
        <v>0</v>
      </c>
      <c r="BF214" s="230">
        <f>IF(N214="snížená",J214,0)</f>
        <v>0</v>
      </c>
      <c r="BG214" s="230">
        <f>IF(N214="zákl. přenesená",J214,0)</f>
        <v>0</v>
      </c>
      <c r="BH214" s="230">
        <f>IF(N214="sníž. přenesená",J214,0)</f>
        <v>0</v>
      </c>
      <c r="BI214" s="230">
        <f>IF(N214="nulová",J214,0)</f>
        <v>0</v>
      </c>
      <c r="BJ214" s="16" t="s">
        <v>83</v>
      </c>
      <c r="BK214" s="230">
        <f>ROUND(I214*H214,2)</f>
        <v>0</v>
      </c>
      <c r="BL214" s="16" t="s">
        <v>182</v>
      </c>
      <c r="BM214" s="229" t="s">
        <v>324</v>
      </c>
    </row>
    <row r="215" s="13" customFormat="1">
      <c r="A215" s="13"/>
      <c r="B215" s="236"/>
      <c r="C215" s="237"/>
      <c r="D215" s="231" t="s">
        <v>184</v>
      </c>
      <c r="E215" s="238" t="s">
        <v>1</v>
      </c>
      <c r="F215" s="239" t="s">
        <v>320</v>
      </c>
      <c r="G215" s="237"/>
      <c r="H215" s="238" t="s">
        <v>1</v>
      </c>
      <c r="I215" s="240"/>
      <c r="J215" s="237"/>
      <c r="K215" s="237"/>
      <c r="L215" s="241"/>
      <c r="M215" s="242"/>
      <c r="N215" s="243"/>
      <c r="O215" s="243"/>
      <c r="P215" s="243"/>
      <c r="Q215" s="243"/>
      <c r="R215" s="243"/>
      <c r="S215" s="243"/>
      <c r="T215" s="244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5" t="s">
        <v>184</v>
      </c>
      <c r="AU215" s="245" t="s">
        <v>85</v>
      </c>
      <c r="AV215" s="13" t="s">
        <v>83</v>
      </c>
      <c r="AW215" s="13" t="s">
        <v>31</v>
      </c>
      <c r="AX215" s="13" t="s">
        <v>75</v>
      </c>
      <c r="AY215" s="245" t="s">
        <v>134</v>
      </c>
    </row>
    <row r="216" s="14" customFormat="1">
      <c r="A216" s="14"/>
      <c r="B216" s="246"/>
      <c r="C216" s="247"/>
      <c r="D216" s="231" t="s">
        <v>184</v>
      </c>
      <c r="E216" s="248" t="s">
        <v>1</v>
      </c>
      <c r="F216" s="249" t="s">
        <v>83</v>
      </c>
      <c r="G216" s="247"/>
      <c r="H216" s="250">
        <v>1</v>
      </c>
      <c r="I216" s="251"/>
      <c r="J216" s="247"/>
      <c r="K216" s="247"/>
      <c r="L216" s="252"/>
      <c r="M216" s="253"/>
      <c r="N216" s="254"/>
      <c r="O216" s="254"/>
      <c r="P216" s="254"/>
      <c r="Q216" s="254"/>
      <c r="R216" s="254"/>
      <c r="S216" s="254"/>
      <c r="T216" s="255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6" t="s">
        <v>184</v>
      </c>
      <c r="AU216" s="256" t="s">
        <v>85</v>
      </c>
      <c r="AV216" s="14" t="s">
        <v>85</v>
      </c>
      <c r="AW216" s="14" t="s">
        <v>31</v>
      </c>
      <c r="AX216" s="14" t="s">
        <v>83</v>
      </c>
      <c r="AY216" s="256" t="s">
        <v>134</v>
      </c>
    </row>
    <row r="217" s="2" customFormat="1" ht="24.15" customHeight="1">
      <c r="A217" s="37"/>
      <c r="B217" s="38"/>
      <c r="C217" s="218" t="s">
        <v>135</v>
      </c>
      <c r="D217" s="218" t="s">
        <v>137</v>
      </c>
      <c r="E217" s="219" t="s">
        <v>325</v>
      </c>
      <c r="F217" s="220" t="s">
        <v>326</v>
      </c>
      <c r="G217" s="221" t="s">
        <v>149</v>
      </c>
      <c r="H217" s="222">
        <v>2</v>
      </c>
      <c r="I217" s="223"/>
      <c r="J217" s="222">
        <f>ROUND(I217*H217,2)</f>
        <v>0</v>
      </c>
      <c r="K217" s="224"/>
      <c r="L217" s="43"/>
      <c r="M217" s="225" t="s">
        <v>1</v>
      </c>
      <c r="N217" s="226" t="s">
        <v>40</v>
      </c>
      <c r="O217" s="90"/>
      <c r="P217" s="227">
        <f>O217*H217</f>
        <v>0</v>
      </c>
      <c r="Q217" s="227">
        <v>0</v>
      </c>
      <c r="R217" s="227">
        <f>Q217*H217</f>
        <v>0</v>
      </c>
      <c r="S217" s="227">
        <v>0</v>
      </c>
      <c r="T217" s="228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229" t="s">
        <v>182</v>
      </c>
      <c r="AT217" s="229" t="s">
        <v>137</v>
      </c>
      <c r="AU217" s="229" t="s">
        <v>85</v>
      </c>
      <c r="AY217" s="16" t="s">
        <v>134</v>
      </c>
      <c r="BE217" s="230">
        <f>IF(N217="základní",J217,0)</f>
        <v>0</v>
      </c>
      <c r="BF217" s="230">
        <f>IF(N217="snížená",J217,0)</f>
        <v>0</v>
      </c>
      <c r="BG217" s="230">
        <f>IF(N217="zákl. přenesená",J217,0)</f>
        <v>0</v>
      </c>
      <c r="BH217" s="230">
        <f>IF(N217="sníž. přenesená",J217,0)</f>
        <v>0</v>
      </c>
      <c r="BI217" s="230">
        <f>IF(N217="nulová",J217,0)</f>
        <v>0</v>
      </c>
      <c r="BJ217" s="16" t="s">
        <v>83</v>
      </c>
      <c r="BK217" s="230">
        <f>ROUND(I217*H217,2)</f>
        <v>0</v>
      </c>
      <c r="BL217" s="16" t="s">
        <v>182</v>
      </c>
      <c r="BM217" s="229" t="s">
        <v>327</v>
      </c>
    </row>
    <row r="218" s="2" customFormat="1" ht="21.75" customHeight="1">
      <c r="A218" s="37"/>
      <c r="B218" s="38"/>
      <c r="C218" s="218" t="s">
        <v>328</v>
      </c>
      <c r="D218" s="218" t="s">
        <v>137</v>
      </c>
      <c r="E218" s="219" t="s">
        <v>329</v>
      </c>
      <c r="F218" s="220" t="s">
        <v>330</v>
      </c>
      <c r="G218" s="221" t="s">
        <v>201</v>
      </c>
      <c r="H218" s="222">
        <v>0.25</v>
      </c>
      <c r="I218" s="223"/>
      <c r="J218" s="222">
        <f>ROUND(I218*H218,2)</f>
        <v>0</v>
      </c>
      <c r="K218" s="224"/>
      <c r="L218" s="43"/>
      <c r="M218" s="225" t="s">
        <v>1</v>
      </c>
      <c r="N218" s="226" t="s">
        <v>40</v>
      </c>
      <c r="O218" s="90"/>
      <c r="P218" s="227">
        <f>O218*H218</f>
        <v>0</v>
      </c>
      <c r="Q218" s="227">
        <v>0</v>
      </c>
      <c r="R218" s="227">
        <f>Q218*H218</f>
        <v>0</v>
      </c>
      <c r="S218" s="227">
        <v>0</v>
      </c>
      <c r="T218" s="228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229" t="s">
        <v>182</v>
      </c>
      <c r="AT218" s="229" t="s">
        <v>137</v>
      </c>
      <c r="AU218" s="229" t="s">
        <v>85</v>
      </c>
      <c r="AY218" s="16" t="s">
        <v>134</v>
      </c>
      <c r="BE218" s="230">
        <f>IF(N218="základní",J218,0)</f>
        <v>0</v>
      </c>
      <c r="BF218" s="230">
        <f>IF(N218="snížená",J218,0)</f>
        <v>0</v>
      </c>
      <c r="BG218" s="230">
        <f>IF(N218="zákl. přenesená",J218,0)</f>
        <v>0</v>
      </c>
      <c r="BH218" s="230">
        <f>IF(N218="sníž. přenesená",J218,0)</f>
        <v>0</v>
      </c>
      <c r="BI218" s="230">
        <f>IF(N218="nulová",J218,0)</f>
        <v>0</v>
      </c>
      <c r="BJ218" s="16" t="s">
        <v>83</v>
      </c>
      <c r="BK218" s="230">
        <f>ROUND(I218*H218,2)</f>
        <v>0</v>
      </c>
      <c r="BL218" s="16" t="s">
        <v>182</v>
      </c>
      <c r="BM218" s="229" t="s">
        <v>331</v>
      </c>
    </row>
    <row r="219" s="12" customFormat="1" ht="22.8" customHeight="1">
      <c r="A219" s="12"/>
      <c r="B219" s="202"/>
      <c r="C219" s="203"/>
      <c r="D219" s="204" t="s">
        <v>74</v>
      </c>
      <c r="E219" s="216" t="s">
        <v>332</v>
      </c>
      <c r="F219" s="216" t="s">
        <v>333</v>
      </c>
      <c r="G219" s="203"/>
      <c r="H219" s="203"/>
      <c r="I219" s="206"/>
      <c r="J219" s="217">
        <f>BK219</f>
        <v>0</v>
      </c>
      <c r="K219" s="203"/>
      <c r="L219" s="208"/>
      <c r="M219" s="209"/>
      <c r="N219" s="210"/>
      <c r="O219" s="210"/>
      <c r="P219" s="211">
        <f>SUM(P220:P240)</f>
        <v>0</v>
      </c>
      <c r="Q219" s="210"/>
      <c r="R219" s="211">
        <f>SUM(R220:R240)</f>
        <v>0.073499999999999996</v>
      </c>
      <c r="S219" s="210"/>
      <c r="T219" s="212">
        <f>SUM(T220:T240)</f>
        <v>0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213" t="s">
        <v>85</v>
      </c>
      <c r="AT219" s="214" t="s">
        <v>74</v>
      </c>
      <c r="AU219" s="214" t="s">
        <v>83</v>
      </c>
      <c r="AY219" s="213" t="s">
        <v>134</v>
      </c>
      <c r="BK219" s="215">
        <f>SUM(BK220:BK240)</f>
        <v>0</v>
      </c>
    </row>
    <row r="220" s="2" customFormat="1" ht="16.5" customHeight="1">
      <c r="A220" s="37"/>
      <c r="B220" s="38"/>
      <c r="C220" s="218" t="s">
        <v>334</v>
      </c>
      <c r="D220" s="218" t="s">
        <v>137</v>
      </c>
      <c r="E220" s="219" t="s">
        <v>335</v>
      </c>
      <c r="F220" s="220" t="s">
        <v>336</v>
      </c>
      <c r="G220" s="221" t="s">
        <v>149</v>
      </c>
      <c r="H220" s="222">
        <v>1</v>
      </c>
      <c r="I220" s="223"/>
      <c r="J220" s="222">
        <f>ROUND(I220*H220,2)</f>
        <v>0</v>
      </c>
      <c r="K220" s="224"/>
      <c r="L220" s="43"/>
      <c r="M220" s="225" t="s">
        <v>1</v>
      </c>
      <c r="N220" s="226" t="s">
        <v>40</v>
      </c>
      <c r="O220" s="90"/>
      <c r="P220" s="227">
        <f>O220*H220</f>
        <v>0</v>
      </c>
      <c r="Q220" s="227">
        <v>0</v>
      </c>
      <c r="R220" s="227">
        <f>Q220*H220</f>
        <v>0</v>
      </c>
      <c r="S220" s="227">
        <v>0</v>
      </c>
      <c r="T220" s="228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229" t="s">
        <v>182</v>
      </c>
      <c r="AT220" s="229" t="s">
        <v>137</v>
      </c>
      <c r="AU220" s="229" t="s">
        <v>85</v>
      </c>
      <c r="AY220" s="16" t="s">
        <v>134</v>
      </c>
      <c r="BE220" s="230">
        <f>IF(N220="základní",J220,0)</f>
        <v>0</v>
      </c>
      <c r="BF220" s="230">
        <f>IF(N220="snížená",J220,0)</f>
        <v>0</v>
      </c>
      <c r="BG220" s="230">
        <f>IF(N220="zákl. přenesená",J220,0)</f>
        <v>0</v>
      </c>
      <c r="BH220" s="230">
        <f>IF(N220="sníž. přenesená",J220,0)</f>
        <v>0</v>
      </c>
      <c r="BI220" s="230">
        <f>IF(N220="nulová",J220,0)</f>
        <v>0</v>
      </c>
      <c r="BJ220" s="16" t="s">
        <v>83</v>
      </c>
      <c r="BK220" s="230">
        <f>ROUND(I220*H220,2)</f>
        <v>0</v>
      </c>
      <c r="BL220" s="16" t="s">
        <v>182</v>
      </c>
      <c r="BM220" s="229" t="s">
        <v>337</v>
      </c>
    </row>
    <row r="221" s="13" customFormat="1">
      <c r="A221" s="13"/>
      <c r="B221" s="236"/>
      <c r="C221" s="237"/>
      <c r="D221" s="231" t="s">
        <v>184</v>
      </c>
      <c r="E221" s="238" t="s">
        <v>1</v>
      </c>
      <c r="F221" s="239" t="s">
        <v>338</v>
      </c>
      <c r="G221" s="237"/>
      <c r="H221" s="238" t="s">
        <v>1</v>
      </c>
      <c r="I221" s="240"/>
      <c r="J221" s="237"/>
      <c r="K221" s="237"/>
      <c r="L221" s="241"/>
      <c r="M221" s="242"/>
      <c r="N221" s="243"/>
      <c r="O221" s="243"/>
      <c r="P221" s="243"/>
      <c r="Q221" s="243"/>
      <c r="R221" s="243"/>
      <c r="S221" s="243"/>
      <c r="T221" s="244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5" t="s">
        <v>184</v>
      </c>
      <c r="AU221" s="245" t="s">
        <v>85</v>
      </c>
      <c r="AV221" s="13" t="s">
        <v>83</v>
      </c>
      <c r="AW221" s="13" t="s">
        <v>31</v>
      </c>
      <c r="AX221" s="13" t="s">
        <v>75</v>
      </c>
      <c r="AY221" s="245" t="s">
        <v>134</v>
      </c>
    </row>
    <row r="222" s="13" customFormat="1">
      <c r="A222" s="13"/>
      <c r="B222" s="236"/>
      <c r="C222" s="237"/>
      <c r="D222" s="231" t="s">
        <v>184</v>
      </c>
      <c r="E222" s="238" t="s">
        <v>1</v>
      </c>
      <c r="F222" s="239" t="s">
        <v>339</v>
      </c>
      <c r="G222" s="237"/>
      <c r="H222" s="238" t="s">
        <v>1</v>
      </c>
      <c r="I222" s="240"/>
      <c r="J222" s="237"/>
      <c r="K222" s="237"/>
      <c r="L222" s="241"/>
      <c r="M222" s="242"/>
      <c r="N222" s="243"/>
      <c r="O222" s="243"/>
      <c r="P222" s="243"/>
      <c r="Q222" s="243"/>
      <c r="R222" s="243"/>
      <c r="S222" s="243"/>
      <c r="T222" s="244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5" t="s">
        <v>184</v>
      </c>
      <c r="AU222" s="245" t="s">
        <v>85</v>
      </c>
      <c r="AV222" s="13" t="s">
        <v>83</v>
      </c>
      <c r="AW222" s="13" t="s">
        <v>31</v>
      </c>
      <c r="AX222" s="13" t="s">
        <v>75</v>
      </c>
      <c r="AY222" s="245" t="s">
        <v>134</v>
      </c>
    </row>
    <row r="223" s="14" customFormat="1">
      <c r="A223" s="14"/>
      <c r="B223" s="246"/>
      <c r="C223" s="247"/>
      <c r="D223" s="231" t="s">
        <v>184</v>
      </c>
      <c r="E223" s="248" t="s">
        <v>1</v>
      </c>
      <c r="F223" s="249" t="s">
        <v>83</v>
      </c>
      <c r="G223" s="247"/>
      <c r="H223" s="250">
        <v>1</v>
      </c>
      <c r="I223" s="251"/>
      <c r="J223" s="247"/>
      <c r="K223" s="247"/>
      <c r="L223" s="252"/>
      <c r="M223" s="253"/>
      <c r="N223" s="254"/>
      <c r="O223" s="254"/>
      <c r="P223" s="254"/>
      <c r="Q223" s="254"/>
      <c r="R223" s="254"/>
      <c r="S223" s="254"/>
      <c r="T223" s="255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56" t="s">
        <v>184</v>
      </c>
      <c r="AU223" s="256" t="s">
        <v>85</v>
      </c>
      <c r="AV223" s="14" t="s">
        <v>85</v>
      </c>
      <c r="AW223" s="14" t="s">
        <v>31</v>
      </c>
      <c r="AX223" s="14" t="s">
        <v>83</v>
      </c>
      <c r="AY223" s="256" t="s">
        <v>134</v>
      </c>
    </row>
    <row r="224" s="2" customFormat="1" ht="16.5" customHeight="1">
      <c r="A224" s="37"/>
      <c r="B224" s="38"/>
      <c r="C224" s="257" t="s">
        <v>340</v>
      </c>
      <c r="D224" s="257" t="s">
        <v>188</v>
      </c>
      <c r="E224" s="258" t="s">
        <v>341</v>
      </c>
      <c r="F224" s="259" t="s">
        <v>342</v>
      </c>
      <c r="G224" s="260" t="s">
        <v>149</v>
      </c>
      <c r="H224" s="261">
        <v>1</v>
      </c>
      <c r="I224" s="262"/>
      <c r="J224" s="261">
        <f>ROUND(I224*H224,2)</f>
        <v>0</v>
      </c>
      <c r="K224" s="263"/>
      <c r="L224" s="264"/>
      <c r="M224" s="265" t="s">
        <v>1</v>
      </c>
      <c r="N224" s="266" t="s">
        <v>40</v>
      </c>
      <c r="O224" s="90"/>
      <c r="P224" s="227">
        <f>O224*H224</f>
        <v>0</v>
      </c>
      <c r="Q224" s="227">
        <v>0.0012999999999999999</v>
      </c>
      <c r="R224" s="227">
        <f>Q224*H224</f>
        <v>0.0012999999999999999</v>
      </c>
      <c r="S224" s="227">
        <v>0</v>
      </c>
      <c r="T224" s="228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229" t="s">
        <v>191</v>
      </c>
      <c r="AT224" s="229" t="s">
        <v>188</v>
      </c>
      <c r="AU224" s="229" t="s">
        <v>85</v>
      </c>
      <c r="AY224" s="16" t="s">
        <v>134</v>
      </c>
      <c r="BE224" s="230">
        <f>IF(N224="základní",J224,0)</f>
        <v>0</v>
      </c>
      <c r="BF224" s="230">
        <f>IF(N224="snížená",J224,0)</f>
        <v>0</v>
      </c>
      <c r="BG224" s="230">
        <f>IF(N224="zákl. přenesená",J224,0)</f>
        <v>0</v>
      </c>
      <c r="BH224" s="230">
        <f>IF(N224="sníž. přenesená",J224,0)</f>
        <v>0</v>
      </c>
      <c r="BI224" s="230">
        <f>IF(N224="nulová",J224,0)</f>
        <v>0</v>
      </c>
      <c r="BJ224" s="16" t="s">
        <v>83</v>
      </c>
      <c r="BK224" s="230">
        <f>ROUND(I224*H224,2)</f>
        <v>0</v>
      </c>
      <c r="BL224" s="16" t="s">
        <v>182</v>
      </c>
      <c r="BM224" s="229" t="s">
        <v>343</v>
      </c>
    </row>
    <row r="225" s="13" customFormat="1">
      <c r="A225" s="13"/>
      <c r="B225" s="236"/>
      <c r="C225" s="237"/>
      <c r="D225" s="231" t="s">
        <v>184</v>
      </c>
      <c r="E225" s="238" t="s">
        <v>1</v>
      </c>
      <c r="F225" s="239" t="s">
        <v>338</v>
      </c>
      <c r="G225" s="237"/>
      <c r="H225" s="238" t="s">
        <v>1</v>
      </c>
      <c r="I225" s="240"/>
      <c r="J225" s="237"/>
      <c r="K225" s="237"/>
      <c r="L225" s="241"/>
      <c r="M225" s="242"/>
      <c r="N225" s="243"/>
      <c r="O225" s="243"/>
      <c r="P225" s="243"/>
      <c r="Q225" s="243"/>
      <c r="R225" s="243"/>
      <c r="S225" s="243"/>
      <c r="T225" s="244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5" t="s">
        <v>184</v>
      </c>
      <c r="AU225" s="245" t="s">
        <v>85</v>
      </c>
      <c r="AV225" s="13" t="s">
        <v>83</v>
      </c>
      <c r="AW225" s="13" t="s">
        <v>31</v>
      </c>
      <c r="AX225" s="13" t="s">
        <v>75</v>
      </c>
      <c r="AY225" s="245" t="s">
        <v>134</v>
      </c>
    </row>
    <row r="226" s="13" customFormat="1">
      <c r="A226" s="13"/>
      <c r="B226" s="236"/>
      <c r="C226" s="237"/>
      <c r="D226" s="231" t="s">
        <v>184</v>
      </c>
      <c r="E226" s="238" t="s">
        <v>1</v>
      </c>
      <c r="F226" s="239" t="s">
        <v>339</v>
      </c>
      <c r="G226" s="237"/>
      <c r="H226" s="238" t="s">
        <v>1</v>
      </c>
      <c r="I226" s="240"/>
      <c r="J226" s="237"/>
      <c r="K226" s="237"/>
      <c r="L226" s="241"/>
      <c r="M226" s="242"/>
      <c r="N226" s="243"/>
      <c r="O226" s="243"/>
      <c r="P226" s="243"/>
      <c r="Q226" s="243"/>
      <c r="R226" s="243"/>
      <c r="S226" s="243"/>
      <c r="T226" s="244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5" t="s">
        <v>184</v>
      </c>
      <c r="AU226" s="245" t="s">
        <v>85</v>
      </c>
      <c r="AV226" s="13" t="s">
        <v>83</v>
      </c>
      <c r="AW226" s="13" t="s">
        <v>31</v>
      </c>
      <c r="AX226" s="13" t="s">
        <v>75</v>
      </c>
      <c r="AY226" s="245" t="s">
        <v>134</v>
      </c>
    </row>
    <row r="227" s="14" customFormat="1">
      <c r="A227" s="14"/>
      <c r="B227" s="246"/>
      <c r="C227" s="247"/>
      <c r="D227" s="231" t="s">
        <v>184</v>
      </c>
      <c r="E227" s="248" t="s">
        <v>1</v>
      </c>
      <c r="F227" s="249" t="s">
        <v>83</v>
      </c>
      <c r="G227" s="247"/>
      <c r="H227" s="250">
        <v>1</v>
      </c>
      <c r="I227" s="251"/>
      <c r="J227" s="247"/>
      <c r="K227" s="247"/>
      <c r="L227" s="252"/>
      <c r="M227" s="253"/>
      <c r="N227" s="254"/>
      <c r="O227" s="254"/>
      <c r="P227" s="254"/>
      <c r="Q227" s="254"/>
      <c r="R227" s="254"/>
      <c r="S227" s="254"/>
      <c r="T227" s="255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56" t="s">
        <v>184</v>
      </c>
      <c r="AU227" s="256" t="s">
        <v>85</v>
      </c>
      <c r="AV227" s="14" t="s">
        <v>85</v>
      </c>
      <c r="AW227" s="14" t="s">
        <v>31</v>
      </c>
      <c r="AX227" s="14" t="s">
        <v>83</v>
      </c>
      <c r="AY227" s="256" t="s">
        <v>134</v>
      </c>
    </row>
    <row r="228" s="2" customFormat="1" ht="24.15" customHeight="1">
      <c r="A228" s="37"/>
      <c r="B228" s="38"/>
      <c r="C228" s="218" t="s">
        <v>344</v>
      </c>
      <c r="D228" s="218" t="s">
        <v>137</v>
      </c>
      <c r="E228" s="219" t="s">
        <v>345</v>
      </c>
      <c r="F228" s="220" t="s">
        <v>346</v>
      </c>
      <c r="G228" s="221" t="s">
        <v>149</v>
      </c>
      <c r="H228" s="222">
        <v>1</v>
      </c>
      <c r="I228" s="223"/>
      <c r="J228" s="222">
        <f>ROUND(I228*H228,2)</f>
        <v>0</v>
      </c>
      <c r="K228" s="224"/>
      <c r="L228" s="43"/>
      <c r="M228" s="225" t="s">
        <v>1</v>
      </c>
      <c r="N228" s="226" t="s">
        <v>40</v>
      </c>
      <c r="O228" s="90"/>
      <c r="P228" s="227">
        <f>O228*H228</f>
        <v>0</v>
      </c>
      <c r="Q228" s="227">
        <v>0</v>
      </c>
      <c r="R228" s="227">
        <f>Q228*H228</f>
        <v>0</v>
      </c>
      <c r="S228" s="227">
        <v>0</v>
      </c>
      <c r="T228" s="228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229" t="s">
        <v>182</v>
      </c>
      <c r="AT228" s="229" t="s">
        <v>137</v>
      </c>
      <c r="AU228" s="229" t="s">
        <v>85</v>
      </c>
      <c r="AY228" s="16" t="s">
        <v>134</v>
      </c>
      <c r="BE228" s="230">
        <f>IF(N228="základní",J228,0)</f>
        <v>0</v>
      </c>
      <c r="BF228" s="230">
        <f>IF(N228="snížená",J228,0)</f>
        <v>0</v>
      </c>
      <c r="BG228" s="230">
        <f>IF(N228="zákl. přenesená",J228,0)</f>
        <v>0</v>
      </c>
      <c r="BH228" s="230">
        <f>IF(N228="sníž. přenesená",J228,0)</f>
        <v>0</v>
      </c>
      <c r="BI228" s="230">
        <f>IF(N228="nulová",J228,0)</f>
        <v>0</v>
      </c>
      <c r="BJ228" s="16" t="s">
        <v>83</v>
      </c>
      <c r="BK228" s="230">
        <f>ROUND(I228*H228,2)</f>
        <v>0</v>
      </c>
      <c r="BL228" s="16" t="s">
        <v>182</v>
      </c>
      <c r="BM228" s="229" t="s">
        <v>347</v>
      </c>
    </row>
    <row r="229" s="13" customFormat="1">
      <c r="A229" s="13"/>
      <c r="B229" s="236"/>
      <c r="C229" s="237"/>
      <c r="D229" s="231" t="s">
        <v>184</v>
      </c>
      <c r="E229" s="238" t="s">
        <v>1</v>
      </c>
      <c r="F229" s="239" t="s">
        <v>348</v>
      </c>
      <c r="G229" s="237"/>
      <c r="H229" s="238" t="s">
        <v>1</v>
      </c>
      <c r="I229" s="240"/>
      <c r="J229" s="237"/>
      <c r="K229" s="237"/>
      <c r="L229" s="241"/>
      <c r="M229" s="242"/>
      <c r="N229" s="243"/>
      <c r="O229" s="243"/>
      <c r="P229" s="243"/>
      <c r="Q229" s="243"/>
      <c r="R229" s="243"/>
      <c r="S229" s="243"/>
      <c r="T229" s="244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5" t="s">
        <v>184</v>
      </c>
      <c r="AU229" s="245" t="s">
        <v>85</v>
      </c>
      <c r="AV229" s="13" t="s">
        <v>83</v>
      </c>
      <c r="AW229" s="13" t="s">
        <v>31</v>
      </c>
      <c r="AX229" s="13" t="s">
        <v>75</v>
      </c>
      <c r="AY229" s="245" t="s">
        <v>134</v>
      </c>
    </row>
    <row r="230" s="14" customFormat="1">
      <c r="A230" s="14"/>
      <c r="B230" s="246"/>
      <c r="C230" s="247"/>
      <c r="D230" s="231" t="s">
        <v>184</v>
      </c>
      <c r="E230" s="248" t="s">
        <v>1</v>
      </c>
      <c r="F230" s="249" t="s">
        <v>83</v>
      </c>
      <c r="G230" s="247"/>
      <c r="H230" s="250">
        <v>1</v>
      </c>
      <c r="I230" s="251"/>
      <c r="J230" s="247"/>
      <c r="K230" s="247"/>
      <c r="L230" s="252"/>
      <c r="M230" s="253"/>
      <c r="N230" s="254"/>
      <c r="O230" s="254"/>
      <c r="P230" s="254"/>
      <c r="Q230" s="254"/>
      <c r="R230" s="254"/>
      <c r="S230" s="254"/>
      <c r="T230" s="255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56" t="s">
        <v>184</v>
      </c>
      <c r="AU230" s="256" t="s">
        <v>85</v>
      </c>
      <c r="AV230" s="14" t="s">
        <v>85</v>
      </c>
      <c r="AW230" s="14" t="s">
        <v>31</v>
      </c>
      <c r="AX230" s="14" t="s">
        <v>83</v>
      </c>
      <c r="AY230" s="256" t="s">
        <v>134</v>
      </c>
    </row>
    <row r="231" s="2" customFormat="1" ht="24.15" customHeight="1">
      <c r="A231" s="37"/>
      <c r="B231" s="38"/>
      <c r="C231" s="257" t="s">
        <v>349</v>
      </c>
      <c r="D231" s="257" t="s">
        <v>188</v>
      </c>
      <c r="E231" s="258" t="s">
        <v>350</v>
      </c>
      <c r="F231" s="259" t="s">
        <v>351</v>
      </c>
      <c r="G231" s="260" t="s">
        <v>149</v>
      </c>
      <c r="H231" s="261">
        <v>1</v>
      </c>
      <c r="I231" s="262"/>
      <c r="J231" s="261">
        <f>ROUND(I231*H231,2)</f>
        <v>0</v>
      </c>
      <c r="K231" s="263"/>
      <c r="L231" s="264"/>
      <c r="M231" s="265" t="s">
        <v>1</v>
      </c>
      <c r="N231" s="266" t="s">
        <v>40</v>
      </c>
      <c r="O231" s="90"/>
      <c r="P231" s="227">
        <f>O231*H231</f>
        <v>0</v>
      </c>
      <c r="Q231" s="227">
        <v>0.0033999999999999998</v>
      </c>
      <c r="R231" s="227">
        <f>Q231*H231</f>
        <v>0.0033999999999999998</v>
      </c>
      <c r="S231" s="227">
        <v>0</v>
      </c>
      <c r="T231" s="228">
        <f>S231*H231</f>
        <v>0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229" t="s">
        <v>191</v>
      </c>
      <c r="AT231" s="229" t="s">
        <v>188</v>
      </c>
      <c r="AU231" s="229" t="s">
        <v>85</v>
      </c>
      <c r="AY231" s="16" t="s">
        <v>134</v>
      </c>
      <c r="BE231" s="230">
        <f>IF(N231="základní",J231,0)</f>
        <v>0</v>
      </c>
      <c r="BF231" s="230">
        <f>IF(N231="snížená",J231,0)</f>
        <v>0</v>
      </c>
      <c r="BG231" s="230">
        <f>IF(N231="zákl. přenesená",J231,0)</f>
        <v>0</v>
      </c>
      <c r="BH231" s="230">
        <f>IF(N231="sníž. přenesená",J231,0)</f>
        <v>0</v>
      </c>
      <c r="BI231" s="230">
        <f>IF(N231="nulová",J231,0)</f>
        <v>0</v>
      </c>
      <c r="BJ231" s="16" t="s">
        <v>83</v>
      </c>
      <c r="BK231" s="230">
        <f>ROUND(I231*H231,2)</f>
        <v>0</v>
      </c>
      <c r="BL231" s="16" t="s">
        <v>182</v>
      </c>
      <c r="BM231" s="229" t="s">
        <v>352</v>
      </c>
    </row>
    <row r="232" s="13" customFormat="1">
      <c r="A232" s="13"/>
      <c r="B232" s="236"/>
      <c r="C232" s="237"/>
      <c r="D232" s="231" t="s">
        <v>184</v>
      </c>
      <c r="E232" s="238" t="s">
        <v>1</v>
      </c>
      <c r="F232" s="239" t="s">
        <v>348</v>
      </c>
      <c r="G232" s="237"/>
      <c r="H232" s="238" t="s">
        <v>1</v>
      </c>
      <c r="I232" s="240"/>
      <c r="J232" s="237"/>
      <c r="K232" s="237"/>
      <c r="L232" s="241"/>
      <c r="M232" s="242"/>
      <c r="N232" s="243"/>
      <c r="O232" s="243"/>
      <c r="P232" s="243"/>
      <c r="Q232" s="243"/>
      <c r="R232" s="243"/>
      <c r="S232" s="243"/>
      <c r="T232" s="244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5" t="s">
        <v>184</v>
      </c>
      <c r="AU232" s="245" t="s">
        <v>85</v>
      </c>
      <c r="AV232" s="13" t="s">
        <v>83</v>
      </c>
      <c r="AW232" s="13" t="s">
        <v>31</v>
      </c>
      <c r="AX232" s="13" t="s">
        <v>75</v>
      </c>
      <c r="AY232" s="245" t="s">
        <v>134</v>
      </c>
    </row>
    <row r="233" s="14" customFormat="1">
      <c r="A233" s="14"/>
      <c r="B233" s="246"/>
      <c r="C233" s="247"/>
      <c r="D233" s="231" t="s">
        <v>184</v>
      </c>
      <c r="E233" s="248" t="s">
        <v>1</v>
      </c>
      <c r="F233" s="249" t="s">
        <v>83</v>
      </c>
      <c r="G233" s="247"/>
      <c r="H233" s="250">
        <v>1</v>
      </c>
      <c r="I233" s="251"/>
      <c r="J233" s="247"/>
      <c r="K233" s="247"/>
      <c r="L233" s="252"/>
      <c r="M233" s="253"/>
      <c r="N233" s="254"/>
      <c r="O233" s="254"/>
      <c r="P233" s="254"/>
      <c r="Q233" s="254"/>
      <c r="R233" s="254"/>
      <c r="S233" s="254"/>
      <c r="T233" s="255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56" t="s">
        <v>184</v>
      </c>
      <c r="AU233" s="256" t="s">
        <v>85</v>
      </c>
      <c r="AV233" s="14" t="s">
        <v>85</v>
      </c>
      <c r="AW233" s="14" t="s">
        <v>31</v>
      </c>
      <c r="AX233" s="14" t="s">
        <v>83</v>
      </c>
      <c r="AY233" s="256" t="s">
        <v>134</v>
      </c>
    </row>
    <row r="234" s="2" customFormat="1" ht="24.15" customHeight="1">
      <c r="A234" s="37"/>
      <c r="B234" s="38"/>
      <c r="C234" s="218" t="s">
        <v>353</v>
      </c>
      <c r="D234" s="218" t="s">
        <v>137</v>
      </c>
      <c r="E234" s="219" t="s">
        <v>354</v>
      </c>
      <c r="F234" s="220" t="s">
        <v>355</v>
      </c>
      <c r="G234" s="221" t="s">
        <v>149</v>
      </c>
      <c r="H234" s="222">
        <v>1</v>
      </c>
      <c r="I234" s="223"/>
      <c r="J234" s="222">
        <f>ROUND(I234*H234,2)</f>
        <v>0</v>
      </c>
      <c r="K234" s="224"/>
      <c r="L234" s="43"/>
      <c r="M234" s="225" t="s">
        <v>1</v>
      </c>
      <c r="N234" s="226" t="s">
        <v>40</v>
      </c>
      <c r="O234" s="90"/>
      <c r="P234" s="227">
        <f>O234*H234</f>
        <v>0</v>
      </c>
      <c r="Q234" s="227">
        <v>0</v>
      </c>
      <c r="R234" s="227">
        <f>Q234*H234</f>
        <v>0</v>
      </c>
      <c r="S234" s="227">
        <v>0</v>
      </c>
      <c r="T234" s="228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229" t="s">
        <v>182</v>
      </c>
      <c r="AT234" s="229" t="s">
        <v>137</v>
      </c>
      <c r="AU234" s="229" t="s">
        <v>85</v>
      </c>
      <c r="AY234" s="16" t="s">
        <v>134</v>
      </c>
      <c r="BE234" s="230">
        <f>IF(N234="základní",J234,0)</f>
        <v>0</v>
      </c>
      <c r="BF234" s="230">
        <f>IF(N234="snížená",J234,0)</f>
        <v>0</v>
      </c>
      <c r="BG234" s="230">
        <f>IF(N234="zákl. přenesená",J234,0)</f>
        <v>0</v>
      </c>
      <c r="BH234" s="230">
        <f>IF(N234="sníž. přenesená",J234,0)</f>
        <v>0</v>
      </c>
      <c r="BI234" s="230">
        <f>IF(N234="nulová",J234,0)</f>
        <v>0</v>
      </c>
      <c r="BJ234" s="16" t="s">
        <v>83</v>
      </c>
      <c r="BK234" s="230">
        <f>ROUND(I234*H234,2)</f>
        <v>0</v>
      </c>
      <c r="BL234" s="16" t="s">
        <v>182</v>
      </c>
      <c r="BM234" s="229" t="s">
        <v>356</v>
      </c>
    </row>
    <row r="235" s="13" customFormat="1">
      <c r="A235" s="13"/>
      <c r="B235" s="236"/>
      <c r="C235" s="237"/>
      <c r="D235" s="231" t="s">
        <v>184</v>
      </c>
      <c r="E235" s="238" t="s">
        <v>1</v>
      </c>
      <c r="F235" s="239" t="s">
        <v>348</v>
      </c>
      <c r="G235" s="237"/>
      <c r="H235" s="238" t="s">
        <v>1</v>
      </c>
      <c r="I235" s="240"/>
      <c r="J235" s="237"/>
      <c r="K235" s="237"/>
      <c r="L235" s="241"/>
      <c r="M235" s="242"/>
      <c r="N235" s="243"/>
      <c r="O235" s="243"/>
      <c r="P235" s="243"/>
      <c r="Q235" s="243"/>
      <c r="R235" s="243"/>
      <c r="S235" s="243"/>
      <c r="T235" s="244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5" t="s">
        <v>184</v>
      </c>
      <c r="AU235" s="245" t="s">
        <v>85</v>
      </c>
      <c r="AV235" s="13" t="s">
        <v>83</v>
      </c>
      <c r="AW235" s="13" t="s">
        <v>31</v>
      </c>
      <c r="AX235" s="13" t="s">
        <v>75</v>
      </c>
      <c r="AY235" s="245" t="s">
        <v>134</v>
      </c>
    </row>
    <row r="236" s="14" customFormat="1">
      <c r="A236" s="14"/>
      <c r="B236" s="246"/>
      <c r="C236" s="247"/>
      <c r="D236" s="231" t="s">
        <v>184</v>
      </c>
      <c r="E236" s="248" t="s">
        <v>1</v>
      </c>
      <c r="F236" s="249" t="s">
        <v>83</v>
      </c>
      <c r="G236" s="247"/>
      <c r="H236" s="250">
        <v>1</v>
      </c>
      <c r="I236" s="251"/>
      <c r="J236" s="247"/>
      <c r="K236" s="247"/>
      <c r="L236" s="252"/>
      <c r="M236" s="253"/>
      <c r="N236" s="254"/>
      <c r="O236" s="254"/>
      <c r="P236" s="254"/>
      <c r="Q236" s="254"/>
      <c r="R236" s="254"/>
      <c r="S236" s="254"/>
      <c r="T236" s="255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56" t="s">
        <v>184</v>
      </c>
      <c r="AU236" s="256" t="s">
        <v>85</v>
      </c>
      <c r="AV236" s="14" t="s">
        <v>85</v>
      </c>
      <c r="AW236" s="14" t="s">
        <v>31</v>
      </c>
      <c r="AX236" s="14" t="s">
        <v>83</v>
      </c>
      <c r="AY236" s="256" t="s">
        <v>134</v>
      </c>
    </row>
    <row r="237" s="2" customFormat="1" ht="24.15" customHeight="1">
      <c r="A237" s="37"/>
      <c r="B237" s="38"/>
      <c r="C237" s="257" t="s">
        <v>357</v>
      </c>
      <c r="D237" s="257" t="s">
        <v>188</v>
      </c>
      <c r="E237" s="258" t="s">
        <v>358</v>
      </c>
      <c r="F237" s="259" t="s">
        <v>359</v>
      </c>
      <c r="G237" s="260" t="s">
        <v>149</v>
      </c>
      <c r="H237" s="261">
        <v>1</v>
      </c>
      <c r="I237" s="262"/>
      <c r="J237" s="261">
        <f>ROUND(I237*H237,2)</f>
        <v>0</v>
      </c>
      <c r="K237" s="263"/>
      <c r="L237" s="264"/>
      <c r="M237" s="265" t="s">
        <v>1</v>
      </c>
      <c r="N237" s="266" t="s">
        <v>40</v>
      </c>
      <c r="O237" s="90"/>
      <c r="P237" s="227">
        <f>O237*H237</f>
        <v>0</v>
      </c>
      <c r="Q237" s="227">
        <v>0.0088999999999999999</v>
      </c>
      <c r="R237" s="227">
        <f>Q237*H237</f>
        <v>0.0088999999999999999</v>
      </c>
      <c r="S237" s="227">
        <v>0</v>
      </c>
      <c r="T237" s="228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229" t="s">
        <v>191</v>
      </c>
      <c r="AT237" s="229" t="s">
        <v>188</v>
      </c>
      <c r="AU237" s="229" t="s">
        <v>85</v>
      </c>
      <c r="AY237" s="16" t="s">
        <v>134</v>
      </c>
      <c r="BE237" s="230">
        <f>IF(N237="základní",J237,0)</f>
        <v>0</v>
      </c>
      <c r="BF237" s="230">
        <f>IF(N237="snížená",J237,0)</f>
        <v>0</v>
      </c>
      <c r="BG237" s="230">
        <f>IF(N237="zákl. přenesená",J237,0)</f>
        <v>0</v>
      </c>
      <c r="BH237" s="230">
        <f>IF(N237="sníž. přenesená",J237,0)</f>
        <v>0</v>
      </c>
      <c r="BI237" s="230">
        <f>IF(N237="nulová",J237,0)</f>
        <v>0</v>
      </c>
      <c r="BJ237" s="16" t="s">
        <v>83</v>
      </c>
      <c r="BK237" s="230">
        <f>ROUND(I237*H237,2)</f>
        <v>0</v>
      </c>
      <c r="BL237" s="16" t="s">
        <v>182</v>
      </c>
      <c r="BM237" s="229" t="s">
        <v>360</v>
      </c>
    </row>
    <row r="238" s="13" customFormat="1">
      <c r="A238" s="13"/>
      <c r="B238" s="236"/>
      <c r="C238" s="237"/>
      <c r="D238" s="231" t="s">
        <v>184</v>
      </c>
      <c r="E238" s="238" t="s">
        <v>1</v>
      </c>
      <c r="F238" s="239" t="s">
        <v>348</v>
      </c>
      <c r="G238" s="237"/>
      <c r="H238" s="238" t="s">
        <v>1</v>
      </c>
      <c r="I238" s="240"/>
      <c r="J238" s="237"/>
      <c r="K238" s="237"/>
      <c r="L238" s="241"/>
      <c r="M238" s="242"/>
      <c r="N238" s="243"/>
      <c r="O238" s="243"/>
      <c r="P238" s="243"/>
      <c r="Q238" s="243"/>
      <c r="R238" s="243"/>
      <c r="S238" s="243"/>
      <c r="T238" s="244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5" t="s">
        <v>184</v>
      </c>
      <c r="AU238" s="245" t="s">
        <v>85</v>
      </c>
      <c r="AV238" s="13" t="s">
        <v>83</v>
      </c>
      <c r="AW238" s="13" t="s">
        <v>31</v>
      </c>
      <c r="AX238" s="13" t="s">
        <v>75</v>
      </c>
      <c r="AY238" s="245" t="s">
        <v>134</v>
      </c>
    </row>
    <row r="239" s="14" customFormat="1">
      <c r="A239" s="14"/>
      <c r="B239" s="246"/>
      <c r="C239" s="247"/>
      <c r="D239" s="231" t="s">
        <v>184</v>
      </c>
      <c r="E239" s="248" t="s">
        <v>1</v>
      </c>
      <c r="F239" s="249" t="s">
        <v>83</v>
      </c>
      <c r="G239" s="247"/>
      <c r="H239" s="250">
        <v>1</v>
      </c>
      <c r="I239" s="251"/>
      <c r="J239" s="247"/>
      <c r="K239" s="247"/>
      <c r="L239" s="252"/>
      <c r="M239" s="253"/>
      <c r="N239" s="254"/>
      <c r="O239" s="254"/>
      <c r="P239" s="254"/>
      <c r="Q239" s="254"/>
      <c r="R239" s="254"/>
      <c r="S239" s="254"/>
      <c r="T239" s="255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56" t="s">
        <v>184</v>
      </c>
      <c r="AU239" s="256" t="s">
        <v>85</v>
      </c>
      <c r="AV239" s="14" t="s">
        <v>85</v>
      </c>
      <c r="AW239" s="14" t="s">
        <v>31</v>
      </c>
      <c r="AX239" s="14" t="s">
        <v>83</v>
      </c>
      <c r="AY239" s="256" t="s">
        <v>134</v>
      </c>
    </row>
    <row r="240" s="2" customFormat="1" ht="37.8" customHeight="1">
      <c r="A240" s="37"/>
      <c r="B240" s="38"/>
      <c r="C240" s="218" t="s">
        <v>361</v>
      </c>
      <c r="D240" s="218" t="s">
        <v>137</v>
      </c>
      <c r="E240" s="219" t="s">
        <v>362</v>
      </c>
      <c r="F240" s="220" t="s">
        <v>363</v>
      </c>
      <c r="G240" s="221" t="s">
        <v>181</v>
      </c>
      <c r="H240" s="222">
        <v>5</v>
      </c>
      <c r="I240" s="223"/>
      <c r="J240" s="222">
        <f>ROUND(I240*H240,2)</f>
        <v>0</v>
      </c>
      <c r="K240" s="224"/>
      <c r="L240" s="43"/>
      <c r="M240" s="225" t="s">
        <v>1</v>
      </c>
      <c r="N240" s="226" t="s">
        <v>40</v>
      </c>
      <c r="O240" s="90"/>
      <c r="P240" s="227">
        <f>O240*H240</f>
        <v>0</v>
      </c>
      <c r="Q240" s="227">
        <v>0.011979999999999999</v>
      </c>
      <c r="R240" s="227">
        <f>Q240*H240</f>
        <v>0.059899999999999995</v>
      </c>
      <c r="S240" s="227">
        <v>0</v>
      </c>
      <c r="T240" s="228">
        <f>S240*H240</f>
        <v>0</v>
      </c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R240" s="229" t="s">
        <v>182</v>
      </c>
      <c r="AT240" s="229" t="s">
        <v>137</v>
      </c>
      <c r="AU240" s="229" t="s">
        <v>85</v>
      </c>
      <c r="AY240" s="16" t="s">
        <v>134</v>
      </c>
      <c r="BE240" s="230">
        <f>IF(N240="základní",J240,0)</f>
        <v>0</v>
      </c>
      <c r="BF240" s="230">
        <f>IF(N240="snížená",J240,0)</f>
        <v>0</v>
      </c>
      <c r="BG240" s="230">
        <f>IF(N240="zákl. přenesená",J240,0)</f>
        <v>0</v>
      </c>
      <c r="BH240" s="230">
        <f>IF(N240="sníž. přenesená",J240,0)</f>
        <v>0</v>
      </c>
      <c r="BI240" s="230">
        <f>IF(N240="nulová",J240,0)</f>
        <v>0</v>
      </c>
      <c r="BJ240" s="16" t="s">
        <v>83</v>
      </c>
      <c r="BK240" s="230">
        <f>ROUND(I240*H240,2)</f>
        <v>0</v>
      </c>
      <c r="BL240" s="16" t="s">
        <v>182</v>
      </c>
      <c r="BM240" s="229" t="s">
        <v>364</v>
      </c>
    </row>
    <row r="241" s="12" customFormat="1" ht="22.8" customHeight="1">
      <c r="A241" s="12"/>
      <c r="B241" s="202"/>
      <c r="C241" s="203"/>
      <c r="D241" s="204" t="s">
        <v>74</v>
      </c>
      <c r="E241" s="216" t="s">
        <v>365</v>
      </c>
      <c r="F241" s="216" t="s">
        <v>366</v>
      </c>
      <c r="G241" s="203"/>
      <c r="H241" s="203"/>
      <c r="I241" s="206"/>
      <c r="J241" s="217">
        <f>BK241</f>
        <v>0</v>
      </c>
      <c r="K241" s="203"/>
      <c r="L241" s="208"/>
      <c r="M241" s="209"/>
      <c r="N241" s="210"/>
      <c r="O241" s="210"/>
      <c r="P241" s="211">
        <f>SUM(P242:P244)</f>
        <v>0</v>
      </c>
      <c r="Q241" s="210"/>
      <c r="R241" s="211">
        <f>SUM(R242:R244)</f>
        <v>0</v>
      </c>
      <c r="S241" s="210"/>
      <c r="T241" s="212">
        <f>SUM(T242:T244)</f>
        <v>0</v>
      </c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R241" s="213" t="s">
        <v>85</v>
      </c>
      <c r="AT241" s="214" t="s">
        <v>74</v>
      </c>
      <c r="AU241" s="214" t="s">
        <v>83</v>
      </c>
      <c r="AY241" s="213" t="s">
        <v>134</v>
      </c>
      <c r="BK241" s="215">
        <f>SUM(BK242:BK244)</f>
        <v>0</v>
      </c>
    </row>
    <row r="242" s="2" customFormat="1" ht="16.5" customHeight="1">
      <c r="A242" s="37"/>
      <c r="B242" s="38"/>
      <c r="C242" s="218" t="s">
        <v>367</v>
      </c>
      <c r="D242" s="218" t="s">
        <v>137</v>
      </c>
      <c r="E242" s="219" t="s">
        <v>368</v>
      </c>
      <c r="F242" s="220" t="s">
        <v>369</v>
      </c>
      <c r="G242" s="221" t="s">
        <v>140</v>
      </c>
      <c r="H242" s="222">
        <v>1</v>
      </c>
      <c r="I242" s="223"/>
      <c r="J242" s="222">
        <f>ROUND(I242*H242,2)</f>
        <v>0</v>
      </c>
      <c r="K242" s="224"/>
      <c r="L242" s="43"/>
      <c r="M242" s="225" t="s">
        <v>1</v>
      </c>
      <c r="N242" s="226" t="s">
        <v>40</v>
      </c>
      <c r="O242" s="90"/>
      <c r="P242" s="227">
        <f>O242*H242</f>
        <v>0</v>
      </c>
      <c r="Q242" s="227">
        <v>0</v>
      </c>
      <c r="R242" s="227">
        <f>Q242*H242</f>
        <v>0</v>
      </c>
      <c r="S242" s="227">
        <v>0</v>
      </c>
      <c r="T242" s="228">
        <f>S242*H242</f>
        <v>0</v>
      </c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R242" s="229" t="s">
        <v>182</v>
      </c>
      <c r="AT242" s="229" t="s">
        <v>137</v>
      </c>
      <c r="AU242" s="229" t="s">
        <v>85</v>
      </c>
      <c r="AY242" s="16" t="s">
        <v>134</v>
      </c>
      <c r="BE242" s="230">
        <f>IF(N242="základní",J242,0)</f>
        <v>0</v>
      </c>
      <c r="BF242" s="230">
        <f>IF(N242="snížená",J242,0)</f>
        <v>0</v>
      </c>
      <c r="BG242" s="230">
        <f>IF(N242="zákl. přenesená",J242,0)</f>
        <v>0</v>
      </c>
      <c r="BH242" s="230">
        <f>IF(N242="sníž. přenesená",J242,0)</f>
        <v>0</v>
      </c>
      <c r="BI242" s="230">
        <f>IF(N242="nulová",J242,0)</f>
        <v>0</v>
      </c>
      <c r="BJ242" s="16" t="s">
        <v>83</v>
      </c>
      <c r="BK242" s="230">
        <f>ROUND(I242*H242,2)</f>
        <v>0</v>
      </c>
      <c r="BL242" s="16" t="s">
        <v>182</v>
      </c>
      <c r="BM242" s="229" t="s">
        <v>370</v>
      </c>
    </row>
    <row r="243" s="2" customFormat="1">
      <c r="A243" s="37"/>
      <c r="B243" s="38"/>
      <c r="C243" s="39"/>
      <c r="D243" s="231" t="s">
        <v>143</v>
      </c>
      <c r="E243" s="39"/>
      <c r="F243" s="232" t="s">
        <v>371</v>
      </c>
      <c r="G243" s="39"/>
      <c r="H243" s="39"/>
      <c r="I243" s="233"/>
      <c r="J243" s="39"/>
      <c r="K243" s="39"/>
      <c r="L243" s="43"/>
      <c r="M243" s="234"/>
      <c r="N243" s="235"/>
      <c r="O243" s="90"/>
      <c r="P243" s="90"/>
      <c r="Q243" s="90"/>
      <c r="R243" s="90"/>
      <c r="S243" s="90"/>
      <c r="T243" s="91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T243" s="16" t="s">
        <v>143</v>
      </c>
      <c r="AU243" s="16" t="s">
        <v>85</v>
      </c>
    </row>
    <row r="244" s="2" customFormat="1" ht="37.8" customHeight="1">
      <c r="A244" s="37"/>
      <c r="B244" s="38"/>
      <c r="C244" s="218" t="s">
        <v>372</v>
      </c>
      <c r="D244" s="218" t="s">
        <v>137</v>
      </c>
      <c r="E244" s="219" t="s">
        <v>373</v>
      </c>
      <c r="F244" s="220" t="s">
        <v>374</v>
      </c>
      <c r="G244" s="221" t="s">
        <v>149</v>
      </c>
      <c r="H244" s="222">
        <v>5</v>
      </c>
      <c r="I244" s="223"/>
      <c r="J244" s="222">
        <f>ROUND(I244*H244,2)</f>
        <v>0</v>
      </c>
      <c r="K244" s="224"/>
      <c r="L244" s="43"/>
      <c r="M244" s="225" t="s">
        <v>1</v>
      </c>
      <c r="N244" s="226" t="s">
        <v>40</v>
      </c>
      <c r="O244" s="90"/>
      <c r="P244" s="227">
        <f>O244*H244</f>
        <v>0</v>
      </c>
      <c r="Q244" s="227">
        <v>0</v>
      </c>
      <c r="R244" s="227">
        <f>Q244*H244</f>
        <v>0</v>
      </c>
      <c r="S244" s="227">
        <v>0</v>
      </c>
      <c r="T244" s="228">
        <f>S244*H244</f>
        <v>0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R244" s="229" t="s">
        <v>182</v>
      </c>
      <c r="AT244" s="229" t="s">
        <v>137</v>
      </c>
      <c r="AU244" s="229" t="s">
        <v>85</v>
      </c>
      <c r="AY244" s="16" t="s">
        <v>134</v>
      </c>
      <c r="BE244" s="230">
        <f>IF(N244="základní",J244,0)</f>
        <v>0</v>
      </c>
      <c r="BF244" s="230">
        <f>IF(N244="snížená",J244,0)</f>
        <v>0</v>
      </c>
      <c r="BG244" s="230">
        <f>IF(N244="zákl. přenesená",J244,0)</f>
        <v>0</v>
      </c>
      <c r="BH244" s="230">
        <f>IF(N244="sníž. přenesená",J244,0)</f>
        <v>0</v>
      </c>
      <c r="BI244" s="230">
        <f>IF(N244="nulová",J244,0)</f>
        <v>0</v>
      </c>
      <c r="BJ244" s="16" t="s">
        <v>83</v>
      </c>
      <c r="BK244" s="230">
        <f>ROUND(I244*H244,2)</f>
        <v>0</v>
      </c>
      <c r="BL244" s="16" t="s">
        <v>182</v>
      </c>
      <c r="BM244" s="229" t="s">
        <v>375</v>
      </c>
    </row>
    <row r="245" s="12" customFormat="1" ht="22.8" customHeight="1">
      <c r="A245" s="12"/>
      <c r="B245" s="202"/>
      <c r="C245" s="203"/>
      <c r="D245" s="204" t="s">
        <v>74</v>
      </c>
      <c r="E245" s="216" t="s">
        <v>376</v>
      </c>
      <c r="F245" s="216" t="s">
        <v>377</v>
      </c>
      <c r="G245" s="203"/>
      <c r="H245" s="203"/>
      <c r="I245" s="206"/>
      <c r="J245" s="217">
        <f>BK245</f>
        <v>0</v>
      </c>
      <c r="K245" s="203"/>
      <c r="L245" s="208"/>
      <c r="M245" s="209"/>
      <c r="N245" s="210"/>
      <c r="O245" s="210"/>
      <c r="P245" s="211">
        <f>SUM(P246:P257)</f>
        <v>0</v>
      </c>
      <c r="Q245" s="210"/>
      <c r="R245" s="211">
        <f>SUM(R246:R257)</f>
        <v>0.00346</v>
      </c>
      <c r="S245" s="210"/>
      <c r="T245" s="212">
        <f>SUM(T246:T257)</f>
        <v>0</v>
      </c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R245" s="213" t="s">
        <v>85</v>
      </c>
      <c r="AT245" s="214" t="s">
        <v>74</v>
      </c>
      <c r="AU245" s="214" t="s">
        <v>83</v>
      </c>
      <c r="AY245" s="213" t="s">
        <v>134</v>
      </c>
      <c r="BK245" s="215">
        <f>SUM(BK246:BK257)</f>
        <v>0</v>
      </c>
    </row>
    <row r="246" s="2" customFormat="1" ht="24.15" customHeight="1">
      <c r="A246" s="37"/>
      <c r="B246" s="38"/>
      <c r="C246" s="218" t="s">
        <v>378</v>
      </c>
      <c r="D246" s="218" t="s">
        <v>137</v>
      </c>
      <c r="E246" s="219" t="s">
        <v>379</v>
      </c>
      <c r="F246" s="220" t="s">
        <v>380</v>
      </c>
      <c r="G246" s="221" t="s">
        <v>181</v>
      </c>
      <c r="H246" s="222">
        <v>2</v>
      </c>
      <c r="I246" s="223"/>
      <c r="J246" s="222">
        <f>ROUND(I246*H246,2)</f>
        <v>0</v>
      </c>
      <c r="K246" s="224"/>
      <c r="L246" s="43"/>
      <c r="M246" s="225" t="s">
        <v>1</v>
      </c>
      <c r="N246" s="226" t="s">
        <v>40</v>
      </c>
      <c r="O246" s="90"/>
      <c r="P246" s="227">
        <f>O246*H246</f>
        <v>0</v>
      </c>
      <c r="Q246" s="227">
        <v>2.0000000000000002E-05</v>
      </c>
      <c r="R246" s="227">
        <f>Q246*H246</f>
        <v>4.0000000000000003E-05</v>
      </c>
      <c r="S246" s="227">
        <v>0</v>
      </c>
      <c r="T246" s="228">
        <f>S246*H246</f>
        <v>0</v>
      </c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R246" s="229" t="s">
        <v>182</v>
      </c>
      <c r="AT246" s="229" t="s">
        <v>137</v>
      </c>
      <c r="AU246" s="229" t="s">
        <v>85</v>
      </c>
      <c r="AY246" s="16" t="s">
        <v>134</v>
      </c>
      <c r="BE246" s="230">
        <f>IF(N246="základní",J246,0)</f>
        <v>0</v>
      </c>
      <c r="BF246" s="230">
        <f>IF(N246="snížená",J246,0)</f>
        <v>0</v>
      </c>
      <c r="BG246" s="230">
        <f>IF(N246="zákl. přenesená",J246,0)</f>
        <v>0</v>
      </c>
      <c r="BH246" s="230">
        <f>IF(N246="sníž. přenesená",J246,0)</f>
        <v>0</v>
      </c>
      <c r="BI246" s="230">
        <f>IF(N246="nulová",J246,0)</f>
        <v>0</v>
      </c>
      <c r="BJ246" s="16" t="s">
        <v>83</v>
      </c>
      <c r="BK246" s="230">
        <f>ROUND(I246*H246,2)</f>
        <v>0</v>
      </c>
      <c r="BL246" s="16" t="s">
        <v>182</v>
      </c>
      <c r="BM246" s="229" t="s">
        <v>381</v>
      </c>
    </row>
    <row r="247" s="13" customFormat="1">
      <c r="A247" s="13"/>
      <c r="B247" s="236"/>
      <c r="C247" s="237"/>
      <c r="D247" s="231" t="s">
        <v>184</v>
      </c>
      <c r="E247" s="238" t="s">
        <v>1</v>
      </c>
      <c r="F247" s="239" t="s">
        <v>382</v>
      </c>
      <c r="G247" s="237"/>
      <c r="H247" s="238" t="s">
        <v>1</v>
      </c>
      <c r="I247" s="240"/>
      <c r="J247" s="237"/>
      <c r="K247" s="237"/>
      <c r="L247" s="241"/>
      <c r="M247" s="242"/>
      <c r="N247" s="243"/>
      <c r="O247" s="243"/>
      <c r="P247" s="243"/>
      <c r="Q247" s="243"/>
      <c r="R247" s="243"/>
      <c r="S247" s="243"/>
      <c r="T247" s="244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5" t="s">
        <v>184</v>
      </c>
      <c r="AU247" s="245" t="s">
        <v>85</v>
      </c>
      <c r="AV247" s="13" t="s">
        <v>83</v>
      </c>
      <c r="AW247" s="13" t="s">
        <v>31</v>
      </c>
      <c r="AX247" s="13" t="s">
        <v>75</v>
      </c>
      <c r="AY247" s="245" t="s">
        <v>134</v>
      </c>
    </row>
    <row r="248" s="14" customFormat="1">
      <c r="A248" s="14"/>
      <c r="B248" s="246"/>
      <c r="C248" s="247"/>
      <c r="D248" s="231" t="s">
        <v>184</v>
      </c>
      <c r="E248" s="248" t="s">
        <v>1</v>
      </c>
      <c r="F248" s="249" t="s">
        <v>383</v>
      </c>
      <c r="G248" s="247"/>
      <c r="H248" s="250">
        <v>2</v>
      </c>
      <c r="I248" s="251"/>
      <c r="J248" s="247"/>
      <c r="K248" s="247"/>
      <c r="L248" s="252"/>
      <c r="M248" s="253"/>
      <c r="N248" s="254"/>
      <c r="O248" s="254"/>
      <c r="P248" s="254"/>
      <c r="Q248" s="254"/>
      <c r="R248" s="254"/>
      <c r="S248" s="254"/>
      <c r="T248" s="255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56" t="s">
        <v>184</v>
      </c>
      <c r="AU248" s="256" t="s">
        <v>85</v>
      </c>
      <c r="AV248" s="14" t="s">
        <v>85</v>
      </c>
      <c r="AW248" s="14" t="s">
        <v>31</v>
      </c>
      <c r="AX248" s="14" t="s">
        <v>83</v>
      </c>
      <c r="AY248" s="256" t="s">
        <v>134</v>
      </c>
    </row>
    <row r="249" s="2" customFormat="1" ht="24.15" customHeight="1">
      <c r="A249" s="37"/>
      <c r="B249" s="38"/>
      <c r="C249" s="218" t="s">
        <v>384</v>
      </c>
      <c r="D249" s="218" t="s">
        <v>137</v>
      </c>
      <c r="E249" s="219" t="s">
        <v>385</v>
      </c>
      <c r="F249" s="220" t="s">
        <v>386</v>
      </c>
      <c r="G249" s="221" t="s">
        <v>181</v>
      </c>
      <c r="H249" s="222">
        <v>4</v>
      </c>
      <c r="I249" s="223"/>
      <c r="J249" s="222">
        <f>ROUND(I249*H249,2)</f>
        <v>0</v>
      </c>
      <c r="K249" s="224"/>
      <c r="L249" s="43"/>
      <c r="M249" s="225" t="s">
        <v>1</v>
      </c>
      <c r="N249" s="226" t="s">
        <v>40</v>
      </c>
      <c r="O249" s="90"/>
      <c r="P249" s="227">
        <f>O249*H249</f>
        <v>0</v>
      </c>
      <c r="Q249" s="227">
        <v>5.0000000000000002E-05</v>
      </c>
      <c r="R249" s="227">
        <f>Q249*H249</f>
        <v>0.00020000000000000001</v>
      </c>
      <c r="S249" s="227">
        <v>0</v>
      </c>
      <c r="T249" s="228">
        <f>S249*H249</f>
        <v>0</v>
      </c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R249" s="229" t="s">
        <v>182</v>
      </c>
      <c r="AT249" s="229" t="s">
        <v>137</v>
      </c>
      <c r="AU249" s="229" t="s">
        <v>85</v>
      </c>
      <c r="AY249" s="16" t="s">
        <v>134</v>
      </c>
      <c r="BE249" s="230">
        <f>IF(N249="základní",J249,0)</f>
        <v>0</v>
      </c>
      <c r="BF249" s="230">
        <f>IF(N249="snížená",J249,0)</f>
        <v>0</v>
      </c>
      <c r="BG249" s="230">
        <f>IF(N249="zákl. přenesená",J249,0)</f>
        <v>0</v>
      </c>
      <c r="BH249" s="230">
        <f>IF(N249="sníž. přenesená",J249,0)</f>
        <v>0</v>
      </c>
      <c r="BI249" s="230">
        <f>IF(N249="nulová",J249,0)</f>
        <v>0</v>
      </c>
      <c r="BJ249" s="16" t="s">
        <v>83</v>
      </c>
      <c r="BK249" s="230">
        <f>ROUND(I249*H249,2)</f>
        <v>0</v>
      </c>
      <c r="BL249" s="16" t="s">
        <v>182</v>
      </c>
      <c r="BM249" s="229" t="s">
        <v>387</v>
      </c>
    </row>
    <row r="250" s="13" customFormat="1">
      <c r="A250" s="13"/>
      <c r="B250" s="236"/>
      <c r="C250" s="237"/>
      <c r="D250" s="231" t="s">
        <v>184</v>
      </c>
      <c r="E250" s="238" t="s">
        <v>1</v>
      </c>
      <c r="F250" s="239" t="s">
        <v>382</v>
      </c>
      <c r="G250" s="237"/>
      <c r="H250" s="238" t="s">
        <v>1</v>
      </c>
      <c r="I250" s="240"/>
      <c r="J250" s="237"/>
      <c r="K250" s="237"/>
      <c r="L250" s="241"/>
      <c r="M250" s="242"/>
      <c r="N250" s="243"/>
      <c r="O250" s="243"/>
      <c r="P250" s="243"/>
      <c r="Q250" s="243"/>
      <c r="R250" s="243"/>
      <c r="S250" s="243"/>
      <c r="T250" s="244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5" t="s">
        <v>184</v>
      </c>
      <c r="AU250" s="245" t="s">
        <v>85</v>
      </c>
      <c r="AV250" s="13" t="s">
        <v>83</v>
      </c>
      <c r="AW250" s="13" t="s">
        <v>31</v>
      </c>
      <c r="AX250" s="13" t="s">
        <v>75</v>
      </c>
      <c r="AY250" s="245" t="s">
        <v>134</v>
      </c>
    </row>
    <row r="251" s="14" customFormat="1">
      <c r="A251" s="14"/>
      <c r="B251" s="246"/>
      <c r="C251" s="247"/>
      <c r="D251" s="231" t="s">
        <v>184</v>
      </c>
      <c r="E251" s="248" t="s">
        <v>1</v>
      </c>
      <c r="F251" s="249" t="s">
        <v>141</v>
      </c>
      <c r="G251" s="247"/>
      <c r="H251" s="250">
        <v>4</v>
      </c>
      <c r="I251" s="251"/>
      <c r="J251" s="247"/>
      <c r="K251" s="247"/>
      <c r="L251" s="252"/>
      <c r="M251" s="253"/>
      <c r="N251" s="254"/>
      <c r="O251" s="254"/>
      <c r="P251" s="254"/>
      <c r="Q251" s="254"/>
      <c r="R251" s="254"/>
      <c r="S251" s="254"/>
      <c r="T251" s="255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56" t="s">
        <v>184</v>
      </c>
      <c r="AU251" s="256" t="s">
        <v>85</v>
      </c>
      <c r="AV251" s="14" t="s">
        <v>85</v>
      </c>
      <c r="AW251" s="14" t="s">
        <v>31</v>
      </c>
      <c r="AX251" s="14" t="s">
        <v>83</v>
      </c>
      <c r="AY251" s="256" t="s">
        <v>134</v>
      </c>
    </row>
    <row r="252" s="2" customFormat="1" ht="24.15" customHeight="1">
      <c r="A252" s="37"/>
      <c r="B252" s="38"/>
      <c r="C252" s="218" t="s">
        <v>388</v>
      </c>
      <c r="D252" s="218" t="s">
        <v>137</v>
      </c>
      <c r="E252" s="219" t="s">
        <v>389</v>
      </c>
      <c r="F252" s="220" t="s">
        <v>390</v>
      </c>
      <c r="G252" s="221" t="s">
        <v>181</v>
      </c>
      <c r="H252" s="222">
        <v>20</v>
      </c>
      <c r="I252" s="223"/>
      <c r="J252" s="222">
        <f>ROUND(I252*H252,2)</f>
        <v>0</v>
      </c>
      <c r="K252" s="224"/>
      <c r="L252" s="43"/>
      <c r="M252" s="225" t="s">
        <v>1</v>
      </c>
      <c r="N252" s="226" t="s">
        <v>40</v>
      </c>
      <c r="O252" s="90"/>
      <c r="P252" s="227">
        <f>O252*H252</f>
        <v>0</v>
      </c>
      <c r="Q252" s="227">
        <v>6.9999999999999994E-05</v>
      </c>
      <c r="R252" s="227">
        <f>Q252*H252</f>
        <v>0.0013999999999999998</v>
      </c>
      <c r="S252" s="227">
        <v>0</v>
      </c>
      <c r="T252" s="228">
        <f>S252*H252</f>
        <v>0</v>
      </c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R252" s="229" t="s">
        <v>182</v>
      </c>
      <c r="AT252" s="229" t="s">
        <v>137</v>
      </c>
      <c r="AU252" s="229" t="s">
        <v>85</v>
      </c>
      <c r="AY252" s="16" t="s">
        <v>134</v>
      </c>
      <c r="BE252" s="230">
        <f>IF(N252="základní",J252,0)</f>
        <v>0</v>
      </c>
      <c r="BF252" s="230">
        <f>IF(N252="snížená",J252,0)</f>
        <v>0</v>
      </c>
      <c r="BG252" s="230">
        <f>IF(N252="zákl. přenesená",J252,0)</f>
        <v>0</v>
      </c>
      <c r="BH252" s="230">
        <f>IF(N252="sníž. přenesená",J252,0)</f>
        <v>0</v>
      </c>
      <c r="BI252" s="230">
        <f>IF(N252="nulová",J252,0)</f>
        <v>0</v>
      </c>
      <c r="BJ252" s="16" t="s">
        <v>83</v>
      </c>
      <c r="BK252" s="230">
        <f>ROUND(I252*H252,2)</f>
        <v>0</v>
      </c>
      <c r="BL252" s="16" t="s">
        <v>182</v>
      </c>
      <c r="BM252" s="229" t="s">
        <v>391</v>
      </c>
    </row>
    <row r="253" s="13" customFormat="1">
      <c r="A253" s="13"/>
      <c r="B253" s="236"/>
      <c r="C253" s="237"/>
      <c r="D253" s="231" t="s">
        <v>184</v>
      </c>
      <c r="E253" s="238" t="s">
        <v>1</v>
      </c>
      <c r="F253" s="239" t="s">
        <v>382</v>
      </c>
      <c r="G253" s="237"/>
      <c r="H253" s="238" t="s">
        <v>1</v>
      </c>
      <c r="I253" s="240"/>
      <c r="J253" s="237"/>
      <c r="K253" s="237"/>
      <c r="L253" s="241"/>
      <c r="M253" s="242"/>
      <c r="N253" s="243"/>
      <c r="O253" s="243"/>
      <c r="P253" s="243"/>
      <c r="Q253" s="243"/>
      <c r="R253" s="243"/>
      <c r="S253" s="243"/>
      <c r="T253" s="244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5" t="s">
        <v>184</v>
      </c>
      <c r="AU253" s="245" t="s">
        <v>85</v>
      </c>
      <c r="AV253" s="13" t="s">
        <v>83</v>
      </c>
      <c r="AW253" s="13" t="s">
        <v>31</v>
      </c>
      <c r="AX253" s="13" t="s">
        <v>75</v>
      </c>
      <c r="AY253" s="245" t="s">
        <v>134</v>
      </c>
    </row>
    <row r="254" s="14" customFormat="1">
      <c r="A254" s="14"/>
      <c r="B254" s="246"/>
      <c r="C254" s="247"/>
      <c r="D254" s="231" t="s">
        <v>184</v>
      </c>
      <c r="E254" s="248" t="s">
        <v>1</v>
      </c>
      <c r="F254" s="249" t="s">
        <v>186</v>
      </c>
      <c r="G254" s="247"/>
      <c r="H254" s="250">
        <v>20</v>
      </c>
      <c r="I254" s="251"/>
      <c r="J254" s="247"/>
      <c r="K254" s="247"/>
      <c r="L254" s="252"/>
      <c r="M254" s="253"/>
      <c r="N254" s="254"/>
      <c r="O254" s="254"/>
      <c r="P254" s="254"/>
      <c r="Q254" s="254"/>
      <c r="R254" s="254"/>
      <c r="S254" s="254"/>
      <c r="T254" s="255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56" t="s">
        <v>184</v>
      </c>
      <c r="AU254" s="256" t="s">
        <v>85</v>
      </c>
      <c r="AV254" s="14" t="s">
        <v>85</v>
      </c>
      <c r="AW254" s="14" t="s">
        <v>31</v>
      </c>
      <c r="AX254" s="14" t="s">
        <v>83</v>
      </c>
      <c r="AY254" s="256" t="s">
        <v>134</v>
      </c>
    </row>
    <row r="255" s="2" customFormat="1" ht="24.15" customHeight="1">
      <c r="A255" s="37"/>
      <c r="B255" s="38"/>
      <c r="C255" s="218" t="s">
        <v>392</v>
      </c>
      <c r="D255" s="218" t="s">
        <v>137</v>
      </c>
      <c r="E255" s="219" t="s">
        <v>393</v>
      </c>
      <c r="F255" s="220" t="s">
        <v>394</v>
      </c>
      <c r="G255" s="221" t="s">
        <v>181</v>
      </c>
      <c r="H255" s="222">
        <v>2</v>
      </c>
      <c r="I255" s="223"/>
      <c r="J255" s="222">
        <f>ROUND(I255*H255,2)</f>
        <v>0</v>
      </c>
      <c r="K255" s="224"/>
      <c r="L255" s="43"/>
      <c r="M255" s="225" t="s">
        <v>1</v>
      </c>
      <c r="N255" s="226" t="s">
        <v>40</v>
      </c>
      <c r="O255" s="90"/>
      <c r="P255" s="227">
        <f>O255*H255</f>
        <v>0</v>
      </c>
      <c r="Q255" s="227">
        <v>3.0000000000000001E-05</v>
      </c>
      <c r="R255" s="227">
        <f>Q255*H255</f>
        <v>6.0000000000000002E-05</v>
      </c>
      <c r="S255" s="227">
        <v>0</v>
      </c>
      <c r="T255" s="228">
        <f>S255*H255</f>
        <v>0</v>
      </c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R255" s="229" t="s">
        <v>182</v>
      </c>
      <c r="AT255" s="229" t="s">
        <v>137</v>
      </c>
      <c r="AU255" s="229" t="s">
        <v>85</v>
      </c>
      <c r="AY255" s="16" t="s">
        <v>134</v>
      </c>
      <c r="BE255" s="230">
        <f>IF(N255="základní",J255,0)</f>
        <v>0</v>
      </c>
      <c r="BF255" s="230">
        <f>IF(N255="snížená",J255,0)</f>
        <v>0</v>
      </c>
      <c r="BG255" s="230">
        <f>IF(N255="zákl. přenesená",J255,0)</f>
        <v>0</v>
      </c>
      <c r="BH255" s="230">
        <f>IF(N255="sníž. přenesená",J255,0)</f>
        <v>0</v>
      </c>
      <c r="BI255" s="230">
        <f>IF(N255="nulová",J255,0)</f>
        <v>0</v>
      </c>
      <c r="BJ255" s="16" t="s">
        <v>83</v>
      </c>
      <c r="BK255" s="230">
        <f>ROUND(I255*H255,2)</f>
        <v>0</v>
      </c>
      <c r="BL255" s="16" t="s">
        <v>182</v>
      </c>
      <c r="BM255" s="229" t="s">
        <v>395</v>
      </c>
    </row>
    <row r="256" s="2" customFormat="1" ht="24.15" customHeight="1">
      <c r="A256" s="37"/>
      <c r="B256" s="38"/>
      <c r="C256" s="218" t="s">
        <v>396</v>
      </c>
      <c r="D256" s="218" t="s">
        <v>137</v>
      </c>
      <c r="E256" s="219" t="s">
        <v>397</v>
      </c>
      <c r="F256" s="220" t="s">
        <v>398</v>
      </c>
      <c r="G256" s="221" t="s">
        <v>181</v>
      </c>
      <c r="H256" s="222">
        <v>4</v>
      </c>
      <c r="I256" s="223"/>
      <c r="J256" s="222">
        <f>ROUND(I256*H256,2)</f>
        <v>0</v>
      </c>
      <c r="K256" s="224"/>
      <c r="L256" s="43"/>
      <c r="M256" s="225" t="s">
        <v>1</v>
      </c>
      <c r="N256" s="226" t="s">
        <v>40</v>
      </c>
      <c r="O256" s="90"/>
      <c r="P256" s="227">
        <f>O256*H256</f>
        <v>0</v>
      </c>
      <c r="Q256" s="227">
        <v>4.0000000000000003E-05</v>
      </c>
      <c r="R256" s="227">
        <f>Q256*H256</f>
        <v>0.00016000000000000001</v>
      </c>
      <c r="S256" s="227">
        <v>0</v>
      </c>
      <c r="T256" s="228">
        <f>S256*H256</f>
        <v>0</v>
      </c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R256" s="229" t="s">
        <v>182</v>
      </c>
      <c r="AT256" s="229" t="s">
        <v>137</v>
      </c>
      <c r="AU256" s="229" t="s">
        <v>85</v>
      </c>
      <c r="AY256" s="16" t="s">
        <v>134</v>
      </c>
      <c r="BE256" s="230">
        <f>IF(N256="základní",J256,0)</f>
        <v>0</v>
      </c>
      <c r="BF256" s="230">
        <f>IF(N256="snížená",J256,0)</f>
        <v>0</v>
      </c>
      <c r="BG256" s="230">
        <f>IF(N256="zákl. přenesená",J256,0)</f>
        <v>0</v>
      </c>
      <c r="BH256" s="230">
        <f>IF(N256="sníž. přenesená",J256,0)</f>
        <v>0</v>
      </c>
      <c r="BI256" s="230">
        <f>IF(N256="nulová",J256,0)</f>
        <v>0</v>
      </c>
      <c r="BJ256" s="16" t="s">
        <v>83</v>
      </c>
      <c r="BK256" s="230">
        <f>ROUND(I256*H256,2)</f>
        <v>0</v>
      </c>
      <c r="BL256" s="16" t="s">
        <v>182</v>
      </c>
      <c r="BM256" s="229" t="s">
        <v>399</v>
      </c>
    </row>
    <row r="257" s="2" customFormat="1" ht="24.15" customHeight="1">
      <c r="A257" s="37"/>
      <c r="B257" s="38"/>
      <c r="C257" s="218" t="s">
        <v>400</v>
      </c>
      <c r="D257" s="218" t="s">
        <v>137</v>
      </c>
      <c r="E257" s="219" t="s">
        <v>401</v>
      </c>
      <c r="F257" s="220" t="s">
        <v>402</v>
      </c>
      <c r="G257" s="221" t="s">
        <v>181</v>
      </c>
      <c r="H257" s="222">
        <v>20</v>
      </c>
      <c r="I257" s="223"/>
      <c r="J257" s="222">
        <f>ROUND(I257*H257,2)</f>
        <v>0</v>
      </c>
      <c r="K257" s="224"/>
      <c r="L257" s="43"/>
      <c r="M257" s="225" t="s">
        <v>1</v>
      </c>
      <c r="N257" s="226" t="s">
        <v>40</v>
      </c>
      <c r="O257" s="90"/>
      <c r="P257" s="227">
        <f>O257*H257</f>
        <v>0</v>
      </c>
      <c r="Q257" s="227">
        <v>8.0000000000000007E-05</v>
      </c>
      <c r="R257" s="227">
        <f>Q257*H257</f>
        <v>0.0016000000000000001</v>
      </c>
      <c r="S257" s="227">
        <v>0</v>
      </c>
      <c r="T257" s="228">
        <f>S257*H257</f>
        <v>0</v>
      </c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R257" s="229" t="s">
        <v>182</v>
      </c>
      <c r="AT257" s="229" t="s">
        <v>137</v>
      </c>
      <c r="AU257" s="229" t="s">
        <v>85</v>
      </c>
      <c r="AY257" s="16" t="s">
        <v>134</v>
      </c>
      <c r="BE257" s="230">
        <f>IF(N257="základní",J257,0)</f>
        <v>0</v>
      </c>
      <c r="BF257" s="230">
        <f>IF(N257="snížená",J257,0)</f>
        <v>0</v>
      </c>
      <c r="BG257" s="230">
        <f>IF(N257="zákl. přenesená",J257,0)</f>
        <v>0</v>
      </c>
      <c r="BH257" s="230">
        <f>IF(N257="sníž. přenesená",J257,0)</f>
        <v>0</v>
      </c>
      <c r="BI257" s="230">
        <f>IF(N257="nulová",J257,0)</f>
        <v>0</v>
      </c>
      <c r="BJ257" s="16" t="s">
        <v>83</v>
      </c>
      <c r="BK257" s="230">
        <f>ROUND(I257*H257,2)</f>
        <v>0</v>
      </c>
      <c r="BL257" s="16" t="s">
        <v>182</v>
      </c>
      <c r="BM257" s="229" t="s">
        <v>403</v>
      </c>
    </row>
    <row r="258" s="12" customFormat="1" ht="22.8" customHeight="1">
      <c r="A258" s="12"/>
      <c r="B258" s="202"/>
      <c r="C258" s="203"/>
      <c r="D258" s="204" t="s">
        <v>74</v>
      </c>
      <c r="E258" s="216" t="s">
        <v>404</v>
      </c>
      <c r="F258" s="216" t="s">
        <v>405</v>
      </c>
      <c r="G258" s="203"/>
      <c r="H258" s="203"/>
      <c r="I258" s="206"/>
      <c r="J258" s="217">
        <f>BK258</f>
        <v>0</v>
      </c>
      <c r="K258" s="203"/>
      <c r="L258" s="208"/>
      <c r="M258" s="209"/>
      <c r="N258" s="210"/>
      <c r="O258" s="210"/>
      <c r="P258" s="211">
        <f>SUM(P259:P266)</f>
        <v>0</v>
      </c>
      <c r="Q258" s="210"/>
      <c r="R258" s="211">
        <f>SUM(R259:R266)</f>
        <v>0</v>
      </c>
      <c r="S258" s="210"/>
      <c r="T258" s="212">
        <f>SUM(T259:T266)</f>
        <v>0.016</v>
      </c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R258" s="213" t="s">
        <v>85</v>
      </c>
      <c r="AT258" s="214" t="s">
        <v>74</v>
      </c>
      <c r="AU258" s="214" t="s">
        <v>83</v>
      </c>
      <c r="AY258" s="213" t="s">
        <v>134</v>
      </c>
      <c r="BK258" s="215">
        <f>SUM(BK259:BK266)</f>
        <v>0</v>
      </c>
    </row>
    <row r="259" s="2" customFormat="1" ht="49.05" customHeight="1">
      <c r="A259" s="37"/>
      <c r="B259" s="38"/>
      <c r="C259" s="218" t="s">
        <v>406</v>
      </c>
      <c r="D259" s="218" t="s">
        <v>137</v>
      </c>
      <c r="E259" s="219" t="s">
        <v>407</v>
      </c>
      <c r="F259" s="220" t="s">
        <v>408</v>
      </c>
      <c r="G259" s="221" t="s">
        <v>140</v>
      </c>
      <c r="H259" s="222">
        <v>1</v>
      </c>
      <c r="I259" s="223"/>
      <c r="J259" s="222">
        <f>ROUND(I259*H259,2)</f>
        <v>0</v>
      </c>
      <c r="K259" s="224"/>
      <c r="L259" s="43"/>
      <c r="M259" s="225" t="s">
        <v>1</v>
      </c>
      <c r="N259" s="226" t="s">
        <v>40</v>
      </c>
      <c r="O259" s="90"/>
      <c r="P259" s="227">
        <f>O259*H259</f>
        <v>0</v>
      </c>
      <c r="Q259" s="227">
        <v>0</v>
      </c>
      <c r="R259" s="227">
        <f>Q259*H259</f>
        <v>0</v>
      </c>
      <c r="S259" s="227">
        <v>0</v>
      </c>
      <c r="T259" s="228">
        <f>S259*H259</f>
        <v>0</v>
      </c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R259" s="229" t="s">
        <v>182</v>
      </c>
      <c r="AT259" s="229" t="s">
        <v>137</v>
      </c>
      <c r="AU259" s="229" t="s">
        <v>85</v>
      </c>
      <c r="AY259" s="16" t="s">
        <v>134</v>
      </c>
      <c r="BE259" s="230">
        <f>IF(N259="základní",J259,0)</f>
        <v>0</v>
      </c>
      <c r="BF259" s="230">
        <f>IF(N259="snížená",J259,0)</f>
        <v>0</v>
      </c>
      <c r="BG259" s="230">
        <f>IF(N259="zákl. přenesená",J259,0)</f>
        <v>0</v>
      </c>
      <c r="BH259" s="230">
        <f>IF(N259="sníž. přenesená",J259,0)</f>
        <v>0</v>
      </c>
      <c r="BI259" s="230">
        <f>IF(N259="nulová",J259,0)</f>
        <v>0</v>
      </c>
      <c r="BJ259" s="16" t="s">
        <v>83</v>
      </c>
      <c r="BK259" s="230">
        <f>ROUND(I259*H259,2)</f>
        <v>0</v>
      </c>
      <c r="BL259" s="16" t="s">
        <v>182</v>
      </c>
      <c r="BM259" s="229" t="s">
        <v>409</v>
      </c>
    </row>
    <row r="260" s="13" customFormat="1">
      <c r="A260" s="13"/>
      <c r="B260" s="236"/>
      <c r="C260" s="237"/>
      <c r="D260" s="231" t="s">
        <v>184</v>
      </c>
      <c r="E260" s="238" t="s">
        <v>1</v>
      </c>
      <c r="F260" s="239" t="s">
        <v>410</v>
      </c>
      <c r="G260" s="237"/>
      <c r="H260" s="238" t="s">
        <v>1</v>
      </c>
      <c r="I260" s="240"/>
      <c r="J260" s="237"/>
      <c r="K260" s="237"/>
      <c r="L260" s="241"/>
      <c r="M260" s="242"/>
      <c r="N260" s="243"/>
      <c r="O260" s="243"/>
      <c r="P260" s="243"/>
      <c r="Q260" s="243"/>
      <c r="R260" s="243"/>
      <c r="S260" s="243"/>
      <c r="T260" s="244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5" t="s">
        <v>184</v>
      </c>
      <c r="AU260" s="245" t="s">
        <v>85</v>
      </c>
      <c r="AV260" s="13" t="s">
        <v>83</v>
      </c>
      <c r="AW260" s="13" t="s">
        <v>31</v>
      </c>
      <c r="AX260" s="13" t="s">
        <v>75</v>
      </c>
      <c r="AY260" s="245" t="s">
        <v>134</v>
      </c>
    </row>
    <row r="261" s="14" customFormat="1">
      <c r="A261" s="14"/>
      <c r="B261" s="246"/>
      <c r="C261" s="247"/>
      <c r="D261" s="231" t="s">
        <v>184</v>
      </c>
      <c r="E261" s="248" t="s">
        <v>1</v>
      </c>
      <c r="F261" s="249" t="s">
        <v>83</v>
      </c>
      <c r="G261" s="247"/>
      <c r="H261" s="250">
        <v>1</v>
      </c>
      <c r="I261" s="251"/>
      <c r="J261" s="247"/>
      <c r="K261" s="247"/>
      <c r="L261" s="252"/>
      <c r="M261" s="253"/>
      <c r="N261" s="254"/>
      <c r="O261" s="254"/>
      <c r="P261" s="254"/>
      <c r="Q261" s="254"/>
      <c r="R261" s="254"/>
      <c r="S261" s="254"/>
      <c r="T261" s="255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56" t="s">
        <v>184</v>
      </c>
      <c r="AU261" s="256" t="s">
        <v>85</v>
      </c>
      <c r="AV261" s="14" t="s">
        <v>85</v>
      </c>
      <c r="AW261" s="14" t="s">
        <v>31</v>
      </c>
      <c r="AX261" s="14" t="s">
        <v>83</v>
      </c>
      <c r="AY261" s="256" t="s">
        <v>134</v>
      </c>
    </row>
    <row r="262" s="2" customFormat="1" ht="16.5" customHeight="1">
      <c r="A262" s="37"/>
      <c r="B262" s="38"/>
      <c r="C262" s="218" t="s">
        <v>411</v>
      </c>
      <c r="D262" s="218" t="s">
        <v>137</v>
      </c>
      <c r="E262" s="219" t="s">
        <v>412</v>
      </c>
      <c r="F262" s="220" t="s">
        <v>413</v>
      </c>
      <c r="G262" s="221" t="s">
        <v>149</v>
      </c>
      <c r="H262" s="222">
        <v>1</v>
      </c>
      <c r="I262" s="223"/>
      <c r="J262" s="222">
        <f>ROUND(I262*H262,2)</f>
        <v>0</v>
      </c>
      <c r="K262" s="224"/>
      <c r="L262" s="43"/>
      <c r="M262" s="225" t="s">
        <v>1</v>
      </c>
      <c r="N262" s="226" t="s">
        <v>40</v>
      </c>
      <c r="O262" s="90"/>
      <c r="P262" s="227">
        <f>O262*H262</f>
        <v>0</v>
      </c>
      <c r="Q262" s="227">
        <v>0</v>
      </c>
      <c r="R262" s="227">
        <f>Q262*H262</f>
        <v>0</v>
      </c>
      <c r="S262" s="227">
        <v>0.016</v>
      </c>
      <c r="T262" s="228">
        <f>S262*H262</f>
        <v>0.016</v>
      </c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R262" s="229" t="s">
        <v>182</v>
      </c>
      <c r="AT262" s="229" t="s">
        <v>137</v>
      </c>
      <c r="AU262" s="229" t="s">
        <v>85</v>
      </c>
      <c r="AY262" s="16" t="s">
        <v>134</v>
      </c>
      <c r="BE262" s="230">
        <f>IF(N262="základní",J262,0)</f>
        <v>0</v>
      </c>
      <c r="BF262" s="230">
        <f>IF(N262="snížená",J262,0)</f>
        <v>0</v>
      </c>
      <c r="BG262" s="230">
        <f>IF(N262="zákl. přenesená",J262,0)</f>
        <v>0</v>
      </c>
      <c r="BH262" s="230">
        <f>IF(N262="sníž. přenesená",J262,0)</f>
        <v>0</v>
      </c>
      <c r="BI262" s="230">
        <f>IF(N262="nulová",J262,0)</f>
        <v>0</v>
      </c>
      <c r="BJ262" s="16" t="s">
        <v>83</v>
      </c>
      <c r="BK262" s="230">
        <f>ROUND(I262*H262,2)</f>
        <v>0</v>
      </c>
      <c r="BL262" s="16" t="s">
        <v>182</v>
      </c>
      <c r="BM262" s="229" t="s">
        <v>414</v>
      </c>
    </row>
    <row r="263" s="13" customFormat="1">
      <c r="A263" s="13"/>
      <c r="B263" s="236"/>
      <c r="C263" s="237"/>
      <c r="D263" s="231" t="s">
        <v>184</v>
      </c>
      <c r="E263" s="238" t="s">
        <v>1</v>
      </c>
      <c r="F263" s="239" t="s">
        <v>338</v>
      </c>
      <c r="G263" s="237"/>
      <c r="H263" s="238" t="s">
        <v>1</v>
      </c>
      <c r="I263" s="240"/>
      <c r="J263" s="237"/>
      <c r="K263" s="237"/>
      <c r="L263" s="241"/>
      <c r="M263" s="242"/>
      <c r="N263" s="243"/>
      <c r="O263" s="243"/>
      <c r="P263" s="243"/>
      <c r="Q263" s="243"/>
      <c r="R263" s="243"/>
      <c r="S263" s="243"/>
      <c r="T263" s="244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5" t="s">
        <v>184</v>
      </c>
      <c r="AU263" s="245" t="s">
        <v>85</v>
      </c>
      <c r="AV263" s="13" t="s">
        <v>83</v>
      </c>
      <c r="AW263" s="13" t="s">
        <v>31</v>
      </c>
      <c r="AX263" s="13" t="s">
        <v>75</v>
      </c>
      <c r="AY263" s="245" t="s">
        <v>134</v>
      </c>
    </row>
    <row r="264" s="14" customFormat="1">
      <c r="A264" s="14"/>
      <c r="B264" s="246"/>
      <c r="C264" s="247"/>
      <c r="D264" s="231" t="s">
        <v>184</v>
      </c>
      <c r="E264" s="248" t="s">
        <v>1</v>
      </c>
      <c r="F264" s="249" t="s">
        <v>83</v>
      </c>
      <c r="G264" s="247"/>
      <c r="H264" s="250">
        <v>1</v>
      </c>
      <c r="I264" s="251"/>
      <c r="J264" s="247"/>
      <c r="K264" s="247"/>
      <c r="L264" s="252"/>
      <c r="M264" s="253"/>
      <c r="N264" s="254"/>
      <c r="O264" s="254"/>
      <c r="P264" s="254"/>
      <c r="Q264" s="254"/>
      <c r="R264" s="254"/>
      <c r="S264" s="254"/>
      <c r="T264" s="255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56" t="s">
        <v>184</v>
      </c>
      <c r="AU264" s="256" t="s">
        <v>85</v>
      </c>
      <c r="AV264" s="14" t="s">
        <v>85</v>
      </c>
      <c r="AW264" s="14" t="s">
        <v>31</v>
      </c>
      <c r="AX264" s="14" t="s">
        <v>83</v>
      </c>
      <c r="AY264" s="256" t="s">
        <v>134</v>
      </c>
    </row>
    <row r="265" s="2" customFormat="1" ht="24.15" customHeight="1">
      <c r="A265" s="37"/>
      <c r="B265" s="38"/>
      <c r="C265" s="218" t="s">
        <v>415</v>
      </c>
      <c r="D265" s="218" t="s">
        <v>137</v>
      </c>
      <c r="E265" s="219" t="s">
        <v>416</v>
      </c>
      <c r="F265" s="220" t="s">
        <v>417</v>
      </c>
      <c r="G265" s="221" t="s">
        <v>201</v>
      </c>
      <c r="H265" s="222">
        <v>6</v>
      </c>
      <c r="I265" s="223"/>
      <c r="J265" s="222">
        <f>ROUND(I265*H265,2)</f>
        <v>0</v>
      </c>
      <c r="K265" s="224"/>
      <c r="L265" s="43"/>
      <c r="M265" s="225" t="s">
        <v>1</v>
      </c>
      <c r="N265" s="226" t="s">
        <v>40</v>
      </c>
      <c r="O265" s="90"/>
      <c r="P265" s="227">
        <f>O265*H265</f>
        <v>0</v>
      </c>
      <c r="Q265" s="227">
        <v>0</v>
      </c>
      <c r="R265" s="227">
        <f>Q265*H265</f>
        <v>0</v>
      </c>
      <c r="S265" s="227">
        <v>0</v>
      </c>
      <c r="T265" s="228">
        <f>S265*H265</f>
        <v>0</v>
      </c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R265" s="229" t="s">
        <v>182</v>
      </c>
      <c r="AT265" s="229" t="s">
        <v>137</v>
      </c>
      <c r="AU265" s="229" t="s">
        <v>85</v>
      </c>
      <c r="AY265" s="16" t="s">
        <v>134</v>
      </c>
      <c r="BE265" s="230">
        <f>IF(N265="základní",J265,0)</f>
        <v>0</v>
      </c>
      <c r="BF265" s="230">
        <f>IF(N265="snížená",J265,0)</f>
        <v>0</v>
      </c>
      <c r="BG265" s="230">
        <f>IF(N265="zákl. přenesená",J265,0)</f>
        <v>0</v>
      </c>
      <c r="BH265" s="230">
        <f>IF(N265="sníž. přenesená",J265,0)</f>
        <v>0</v>
      </c>
      <c r="BI265" s="230">
        <f>IF(N265="nulová",J265,0)</f>
        <v>0</v>
      </c>
      <c r="BJ265" s="16" t="s">
        <v>83</v>
      </c>
      <c r="BK265" s="230">
        <f>ROUND(I265*H265,2)</f>
        <v>0</v>
      </c>
      <c r="BL265" s="16" t="s">
        <v>182</v>
      </c>
      <c r="BM265" s="229" t="s">
        <v>418</v>
      </c>
    </row>
    <row r="266" s="2" customFormat="1" ht="24.15" customHeight="1">
      <c r="A266" s="37"/>
      <c r="B266" s="38"/>
      <c r="C266" s="218" t="s">
        <v>419</v>
      </c>
      <c r="D266" s="218" t="s">
        <v>137</v>
      </c>
      <c r="E266" s="219" t="s">
        <v>420</v>
      </c>
      <c r="F266" s="220" t="s">
        <v>421</v>
      </c>
      <c r="G266" s="221" t="s">
        <v>201</v>
      </c>
      <c r="H266" s="222">
        <v>0.10000000000000001</v>
      </c>
      <c r="I266" s="223"/>
      <c r="J266" s="222">
        <f>ROUND(I266*H266,2)</f>
        <v>0</v>
      </c>
      <c r="K266" s="224"/>
      <c r="L266" s="43"/>
      <c r="M266" s="225" t="s">
        <v>1</v>
      </c>
      <c r="N266" s="226" t="s">
        <v>40</v>
      </c>
      <c r="O266" s="90"/>
      <c r="P266" s="227">
        <f>O266*H266</f>
        <v>0</v>
      </c>
      <c r="Q266" s="227">
        <v>0</v>
      </c>
      <c r="R266" s="227">
        <f>Q266*H266</f>
        <v>0</v>
      </c>
      <c r="S266" s="227">
        <v>0</v>
      </c>
      <c r="T266" s="228">
        <f>S266*H266</f>
        <v>0</v>
      </c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R266" s="229" t="s">
        <v>182</v>
      </c>
      <c r="AT266" s="229" t="s">
        <v>137</v>
      </c>
      <c r="AU266" s="229" t="s">
        <v>85</v>
      </c>
      <c r="AY266" s="16" t="s">
        <v>134</v>
      </c>
      <c r="BE266" s="230">
        <f>IF(N266="základní",J266,0)</f>
        <v>0</v>
      </c>
      <c r="BF266" s="230">
        <f>IF(N266="snížená",J266,0)</f>
        <v>0</v>
      </c>
      <c r="BG266" s="230">
        <f>IF(N266="zákl. přenesená",J266,0)</f>
        <v>0</v>
      </c>
      <c r="BH266" s="230">
        <f>IF(N266="sníž. přenesená",J266,0)</f>
        <v>0</v>
      </c>
      <c r="BI266" s="230">
        <f>IF(N266="nulová",J266,0)</f>
        <v>0</v>
      </c>
      <c r="BJ266" s="16" t="s">
        <v>83</v>
      </c>
      <c r="BK266" s="230">
        <f>ROUND(I266*H266,2)</f>
        <v>0</v>
      </c>
      <c r="BL266" s="16" t="s">
        <v>182</v>
      </c>
      <c r="BM266" s="229" t="s">
        <v>422</v>
      </c>
    </row>
    <row r="267" s="12" customFormat="1" ht="22.8" customHeight="1">
      <c r="A267" s="12"/>
      <c r="B267" s="202"/>
      <c r="C267" s="203"/>
      <c r="D267" s="204" t="s">
        <v>74</v>
      </c>
      <c r="E267" s="216" t="s">
        <v>423</v>
      </c>
      <c r="F267" s="216" t="s">
        <v>424</v>
      </c>
      <c r="G267" s="203"/>
      <c r="H267" s="203"/>
      <c r="I267" s="206"/>
      <c r="J267" s="217">
        <f>BK267</f>
        <v>0</v>
      </c>
      <c r="K267" s="203"/>
      <c r="L267" s="208"/>
      <c r="M267" s="209"/>
      <c r="N267" s="210"/>
      <c r="O267" s="210"/>
      <c r="P267" s="211">
        <f>SUM(P268:P270)</f>
        <v>0</v>
      </c>
      <c r="Q267" s="210"/>
      <c r="R267" s="211">
        <f>SUM(R268:R270)</f>
        <v>0</v>
      </c>
      <c r="S267" s="210"/>
      <c r="T267" s="212">
        <f>SUM(T268:T270)</f>
        <v>0</v>
      </c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R267" s="213" t="s">
        <v>141</v>
      </c>
      <c r="AT267" s="214" t="s">
        <v>74</v>
      </c>
      <c r="AU267" s="214" t="s">
        <v>83</v>
      </c>
      <c r="AY267" s="213" t="s">
        <v>134</v>
      </c>
      <c r="BK267" s="215">
        <f>SUM(BK268:BK270)</f>
        <v>0</v>
      </c>
    </row>
    <row r="268" s="2" customFormat="1" ht="21.75" customHeight="1">
      <c r="A268" s="37"/>
      <c r="B268" s="38"/>
      <c r="C268" s="218" t="s">
        <v>425</v>
      </c>
      <c r="D268" s="218" t="s">
        <v>137</v>
      </c>
      <c r="E268" s="219" t="s">
        <v>426</v>
      </c>
      <c r="F268" s="220" t="s">
        <v>427</v>
      </c>
      <c r="G268" s="221" t="s">
        <v>140</v>
      </c>
      <c r="H268" s="222">
        <v>1</v>
      </c>
      <c r="I268" s="223"/>
      <c r="J268" s="222">
        <f>ROUND(I268*H268,2)</f>
        <v>0</v>
      </c>
      <c r="K268" s="224"/>
      <c r="L268" s="43"/>
      <c r="M268" s="225" t="s">
        <v>1</v>
      </c>
      <c r="N268" s="226" t="s">
        <v>40</v>
      </c>
      <c r="O268" s="90"/>
      <c r="P268" s="227">
        <f>O268*H268</f>
        <v>0</v>
      </c>
      <c r="Q268" s="227">
        <v>0</v>
      </c>
      <c r="R268" s="227">
        <f>Q268*H268</f>
        <v>0</v>
      </c>
      <c r="S268" s="227">
        <v>0</v>
      </c>
      <c r="T268" s="228">
        <f>S268*H268</f>
        <v>0</v>
      </c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R268" s="229" t="s">
        <v>182</v>
      </c>
      <c r="AT268" s="229" t="s">
        <v>137</v>
      </c>
      <c r="AU268" s="229" t="s">
        <v>85</v>
      </c>
      <c r="AY268" s="16" t="s">
        <v>134</v>
      </c>
      <c r="BE268" s="230">
        <f>IF(N268="základní",J268,0)</f>
        <v>0</v>
      </c>
      <c r="BF268" s="230">
        <f>IF(N268="snížená",J268,0)</f>
        <v>0</v>
      </c>
      <c r="BG268" s="230">
        <f>IF(N268="zákl. přenesená",J268,0)</f>
        <v>0</v>
      </c>
      <c r="BH268" s="230">
        <f>IF(N268="sníž. přenesená",J268,0)</f>
        <v>0</v>
      </c>
      <c r="BI268" s="230">
        <f>IF(N268="nulová",J268,0)</f>
        <v>0</v>
      </c>
      <c r="BJ268" s="16" t="s">
        <v>83</v>
      </c>
      <c r="BK268" s="230">
        <f>ROUND(I268*H268,2)</f>
        <v>0</v>
      </c>
      <c r="BL268" s="16" t="s">
        <v>182</v>
      </c>
      <c r="BM268" s="229" t="s">
        <v>428</v>
      </c>
    </row>
    <row r="269" s="2" customFormat="1" ht="16.5" customHeight="1">
      <c r="A269" s="37"/>
      <c r="B269" s="38"/>
      <c r="C269" s="218" t="s">
        <v>429</v>
      </c>
      <c r="D269" s="218" t="s">
        <v>137</v>
      </c>
      <c r="E269" s="219" t="s">
        <v>430</v>
      </c>
      <c r="F269" s="220" t="s">
        <v>431</v>
      </c>
      <c r="G269" s="221" t="s">
        <v>140</v>
      </c>
      <c r="H269" s="222">
        <v>1</v>
      </c>
      <c r="I269" s="223"/>
      <c r="J269" s="222">
        <f>ROUND(I269*H269,2)</f>
        <v>0</v>
      </c>
      <c r="K269" s="224"/>
      <c r="L269" s="43"/>
      <c r="M269" s="225" t="s">
        <v>1</v>
      </c>
      <c r="N269" s="226" t="s">
        <v>40</v>
      </c>
      <c r="O269" s="90"/>
      <c r="P269" s="227">
        <f>O269*H269</f>
        <v>0</v>
      </c>
      <c r="Q269" s="227">
        <v>0</v>
      </c>
      <c r="R269" s="227">
        <f>Q269*H269</f>
        <v>0</v>
      </c>
      <c r="S269" s="227">
        <v>0</v>
      </c>
      <c r="T269" s="228">
        <f>S269*H269</f>
        <v>0</v>
      </c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R269" s="229" t="s">
        <v>182</v>
      </c>
      <c r="AT269" s="229" t="s">
        <v>137</v>
      </c>
      <c r="AU269" s="229" t="s">
        <v>85</v>
      </c>
      <c r="AY269" s="16" t="s">
        <v>134</v>
      </c>
      <c r="BE269" s="230">
        <f>IF(N269="základní",J269,0)</f>
        <v>0</v>
      </c>
      <c r="BF269" s="230">
        <f>IF(N269="snížená",J269,0)</f>
        <v>0</v>
      </c>
      <c r="BG269" s="230">
        <f>IF(N269="zákl. přenesená",J269,0)</f>
        <v>0</v>
      </c>
      <c r="BH269" s="230">
        <f>IF(N269="sníž. přenesená",J269,0)</f>
        <v>0</v>
      </c>
      <c r="BI269" s="230">
        <f>IF(N269="nulová",J269,0)</f>
        <v>0</v>
      </c>
      <c r="BJ269" s="16" t="s">
        <v>83</v>
      </c>
      <c r="BK269" s="230">
        <f>ROUND(I269*H269,2)</f>
        <v>0</v>
      </c>
      <c r="BL269" s="16" t="s">
        <v>182</v>
      </c>
      <c r="BM269" s="229" t="s">
        <v>432</v>
      </c>
    </row>
    <row r="270" s="2" customFormat="1" ht="16.5" customHeight="1">
      <c r="A270" s="37"/>
      <c r="B270" s="38"/>
      <c r="C270" s="218" t="s">
        <v>433</v>
      </c>
      <c r="D270" s="218" t="s">
        <v>137</v>
      </c>
      <c r="E270" s="219" t="s">
        <v>434</v>
      </c>
      <c r="F270" s="220" t="s">
        <v>435</v>
      </c>
      <c r="G270" s="221" t="s">
        <v>140</v>
      </c>
      <c r="H270" s="222">
        <v>1</v>
      </c>
      <c r="I270" s="223"/>
      <c r="J270" s="222">
        <f>ROUND(I270*H270,2)</f>
        <v>0</v>
      </c>
      <c r="K270" s="224"/>
      <c r="L270" s="43"/>
      <c r="M270" s="267" t="s">
        <v>1</v>
      </c>
      <c r="N270" s="268" t="s">
        <v>40</v>
      </c>
      <c r="O270" s="269"/>
      <c r="P270" s="270">
        <f>O270*H270</f>
        <v>0</v>
      </c>
      <c r="Q270" s="270">
        <v>0</v>
      </c>
      <c r="R270" s="270">
        <f>Q270*H270</f>
        <v>0</v>
      </c>
      <c r="S270" s="270">
        <v>0</v>
      </c>
      <c r="T270" s="271">
        <f>S270*H270</f>
        <v>0</v>
      </c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R270" s="229" t="s">
        <v>182</v>
      </c>
      <c r="AT270" s="229" t="s">
        <v>137</v>
      </c>
      <c r="AU270" s="229" t="s">
        <v>85</v>
      </c>
      <c r="AY270" s="16" t="s">
        <v>134</v>
      </c>
      <c r="BE270" s="230">
        <f>IF(N270="základní",J270,0)</f>
        <v>0</v>
      </c>
      <c r="BF270" s="230">
        <f>IF(N270="snížená",J270,0)</f>
        <v>0</v>
      </c>
      <c r="BG270" s="230">
        <f>IF(N270="zákl. přenesená",J270,0)</f>
        <v>0</v>
      </c>
      <c r="BH270" s="230">
        <f>IF(N270="sníž. přenesená",J270,0)</f>
        <v>0</v>
      </c>
      <c r="BI270" s="230">
        <f>IF(N270="nulová",J270,0)</f>
        <v>0</v>
      </c>
      <c r="BJ270" s="16" t="s">
        <v>83</v>
      </c>
      <c r="BK270" s="230">
        <f>ROUND(I270*H270,2)</f>
        <v>0</v>
      </c>
      <c r="BL270" s="16" t="s">
        <v>182</v>
      </c>
      <c r="BM270" s="229" t="s">
        <v>436</v>
      </c>
    </row>
    <row r="271" s="2" customFormat="1" ht="6.96" customHeight="1">
      <c r="A271" s="37"/>
      <c r="B271" s="65"/>
      <c r="C271" s="66"/>
      <c r="D271" s="66"/>
      <c r="E271" s="66"/>
      <c r="F271" s="66"/>
      <c r="G271" s="66"/>
      <c r="H271" s="66"/>
      <c r="I271" s="66"/>
      <c r="J271" s="66"/>
      <c r="K271" s="66"/>
      <c r="L271" s="43"/>
      <c r="M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</row>
  </sheetData>
  <sheetProtection sheet="1" autoFilter="0" formatColumns="0" formatRows="0" objects="1" scenarios="1" spinCount="100000" saltValue="8VRo1LZ7Fl9Da83XDWW2qxnSUS7PVYFyThhOcfG46lYJarFlCeN4Jt8nFNwmnVjMMpDT/3gbCFv0G4qQsH2rVA==" hashValue="r/53rt7A8S6fuASUIaeualktD9nFDTNeBY7jhzCxsy6K7pQz31YVLJkXq2DMo71usIkF/mGbQ/sXhjcERWrg/A==" algorithmName="SHA-512" password="CC35"/>
  <autoFilter ref="C131:K270"/>
  <mergeCells count="9">
    <mergeCell ref="E7:H7"/>
    <mergeCell ref="E9:H9"/>
    <mergeCell ref="E18:H18"/>
    <mergeCell ref="E27:H27"/>
    <mergeCell ref="E85:H85"/>
    <mergeCell ref="E87:H87"/>
    <mergeCell ref="E122:H122"/>
    <mergeCell ref="E124:H12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88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85</v>
      </c>
    </row>
    <row r="4" s="1" customFormat="1" ht="24.96" customHeight="1">
      <c r="B4" s="19"/>
      <c r="D4" s="137" t="s">
        <v>95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15</v>
      </c>
      <c r="L6" s="19"/>
    </row>
    <row r="7" s="1" customFormat="1" ht="26.25" customHeight="1">
      <c r="B7" s="19"/>
      <c r="E7" s="140" t="str">
        <f>'Rekapitulace stavby'!K6</f>
        <v>Rekonstrukce plynové kotely v areálu výtopny Plzeňská č.p.825, Planá u ML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96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437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17</v>
      </c>
      <c r="E11" s="37"/>
      <c r="F11" s="142" t="s">
        <v>1</v>
      </c>
      <c r="G11" s="37"/>
      <c r="H11" s="37"/>
      <c r="I11" s="139" t="s">
        <v>18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19</v>
      </c>
      <c r="E12" s="37"/>
      <c r="F12" s="142" t="s">
        <v>20</v>
      </c>
      <c r="G12" s="37"/>
      <c r="H12" s="37"/>
      <c r="I12" s="139" t="s">
        <v>21</v>
      </c>
      <c r="J12" s="143" t="str">
        <f>'Rekapitulace stavby'!AN8</f>
        <v>10. 7. 2024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23</v>
      </c>
      <c r="E14" s="37"/>
      <c r="F14" s="37"/>
      <c r="G14" s="37"/>
      <c r="H14" s="37"/>
      <c r="I14" s="139" t="s">
        <v>24</v>
      </c>
      <c r="J14" s="142" t="s">
        <v>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25</v>
      </c>
      <c r="F15" s="37"/>
      <c r="G15" s="37"/>
      <c r="H15" s="37"/>
      <c r="I15" s="139" t="s">
        <v>26</v>
      </c>
      <c r="J15" s="142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27</v>
      </c>
      <c r="E17" s="37"/>
      <c r="F17" s="37"/>
      <c r="G17" s="37"/>
      <c r="H17" s="37"/>
      <c r="I17" s="139" t="s">
        <v>24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26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29</v>
      </c>
      <c r="E20" s="37"/>
      <c r="F20" s="37"/>
      <c r="G20" s="37"/>
      <c r="H20" s="37"/>
      <c r="I20" s="139" t="s">
        <v>24</v>
      </c>
      <c r="J20" s="142" t="s">
        <v>1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">
        <v>30</v>
      </c>
      <c r="F21" s="37"/>
      <c r="G21" s="37"/>
      <c r="H21" s="37"/>
      <c r="I21" s="139" t="s">
        <v>26</v>
      </c>
      <c r="J21" s="142" t="s">
        <v>1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32</v>
      </c>
      <c r="E23" s="37"/>
      <c r="F23" s="37"/>
      <c r="G23" s="37"/>
      <c r="H23" s="37"/>
      <c r="I23" s="139" t="s">
        <v>24</v>
      </c>
      <c r="J23" s="142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33</v>
      </c>
      <c r="F24" s="37"/>
      <c r="G24" s="37"/>
      <c r="H24" s="37"/>
      <c r="I24" s="139" t="s">
        <v>26</v>
      </c>
      <c r="J24" s="142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34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35</v>
      </c>
      <c r="E30" s="37"/>
      <c r="F30" s="37"/>
      <c r="G30" s="37"/>
      <c r="H30" s="37"/>
      <c r="I30" s="37"/>
      <c r="J30" s="150">
        <f>ROUND(J124,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37</v>
      </c>
      <c r="G32" s="37"/>
      <c r="H32" s="37"/>
      <c r="I32" s="151" t="s">
        <v>36</v>
      </c>
      <c r="J32" s="151" t="s">
        <v>38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39</v>
      </c>
      <c r="E33" s="139" t="s">
        <v>40</v>
      </c>
      <c r="F33" s="153">
        <f>ROUND((SUM(BE124:BE175)),  2)</f>
        <v>0</v>
      </c>
      <c r="G33" s="37"/>
      <c r="H33" s="37"/>
      <c r="I33" s="154">
        <v>0.20999999999999999</v>
      </c>
      <c r="J33" s="153">
        <f>ROUND(((SUM(BE124:BE175))*I33),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41</v>
      </c>
      <c r="F34" s="153">
        <f>ROUND((SUM(BF124:BF175)),  2)</f>
        <v>0</v>
      </c>
      <c r="G34" s="37"/>
      <c r="H34" s="37"/>
      <c r="I34" s="154">
        <v>0.12</v>
      </c>
      <c r="J34" s="153">
        <f>ROUND(((SUM(BF124:BF175))*I34),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42</v>
      </c>
      <c r="F35" s="153">
        <f>ROUND((SUM(BG124:BG175)),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43</v>
      </c>
      <c r="F36" s="153">
        <f>ROUND((SUM(BH124:BH175)),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44</v>
      </c>
      <c r="F37" s="153">
        <f>ROUND((SUM(BI124:BI175)),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45</v>
      </c>
      <c r="E39" s="157"/>
      <c r="F39" s="157"/>
      <c r="G39" s="158" t="s">
        <v>46</v>
      </c>
      <c r="H39" s="159" t="s">
        <v>47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48</v>
      </c>
      <c r="E50" s="163"/>
      <c r="F50" s="163"/>
      <c r="G50" s="162" t="s">
        <v>49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50</v>
      </c>
      <c r="E61" s="165"/>
      <c r="F61" s="166" t="s">
        <v>51</v>
      </c>
      <c r="G61" s="164" t="s">
        <v>50</v>
      </c>
      <c r="H61" s="165"/>
      <c r="I61" s="165"/>
      <c r="J61" s="167" t="s">
        <v>51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52</v>
      </c>
      <c r="E65" s="168"/>
      <c r="F65" s="168"/>
      <c r="G65" s="162" t="s">
        <v>53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50</v>
      </c>
      <c r="E76" s="165"/>
      <c r="F76" s="166" t="s">
        <v>51</v>
      </c>
      <c r="G76" s="164" t="s">
        <v>50</v>
      </c>
      <c r="H76" s="165"/>
      <c r="I76" s="165"/>
      <c r="J76" s="167" t="s">
        <v>51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98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15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9"/>
      <c r="D85" s="39"/>
      <c r="E85" s="173" t="str">
        <f>E7</f>
        <v>Rekonstrukce plynové kotely v areálu výtopny Plzeňská č.p.825, Planá u ML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96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02 - Rozvody plynu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19</v>
      </c>
      <c r="D89" s="39"/>
      <c r="E89" s="39"/>
      <c r="F89" s="26" t="str">
        <f>F12</f>
        <v xml:space="preserve"> </v>
      </c>
      <c r="G89" s="39"/>
      <c r="H89" s="39"/>
      <c r="I89" s="31" t="s">
        <v>21</v>
      </c>
      <c r="J89" s="78" t="str">
        <f>IF(J12="","",J12)</f>
        <v>10. 7. 2024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5.65" customHeight="1">
      <c r="A91" s="37"/>
      <c r="B91" s="38"/>
      <c r="C91" s="31" t="s">
        <v>23</v>
      </c>
      <c r="D91" s="39"/>
      <c r="E91" s="39"/>
      <c r="F91" s="26" t="str">
        <f>E15</f>
        <v>Planá u M.Lázní</v>
      </c>
      <c r="G91" s="39"/>
      <c r="H91" s="39"/>
      <c r="I91" s="31" t="s">
        <v>29</v>
      </c>
      <c r="J91" s="35" t="str">
        <f>E21</f>
        <v>Ing.Jan Matoušek, Ostrov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25.65" customHeight="1">
      <c r="A92" s="37"/>
      <c r="B92" s="38"/>
      <c r="C92" s="31" t="s">
        <v>27</v>
      </c>
      <c r="D92" s="39"/>
      <c r="E92" s="39"/>
      <c r="F92" s="26" t="str">
        <f>IF(E18="","",E18)</f>
        <v>Vyplň údaj</v>
      </c>
      <c r="G92" s="39"/>
      <c r="H92" s="39"/>
      <c r="I92" s="31" t="s">
        <v>32</v>
      </c>
      <c r="J92" s="35" t="str">
        <f>E24</f>
        <v>Neubauerová Soňa, SK-Projekt Ostrov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99</v>
      </c>
      <c r="D94" s="175"/>
      <c r="E94" s="175"/>
      <c r="F94" s="175"/>
      <c r="G94" s="175"/>
      <c r="H94" s="175"/>
      <c r="I94" s="175"/>
      <c r="J94" s="176" t="s">
        <v>100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101</v>
      </c>
      <c r="D96" s="39"/>
      <c r="E96" s="39"/>
      <c r="F96" s="39"/>
      <c r="G96" s="39"/>
      <c r="H96" s="39"/>
      <c r="I96" s="39"/>
      <c r="J96" s="109">
        <f>J124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102</v>
      </c>
    </row>
    <row r="97" s="9" customFormat="1" ht="24.96" customHeight="1">
      <c r="A97" s="9"/>
      <c r="B97" s="178"/>
      <c r="C97" s="179"/>
      <c r="D97" s="180" t="s">
        <v>103</v>
      </c>
      <c r="E97" s="181"/>
      <c r="F97" s="181"/>
      <c r="G97" s="181"/>
      <c r="H97" s="181"/>
      <c r="I97" s="181"/>
      <c r="J97" s="182">
        <f>J125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106</v>
      </c>
      <c r="E98" s="187"/>
      <c r="F98" s="187"/>
      <c r="G98" s="187"/>
      <c r="H98" s="187"/>
      <c r="I98" s="187"/>
      <c r="J98" s="188">
        <f>J126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78"/>
      <c r="C99" s="179"/>
      <c r="D99" s="180" t="s">
        <v>107</v>
      </c>
      <c r="E99" s="181"/>
      <c r="F99" s="181"/>
      <c r="G99" s="181"/>
      <c r="H99" s="181"/>
      <c r="I99" s="181"/>
      <c r="J99" s="182">
        <f>J129</f>
        <v>0</v>
      </c>
      <c r="K99" s="179"/>
      <c r="L99" s="18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84"/>
      <c r="C100" s="185"/>
      <c r="D100" s="186" t="s">
        <v>438</v>
      </c>
      <c r="E100" s="187"/>
      <c r="F100" s="187"/>
      <c r="G100" s="187"/>
      <c r="H100" s="187"/>
      <c r="I100" s="187"/>
      <c r="J100" s="188">
        <f>J130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4"/>
      <c r="C101" s="185"/>
      <c r="D101" s="186" t="s">
        <v>109</v>
      </c>
      <c r="E101" s="187"/>
      <c r="F101" s="187"/>
      <c r="G101" s="187"/>
      <c r="H101" s="187"/>
      <c r="I101" s="187"/>
      <c r="J101" s="188">
        <f>J155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4"/>
      <c r="C102" s="185"/>
      <c r="D102" s="186" t="s">
        <v>116</v>
      </c>
      <c r="E102" s="187"/>
      <c r="F102" s="187"/>
      <c r="G102" s="187"/>
      <c r="H102" s="187"/>
      <c r="I102" s="187"/>
      <c r="J102" s="188">
        <f>J159</f>
        <v>0</v>
      </c>
      <c r="K102" s="185"/>
      <c r="L102" s="18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4"/>
      <c r="C103" s="185"/>
      <c r="D103" s="186" t="s">
        <v>117</v>
      </c>
      <c r="E103" s="187"/>
      <c r="F103" s="187"/>
      <c r="G103" s="187"/>
      <c r="H103" s="187"/>
      <c r="I103" s="187"/>
      <c r="J103" s="188">
        <f>J168</f>
        <v>0</v>
      </c>
      <c r="K103" s="185"/>
      <c r="L103" s="18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4"/>
      <c r="C104" s="185"/>
      <c r="D104" s="186" t="s">
        <v>118</v>
      </c>
      <c r="E104" s="187"/>
      <c r="F104" s="187"/>
      <c r="G104" s="187"/>
      <c r="H104" s="187"/>
      <c r="I104" s="187"/>
      <c r="J104" s="188">
        <f>J173</f>
        <v>0</v>
      </c>
      <c r="K104" s="185"/>
      <c r="L104" s="18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7"/>
      <c r="B105" s="38"/>
      <c r="C105" s="39"/>
      <c r="D105" s="39"/>
      <c r="E105" s="39"/>
      <c r="F105" s="39"/>
      <c r="G105" s="39"/>
      <c r="H105" s="39"/>
      <c r="I105" s="39"/>
      <c r="J105" s="39"/>
      <c r="K105" s="39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6.96" customHeight="1">
      <c r="A106" s="37"/>
      <c r="B106" s="65"/>
      <c r="C106" s="66"/>
      <c r="D106" s="66"/>
      <c r="E106" s="66"/>
      <c r="F106" s="66"/>
      <c r="G106" s="66"/>
      <c r="H106" s="66"/>
      <c r="I106" s="66"/>
      <c r="J106" s="66"/>
      <c r="K106" s="66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10" s="2" customFormat="1" ht="6.96" customHeight="1">
      <c r="A110" s="37"/>
      <c r="B110" s="67"/>
      <c r="C110" s="68"/>
      <c r="D110" s="68"/>
      <c r="E110" s="68"/>
      <c r="F110" s="68"/>
      <c r="G110" s="68"/>
      <c r="H110" s="68"/>
      <c r="I110" s="68"/>
      <c r="J110" s="68"/>
      <c r="K110" s="68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24.96" customHeight="1">
      <c r="A111" s="37"/>
      <c r="B111" s="38"/>
      <c r="C111" s="22" t="s">
        <v>119</v>
      </c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15</v>
      </c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26.25" customHeight="1">
      <c r="A114" s="37"/>
      <c r="B114" s="38"/>
      <c r="C114" s="39"/>
      <c r="D114" s="39"/>
      <c r="E114" s="173" t="str">
        <f>E7</f>
        <v>Rekonstrukce plynové kotely v areálu výtopny Plzeňská č.p.825, Planá u ML</v>
      </c>
      <c r="F114" s="31"/>
      <c r="G114" s="31"/>
      <c r="H114" s="31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96</v>
      </c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6.5" customHeight="1">
      <c r="A116" s="37"/>
      <c r="B116" s="38"/>
      <c r="C116" s="39"/>
      <c r="D116" s="39"/>
      <c r="E116" s="75" t="str">
        <f>E9</f>
        <v>02 - Rozvody plynu</v>
      </c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19</v>
      </c>
      <c r="D118" s="39"/>
      <c r="E118" s="39"/>
      <c r="F118" s="26" t="str">
        <f>F12</f>
        <v xml:space="preserve"> </v>
      </c>
      <c r="G118" s="39"/>
      <c r="H118" s="39"/>
      <c r="I118" s="31" t="s">
        <v>21</v>
      </c>
      <c r="J118" s="78" t="str">
        <f>IF(J12="","",J12)</f>
        <v>10. 7. 2024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6.96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25.65" customHeight="1">
      <c r="A120" s="37"/>
      <c r="B120" s="38"/>
      <c r="C120" s="31" t="s">
        <v>23</v>
      </c>
      <c r="D120" s="39"/>
      <c r="E120" s="39"/>
      <c r="F120" s="26" t="str">
        <f>E15</f>
        <v>Planá u M.Lázní</v>
      </c>
      <c r="G120" s="39"/>
      <c r="H120" s="39"/>
      <c r="I120" s="31" t="s">
        <v>29</v>
      </c>
      <c r="J120" s="35" t="str">
        <f>E21</f>
        <v>Ing.Jan Matoušek, Ostrov</v>
      </c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25.65" customHeight="1">
      <c r="A121" s="37"/>
      <c r="B121" s="38"/>
      <c r="C121" s="31" t="s">
        <v>27</v>
      </c>
      <c r="D121" s="39"/>
      <c r="E121" s="39"/>
      <c r="F121" s="26" t="str">
        <f>IF(E18="","",E18)</f>
        <v>Vyplň údaj</v>
      </c>
      <c r="G121" s="39"/>
      <c r="H121" s="39"/>
      <c r="I121" s="31" t="s">
        <v>32</v>
      </c>
      <c r="J121" s="35" t="str">
        <f>E24</f>
        <v>Neubauerová Soňa, SK-Projekt Ostrov</v>
      </c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0.32" customHeight="1">
      <c r="A122" s="37"/>
      <c r="B122" s="38"/>
      <c r="C122" s="39"/>
      <c r="D122" s="39"/>
      <c r="E122" s="39"/>
      <c r="F122" s="39"/>
      <c r="G122" s="39"/>
      <c r="H122" s="39"/>
      <c r="I122" s="39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11" customFormat="1" ht="29.28" customHeight="1">
      <c r="A123" s="190"/>
      <c r="B123" s="191"/>
      <c r="C123" s="192" t="s">
        <v>120</v>
      </c>
      <c r="D123" s="193" t="s">
        <v>60</v>
      </c>
      <c r="E123" s="193" t="s">
        <v>56</v>
      </c>
      <c r="F123" s="193" t="s">
        <v>57</v>
      </c>
      <c r="G123" s="193" t="s">
        <v>121</v>
      </c>
      <c r="H123" s="193" t="s">
        <v>122</v>
      </c>
      <c r="I123" s="193" t="s">
        <v>123</v>
      </c>
      <c r="J123" s="194" t="s">
        <v>100</v>
      </c>
      <c r="K123" s="195" t="s">
        <v>124</v>
      </c>
      <c r="L123" s="196"/>
      <c r="M123" s="99" t="s">
        <v>1</v>
      </c>
      <c r="N123" s="100" t="s">
        <v>39</v>
      </c>
      <c r="O123" s="100" t="s">
        <v>125</v>
      </c>
      <c r="P123" s="100" t="s">
        <v>126</v>
      </c>
      <c r="Q123" s="100" t="s">
        <v>127</v>
      </c>
      <c r="R123" s="100" t="s">
        <v>128</v>
      </c>
      <c r="S123" s="100" t="s">
        <v>129</v>
      </c>
      <c r="T123" s="101" t="s">
        <v>130</v>
      </c>
      <c r="U123" s="190"/>
      <c r="V123" s="190"/>
      <c r="W123" s="190"/>
      <c r="X123" s="190"/>
      <c r="Y123" s="190"/>
      <c r="Z123" s="190"/>
      <c r="AA123" s="190"/>
      <c r="AB123" s="190"/>
      <c r="AC123" s="190"/>
      <c r="AD123" s="190"/>
      <c r="AE123" s="190"/>
    </row>
    <row r="124" s="2" customFormat="1" ht="22.8" customHeight="1">
      <c r="A124" s="37"/>
      <c r="B124" s="38"/>
      <c r="C124" s="106" t="s">
        <v>131</v>
      </c>
      <c r="D124" s="39"/>
      <c r="E124" s="39"/>
      <c r="F124" s="39"/>
      <c r="G124" s="39"/>
      <c r="H124" s="39"/>
      <c r="I124" s="39"/>
      <c r="J124" s="197">
        <f>BK124</f>
        <v>0</v>
      </c>
      <c r="K124" s="39"/>
      <c r="L124" s="43"/>
      <c r="M124" s="102"/>
      <c r="N124" s="198"/>
      <c r="O124" s="103"/>
      <c r="P124" s="199">
        <f>P125+P129</f>
        <v>0</v>
      </c>
      <c r="Q124" s="103"/>
      <c r="R124" s="199">
        <f>R125+R129</f>
        <v>0.60738000000000003</v>
      </c>
      <c r="S124" s="103"/>
      <c r="T124" s="200">
        <f>T125+T129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16" t="s">
        <v>74</v>
      </c>
      <c r="AU124" s="16" t="s">
        <v>102</v>
      </c>
      <c r="BK124" s="201">
        <f>BK125+BK129</f>
        <v>0</v>
      </c>
    </row>
    <row r="125" s="12" customFormat="1" ht="25.92" customHeight="1">
      <c r="A125" s="12"/>
      <c r="B125" s="202"/>
      <c r="C125" s="203"/>
      <c r="D125" s="204" t="s">
        <v>74</v>
      </c>
      <c r="E125" s="205" t="s">
        <v>132</v>
      </c>
      <c r="F125" s="205" t="s">
        <v>133</v>
      </c>
      <c r="G125" s="203"/>
      <c r="H125" s="203"/>
      <c r="I125" s="206"/>
      <c r="J125" s="207">
        <f>BK125</f>
        <v>0</v>
      </c>
      <c r="K125" s="203"/>
      <c r="L125" s="208"/>
      <c r="M125" s="209"/>
      <c r="N125" s="210"/>
      <c r="O125" s="210"/>
      <c r="P125" s="211">
        <f>P126</f>
        <v>0</v>
      </c>
      <c r="Q125" s="210"/>
      <c r="R125" s="211">
        <f>R126</f>
        <v>0</v>
      </c>
      <c r="S125" s="210"/>
      <c r="T125" s="212">
        <f>T126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3" t="s">
        <v>83</v>
      </c>
      <c r="AT125" s="214" t="s">
        <v>74</v>
      </c>
      <c r="AU125" s="214" t="s">
        <v>75</v>
      </c>
      <c r="AY125" s="213" t="s">
        <v>134</v>
      </c>
      <c r="BK125" s="215">
        <f>BK126</f>
        <v>0</v>
      </c>
    </row>
    <row r="126" s="12" customFormat="1" ht="22.8" customHeight="1">
      <c r="A126" s="12"/>
      <c r="B126" s="202"/>
      <c r="C126" s="203"/>
      <c r="D126" s="204" t="s">
        <v>74</v>
      </c>
      <c r="E126" s="216" t="s">
        <v>167</v>
      </c>
      <c r="F126" s="216" t="s">
        <v>168</v>
      </c>
      <c r="G126" s="203"/>
      <c r="H126" s="203"/>
      <c r="I126" s="206"/>
      <c r="J126" s="217">
        <f>BK126</f>
        <v>0</v>
      </c>
      <c r="K126" s="203"/>
      <c r="L126" s="208"/>
      <c r="M126" s="209"/>
      <c r="N126" s="210"/>
      <c r="O126" s="210"/>
      <c r="P126" s="211">
        <f>SUM(P127:P128)</f>
        <v>0</v>
      </c>
      <c r="Q126" s="210"/>
      <c r="R126" s="211">
        <f>SUM(R127:R128)</f>
        <v>0</v>
      </c>
      <c r="S126" s="210"/>
      <c r="T126" s="212">
        <f>SUM(T127:T128)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3" t="s">
        <v>83</v>
      </c>
      <c r="AT126" s="214" t="s">
        <v>74</v>
      </c>
      <c r="AU126" s="214" t="s">
        <v>83</v>
      </c>
      <c r="AY126" s="213" t="s">
        <v>134</v>
      </c>
      <c r="BK126" s="215">
        <f>SUM(BK127:BK128)</f>
        <v>0</v>
      </c>
    </row>
    <row r="127" s="2" customFormat="1" ht="24.15" customHeight="1">
      <c r="A127" s="37"/>
      <c r="B127" s="38"/>
      <c r="C127" s="218" t="s">
        <v>83</v>
      </c>
      <c r="D127" s="218" t="s">
        <v>137</v>
      </c>
      <c r="E127" s="219" t="s">
        <v>170</v>
      </c>
      <c r="F127" s="220" t="s">
        <v>439</v>
      </c>
      <c r="G127" s="221" t="s">
        <v>140</v>
      </c>
      <c r="H127" s="222">
        <v>1</v>
      </c>
      <c r="I127" s="223"/>
      <c r="J127" s="222">
        <f>ROUND(I127*H127,2)</f>
        <v>0</v>
      </c>
      <c r="K127" s="224"/>
      <c r="L127" s="43"/>
      <c r="M127" s="225" t="s">
        <v>1</v>
      </c>
      <c r="N127" s="226" t="s">
        <v>40</v>
      </c>
      <c r="O127" s="90"/>
      <c r="P127" s="227">
        <f>O127*H127</f>
        <v>0</v>
      </c>
      <c r="Q127" s="227">
        <v>0</v>
      </c>
      <c r="R127" s="227">
        <f>Q127*H127</f>
        <v>0</v>
      </c>
      <c r="S127" s="227">
        <v>0</v>
      </c>
      <c r="T127" s="228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29" t="s">
        <v>141</v>
      </c>
      <c r="AT127" s="229" t="s">
        <v>137</v>
      </c>
      <c r="AU127" s="229" t="s">
        <v>85</v>
      </c>
      <c r="AY127" s="16" t="s">
        <v>134</v>
      </c>
      <c r="BE127" s="230">
        <f>IF(N127="základní",J127,0)</f>
        <v>0</v>
      </c>
      <c r="BF127" s="230">
        <f>IF(N127="snížená",J127,0)</f>
        <v>0</v>
      </c>
      <c r="BG127" s="230">
        <f>IF(N127="zákl. přenesená",J127,0)</f>
        <v>0</v>
      </c>
      <c r="BH127" s="230">
        <f>IF(N127="sníž. přenesená",J127,0)</f>
        <v>0</v>
      </c>
      <c r="BI127" s="230">
        <f>IF(N127="nulová",J127,0)</f>
        <v>0</v>
      </c>
      <c r="BJ127" s="16" t="s">
        <v>83</v>
      </c>
      <c r="BK127" s="230">
        <f>ROUND(I127*H127,2)</f>
        <v>0</v>
      </c>
      <c r="BL127" s="16" t="s">
        <v>141</v>
      </c>
      <c r="BM127" s="229" t="s">
        <v>440</v>
      </c>
    </row>
    <row r="128" s="2" customFormat="1">
      <c r="A128" s="37"/>
      <c r="B128" s="38"/>
      <c r="C128" s="39"/>
      <c r="D128" s="231" t="s">
        <v>143</v>
      </c>
      <c r="E128" s="39"/>
      <c r="F128" s="232" t="s">
        <v>173</v>
      </c>
      <c r="G128" s="39"/>
      <c r="H128" s="39"/>
      <c r="I128" s="233"/>
      <c r="J128" s="39"/>
      <c r="K128" s="39"/>
      <c r="L128" s="43"/>
      <c r="M128" s="234"/>
      <c r="N128" s="235"/>
      <c r="O128" s="90"/>
      <c r="P128" s="90"/>
      <c r="Q128" s="90"/>
      <c r="R128" s="90"/>
      <c r="S128" s="90"/>
      <c r="T128" s="91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16" t="s">
        <v>143</v>
      </c>
      <c r="AU128" s="16" t="s">
        <v>85</v>
      </c>
    </row>
    <row r="129" s="12" customFormat="1" ht="25.92" customHeight="1">
      <c r="A129" s="12"/>
      <c r="B129" s="202"/>
      <c r="C129" s="203"/>
      <c r="D129" s="204" t="s">
        <v>74</v>
      </c>
      <c r="E129" s="205" t="s">
        <v>174</v>
      </c>
      <c r="F129" s="205" t="s">
        <v>175</v>
      </c>
      <c r="G129" s="203"/>
      <c r="H129" s="203"/>
      <c r="I129" s="206"/>
      <c r="J129" s="207">
        <f>BK129</f>
        <v>0</v>
      </c>
      <c r="K129" s="203"/>
      <c r="L129" s="208"/>
      <c r="M129" s="209"/>
      <c r="N129" s="210"/>
      <c r="O129" s="210"/>
      <c r="P129" s="211">
        <f>P130+P155+P159+P168+P173</f>
        <v>0</v>
      </c>
      <c r="Q129" s="210"/>
      <c r="R129" s="211">
        <f>R130+R155+R159+R168+R173</f>
        <v>0.60738000000000003</v>
      </c>
      <c r="S129" s="210"/>
      <c r="T129" s="212">
        <f>T130+T155+T159+T168+T173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3" t="s">
        <v>85</v>
      </c>
      <c r="AT129" s="214" t="s">
        <v>74</v>
      </c>
      <c r="AU129" s="214" t="s">
        <v>75</v>
      </c>
      <c r="AY129" s="213" t="s">
        <v>134</v>
      </c>
      <c r="BK129" s="215">
        <f>BK130+BK155+BK159+BK168+BK173</f>
        <v>0</v>
      </c>
    </row>
    <row r="130" s="12" customFormat="1" ht="22.8" customHeight="1">
      <c r="A130" s="12"/>
      <c r="B130" s="202"/>
      <c r="C130" s="203"/>
      <c r="D130" s="204" t="s">
        <v>74</v>
      </c>
      <c r="E130" s="216" t="s">
        <v>441</v>
      </c>
      <c r="F130" s="216" t="s">
        <v>442</v>
      </c>
      <c r="G130" s="203"/>
      <c r="H130" s="203"/>
      <c r="I130" s="206"/>
      <c r="J130" s="217">
        <f>BK130</f>
        <v>0</v>
      </c>
      <c r="K130" s="203"/>
      <c r="L130" s="208"/>
      <c r="M130" s="209"/>
      <c r="N130" s="210"/>
      <c r="O130" s="210"/>
      <c r="P130" s="211">
        <f>SUM(P131:P154)</f>
        <v>0</v>
      </c>
      <c r="Q130" s="210"/>
      <c r="R130" s="211">
        <f>SUM(R131:R154)</f>
        <v>0.60158</v>
      </c>
      <c r="S130" s="210"/>
      <c r="T130" s="212">
        <f>SUM(T131:T154)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3" t="s">
        <v>85</v>
      </c>
      <c r="AT130" s="214" t="s">
        <v>74</v>
      </c>
      <c r="AU130" s="214" t="s">
        <v>83</v>
      </c>
      <c r="AY130" s="213" t="s">
        <v>134</v>
      </c>
      <c r="BK130" s="215">
        <f>SUM(BK131:BK154)</f>
        <v>0</v>
      </c>
    </row>
    <row r="131" s="2" customFormat="1" ht="24.15" customHeight="1">
      <c r="A131" s="37"/>
      <c r="B131" s="38"/>
      <c r="C131" s="218" t="s">
        <v>85</v>
      </c>
      <c r="D131" s="218" t="s">
        <v>137</v>
      </c>
      <c r="E131" s="219" t="s">
        <v>443</v>
      </c>
      <c r="F131" s="220" t="s">
        <v>444</v>
      </c>
      <c r="G131" s="221" t="s">
        <v>181</v>
      </c>
      <c r="H131" s="222">
        <v>20</v>
      </c>
      <c r="I131" s="223"/>
      <c r="J131" s="222">
        <f>ROUND(I131*H131,2)</f>
        <v>0</v>
      </c>
      <c r="K131" s="224"/>
      <c r="L131" s="43"/>
      <c r="M131" s="225" t="s">
        <v>1</v>
      </c>
      <c r="N131" s="226" t="s">
        <v>40</v>
      </c>
      <c r="O131" s="90"/>
      <c r="P131" s="227">
        <f>O131*H131</f>
        <v>0</v>
      </c>
      <c r="Q131" s="227">
        <v>0.00147</v>
      </c>
      <c r="R131" s="227">
        <f>Q131*H131</f>
        <v>0.029399999999999999</v>
      </c>
      <c r="S131" s="227">
        <v>0</v>
      </c>
      <c r="T131" s="228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29" t="s">
        <v>182</v>
      </c>
      <c r="AT131" s="229" t="s">
        <v>137</v>
      </c>
      <c r="AU131" s="229" t="s">
        <v>85</v>
      </c>
      <c r="AY131" s="16" t="s">
        <v>134</v>
      </c>
      <c r="BE131" s="230">
        <f>IF(N131="základní",J131,0)</f>
        <v>0</v>
      </c>
      <c r="BF131" s="230">
        <f>IF(N131="snížená",J131,0)</f>
        <v>0</v>
      </c>
      <c r="BG131" s="230">
        <f>IF(N131="zákl. přenesená",J131,0)</f>
        <v>0</v>
      </c>
      <c r="BH131" s="230">
        <f>IF(N131="sníž. přenesená",J131,0)</f>
        <v>0</v>
      </c>
      <c r="BI131" s="230">
        <f>IF(N131="nulová",J131,0)</f>
        <v>0</v>
      </c>
      <c r="BJ131" s="16" t="s">
        <v>83</v>
      </c>
      <c r="BK131" s="230">
        <f>ROUND(I131*H131,2)</f>
        <v>0</v>
      </c>
      <c r="BL131" s="16" t="s">
        <v>182</v>
      </c>
      <c r="BM131" s="229" t="s">
        <v>445</v>
      </c>
    </row>
    <row r="132" s="2" customFormat="1">
      <c r="A132" s="37"/>
      <c r="B132" s="38"/>
      <c r="C132" s="39"/>
      <c r="D132" s="231" t="s">
        <v>143</v>
      </c>
      <c r="E132" s="39"/>
      <c r="F132" s="232" t="s">
        <v>253</v>
      </c>
      <c r="G132" s="39"/>
      <c r="H132" s="39"/>
      <c r="I132" s="233"/>
      <c r="J132" s="39"/>
      <c r="K132" s="39"/>
      <c r="L132" s="43"/>
      <c r="M132" s="234"/>
      <c r="N132" s="235"/>
      <c r="O132" s="90"/>
      <c r="P132" s="90"/>
      <c r="Q132" s="90"/>
      <c r="R132" s="90"/>
      <c r="S132" s="90"/>
      <c r="T132" s="91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T132" s="16" t="s">
        <v>143</v>
      </c>
      <c r="AU132" s="16" t="s">
        <v>85</v>
      </c>
    </row>
    <row r="133" s="13" customFormat="1">
      <c r="A133" s="13"/>
      <c r="B133" s="236"/>
      <c r="C133" s="237"/>
      <c r="D133" s="231" t="s">
        <v>184</v>
      </c>
      <c r="E133" s="238" t="s">
        <v>1</v>
      </c>
      <c r="F133" s="239" t="s">
        <v>446</v>
      </c>
      <c r="G133" s="237"/>
      <c r="H133" s="238" t="s">
        <v>1</v>
      </c>
      <c r="I133" s="240"/>
      <c r="J133" s="237"/>
      <c r="K133" s="237"/>
      <c r="L133" s="241"/>
      <c r="M133" s="242"/>
      <c r="N133" s="243"/>
      <c r="O133" s="243"/>
      <c r="P133" s="243"/>
      <c r="Q133" s="243"/>
      <c r="R133" s="243"/>
      <c r="S133" s="243"/>
      <c r="T133" s="244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5" t="s">
        <v>184</v>
      </c>
      <c r="AU133" s="245" t="s">
        <v>85</v>
      </c>
      <c r="AV133" s="13" t="s">
        <v>83</v>
      </c>
      <c r="AW133" s="13" t="s">
        <v>31</v>
      </c>
      <c r="AX133" s="13" t="s">
        <v>75</v>
      </c>
      <c r="AY133" s="245" t="s">
        <v>134</v>
      </c>
    </row>
    <row r="134" s="14" customFormat="1">
      <c r="A134" s="14"/>
      <c r="B134" s="246"/>
      <c r="C134" s="247"/>
      <c r="D134" s="231" t="s">
        <v>184</v>
      </c>
      <c r="E134" s="248" t="s">
        <v>1</v>
      </c>
      <c r="F134" s="249" t="s">
        <v>244</v>
      </c>
      <c r="G134" s="247"/>
      <c r="H134" s="250">
        <v>20</v>
      </c>
      <c r="I134" s="251"/>
      <c r="J134" s="247"/>
      <c r="K134" s="247"/>
      <c r="L134" s="252"/>
      <c r="M134" s="253"/>
      <c r="N134" s="254"/>
      <c r="O134" s="254"/>
      <c r="P134" s="254"/>
      <c r="Q134" s="254"/>
      <c r="R134" s="254"/>
      <c r="S134" s="254"/>
      <c r="T134" s="255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6" t="s">
        <v>184</v>
      </c>
      <c r="AU134" s="256" t="s">
        <v>85</v>
      </c>
      <c r="AV134" s="14" t="s">
        <v>85</v>
      </c>
      <c r="AW134" s="14" t="s">
        <v>31</v>
      </c>
      <c r="AX134" s="14" t="s">
        <v>83</v>
      </c>
      <c r="AY134" s="256" t="s">
        <v>134</v>
      </c>
    </row>
    <row r="135" s="2" customFormat="1" ht="24.15" customHeight="1">
      <c r="A135" s="37"/>
      <c r="B135" s="38"/>
      <c r="C135" s="218" t="s">
        <v>151</v>
      </c>
      <c r="D135" s="218" t="s">
        <v>137</v>
      </c>
      <c r="E135" s="219" t="s">
        <v>447</v>
      </c>
      <c r="F135" s="220" t="s">
        <v>448</v>
      </c>
      <c r="G135" s="221" t="s">
        <v>181</v>
      </c>
      <c r="H135" s="222">
        <v>32</v>
      </c>
      <c r="I135" s="223"/>
      <c r="J135" s="222">
        <f>ROUND(I135*H135,2)</f>
        <v>0</v>
      </c>
      <c r="K135" s="224"/>
      <c r="L135" s="43"/>
      <c r="M135" s="225" t="s">
        <v>1</v>
      </c>
      <c r="N135" s="226" t="s">
        <v>40</v>
      </c>
      <c r="O135" s="90"/>
      <c r="P135" s="227">
        <f>O135*H135</f>
        <v>0</v>
      </c>
      <c r="Q135" s="227">
        <v>0.015730000000000001</v>
      </c>
      <c r="R135" s="227">
        <f>Q135*H135</f>
        <v>0.50336000000000003</v>
      </c>
      <c r="S135" s="227">
        <v>0</v>
      </c>
      <c r="T135" s="228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29" t="s">
        <v>182</v>
      </c>
      <c r="AT135" s="229" t="s">
        <v>137</v>
      </c>
      <c r="AU135" s="229" t="s">
        <v>85</v>
      </c>
      <c r="AY135" s="16" t="s">
        <v>134</v>
      </c>
      <c r="BE135" s="230">
        <f>IF(N135="základní",J135,0)</f>
        <v>0</v>
      </c>
      <c r="BF135" s="230">
        <f>IF(N135="snížená",J135,0)</f>
        <v>0</v>
      </c>
      <c r="BG135" s="230">
        <f>IF(N135="zákl. přenesená",J135,0)</f>
        <v>0</v>
      </c>
      <c r="BH135" s="230">
        <f>IF(N135="sníž. přenesená",J135,0)</f>
        <v>0</v>
      </c>
      <c r="BI135" s="230">
        <f>IF(N135="nulová",J135,0)</f>
        <v>0</v>
      </c>
      <c r="BJ135" s="16" t="s">
        <v>83</v>
      </c>
      <c r="BK135" s="230">
        <f>ROUND(I135*H135,2)</f>
        <v>0</v>
      </c>
      <c r="BL135" s="16" t="s">
        <v>182</v>
      </c>
      <c r="BM135" s="229" t="s">
        <v>449</v>
      </c>
    </row>
    <row r="136" s="2" customFormat="1">
      <c r="A136" s="37"/>
      <c r="B136" s="38"/>
      <c r="C136" s="39"/>
      <c r="D136" s="231" t="s">
        <v>143</v>
      </c>
      <c r="E136" s="39"/>
      <c r="F136" s="232" t="s">
        <v>253</v>
      </c>
      <c r="G136" s="39"/>
      <c r="H136" s="39"/>
      <c r="I136" s="233"/>
      <c r="J136" s="39"/>
      <c r="K136" s="39"/>
      <c r="L136" s="43"/>
      <c r="M136" s="234"/>
      <c r="N136" s="235"/>
      <c r="O136" s="90"/>
      <c r="P136" s="90"/>
      <c r="Q136" s="90"/>
      <c r="R136" s="90"/>
      <c r="S136" s="90"/>
      <c r="T136" s="91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T136" s="16" t="s">
        <v>143</v>
      </c>
      <c r="AU136" s="16" t="s">
        <v>85</v>
      </c>
    </row>
    <row r="137" s="13" customFormat="1">
      <c r="A137" s="13"/>
      <c r="B137" s="236"/>
      <c r="C137" s="237"/>
      <c r="D137" s="231" t="s">
        <v>184</v>
      </c>
      <c r="E137" s="238" t="s">
        <v>1</v>
      </c>
      <c r="F137" s="239" t="s">
        <v>450</v>
      </c>
      <c r="G137" s="237"/>
      <c r="H137" s="238" t="s">
        <v>1</v>
      </c>
      <c r="I137" s="240"/>
      <c r="J137" s="237"/>
      <c r="K137" s="237"/>
      <c r="L137" s="241"/>
      <c r="M137" s="242"/>
      <c r="N137" s="243"/>
      <c r="O137" s="243"/>
      <c r="P137" s="243"/>
      <c r="Q137" s="243"/>
      <c r="R137" s="243"/>
      <c r="S137" s="243"/>
      <c r="T137" s="244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5" t="s">
        <v>184</v>
      </c>
      <c r="AU137" s="245" t="s">
        <v>85</v>
      </c>
      <c r="AV137" s="13" t="s">
        <v>83</v>
      </c>
      <c r="AW137" s="13" t="s">
        <v>31</v>
      </c>
      <c r="AX137" s="13" t="s">
        <v>75</v>
      </c>
      <c r="AY137" s="245" t="s">
        <v>134</v>
      </c>
    </row>
    <row r="138" s="14" customFormat="1">
      <c r="A138" s="14"/>
      <c r="B138" s="246"/>
      <c r="C138" s="247"/>
      <c r="D138" s="231" t="s">
        <v>184</v>
      </c>
      <c r="E138" s="248" t="s">
        <v>1</v>
      </c>
      <c r="F138" s="249" t="s">
        <v>191</v>
      </c>
      <c r="G138" s="247"/>
      <c r="H138" s="250">
        <v>32</v>
      </c>
      <c r="I138" s="251"/>
      <c r="J138" s="247"/>
      <c r="K138" s="247"/>
      <c r="L138" s="252"/>
      <c r="M138" s="253"/>
      <c r="N138" s="254"/>
      <c r="O138" s="254"/>
      <c r="P138" s="254"/>
      <c r="Q138" s="254"/>
      <c r="R138" s="254"/>
      <c r="S138" s="254"/>
      <c r="T138" s="255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6" t="s">
        <v>184</v>
      </c>
      <c r="AU138" s="256" t="s">
        <v>85</v>
      </c>
      <c r="AV138" s="14" t="s">
        <v>85</v>
      </c>
      <c r="AW138" s="14" t="s">
        <v>31</v>
      </c>
      <c r="AX138" s="14" t="s">
        <v>83</v>
      </c>
      <c r="AY138" s="256" t="s">
        <v>134</v>
      </c>
    </row>
    <row r="139" s="2" customFormat="1" ht="24.15" customHeight="1">
      <c r="A139" s="37"/>
      <c r="B139" s="38"/>
      <c r="C139" s="218" t="s">
        <v>141</v>
      </c>
      <c r="D139" s="218" t="s">
        <v>137</v>
      </c>
      <c r="E139" s="219" t="s">
        <v>451</v>
      </c>
      <c r="F139" s="220" t="s">
        <v>452</v>
      </c>
      <c r="G139" s="221" t="s">
        <v>149</v>
      </c>
      <c r="H139" s="222">
        <v>1</v>
      </c>
      <c r="I139" s="223"/>
      <c r="J139" s="222">
        <f>ROUND(I139*H139,2)</f>
        <v>0</v>
      </c>
      <c r="K139" s="224"/>
      <c r="L139" s="43"/>
      <c r="M139" s="225" t="s">
        <v>1</v>
      </c>
      <c r="N139" s="226" t="s">
        <v>40</v>
      </c>
      <c r="O139" s="90"/>
      <c r="P139" s="227">
        <f>O139*H139</f>
        <v>0</v>
      </c>
      <c r="Q139" s="227">
        <v>0.00016000000000000001</v>
      </c>
      <c r="R139" s="227">
        <f>Q139*H139</f>
        <v>0.00016000000000000001</v>
      </c>
      <c r="S139" s="227">
        <v>0</v>
      </c>
      <c r="T139" s="228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29" t="s">
        <v>182</v>
      </c>
      <c r="AT139" s="229" t="s">
        <v>137</v>
      </c>
      <c r="AU139" s="229" t="s">
        <v>85</v>
      </c>
      <c r="AY139" s="16" t="s">
        <v>134</v>
      </c>
      <c r="BE139" s="230">
        <f>IF(N139="základní",J139,0)</f>
        <v>0</v>
      </c>
      <c r="BF139" s="230">
        <f>IF(N139="snížená",J139,0)</f>
        <v>0</v>
      </c>
      <c r="BG139" s="230">
        <f>IF(N139="zákl. přenesená",J139,0)</f>
        <v>0</v>
      </c>
      <c r="BH139" s="230">
        <f>IF(N139="sníž. přenesená",J139,0)</f>
        <v>0</v>
      </c>
      <c r="BI139" s="230">
        <f>IF(N139="nulová",J139,0)</f>
        <v>0</v>
      </c>
      <c r="BJ139" s="16" t="s">
        <v>83</v>
      </c>
      <c r="BK139" s="230">
        <f>ROUND(I139*H139,2)</f>
        <v>0</v>
      </c>
      <c r="BL139" s="16" t="s">
        <v>182</v>
      </c>
      <c r="BM139" s="229" t="s">
        <v>453</v>
      </c>
    </row>
    <row r="140" s="2" customFormat="1">
      <c r="A140" s="37"/>
      <c r="B140" s="38"/>
      <c r="C140" s="39"/>
      <c r="D140" s="231" t="s">
        <v>143</v>
      </c>
      <c r="E140" s="39"/>
      <c r="F140" s="232" t="s">
        <v>454</v>
      </c>
      <c r="G140" s="39"/>
      <c r="H140" s="39"/>
      <c r="I140" s="233"/>
      <c r="J140" s="39"/>
      <c r="K140" s="39"/>
      <c r="L140" s="43"/>
      <c r="M140" s="234"/>
      <c r="N140" s="235"/>
      <c r="O140" s="90"/>
      <c r="P140" s="90"/>
      <c r="Q140" s="90"/>
      <c r="R140" s="90"/>
      <c r="S140" s="90"/>
      <c r="T140" s="91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T140" s="16" t="s">
        <v>143</v>
      </c>
      <c r="AU140" s="16" t="s">
        <v>85</v>
      </c>
    </row>
    <row r="141" s="2" customFormat="1" ht="24.15" customHeight="1">
      <c r="A141" s="37"/>
      <c r="B141" s="38"/>
      <c r="C141" s="218" t="s">
        <v>159</v>
      </c>
      <c r="D141" s="218" t="s">
        <v>137</v>
      </c>
      <c r="E141" s="219" t="s">
        <v>455</v>
      </c>
      <c r="F141" s="220" t="s">
        <v>456</v>
      </c>
      <c r="G141" s="221" t="s">
        <v>149</v>
      </c>
      <c r="H141" s="222">
        <v>1</v>
      </c>
      <c r="I141" s="223"/>
      <c r="J141" s="222">
        <f>ROUND(I141*H141,2)</f>
        <v>0</v>
      </c>
      <c r="K141" s="224"/>
      <c r="L141" s="43"/>
      <c r="M141" s="225" t="s">
        <v>1</v>
      </c>
      <c r="N141" s="226" t="s">
        <v>40</v>
      </c>
      <c r="O141" s="90"/>
      <c r="P141" s="227">
        <f>O141*H141</f>
        <v>0</v>
      </c>
      <c r="Q141" s="227">
        <v>0.00024000000000000001</v>
      </c>
      <c r="R141" s="227">
        <f>Q141*H141</f>
        <v>0.00024000000000000001</v>
      </c>
      <c r="S141" s="227">
        <v>0</v>
      </c>
      <c r="T141" s="228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29" t="s">
        <v>182</v>
      </c>
      <c r="AT141" s="229" t="s">
        <v>137</v>
      </c>
      <c r="AU141" s="229" t="s">
        <v>85</v>
      </c>
      <c r="AY141" s="16" t="s">
        <v>134</v>
      </c>
      <c r="BE141" s="230">
        <f>IF(N141="základní",J141,0)</f>
        <v>0</v>
      </c>
      <c r="BF141" s="230">
        <f>IF(N141="snížená",J141,0)</f>
        <v>0</v>
      </c>
      <c r="BG141" s="230">
        <f>IF(N141="zákl. přenesená",J141,0)</f>
        <v>0</v>
      </c>
      <c r="BH141" s="230">
        <f>IF(N141="sníž. přenesená",J141,0)</f>
        <v>0</v>
      </c>
      <c r="BI141" s="230">
        <f>IF(N141="nulová",J141,0)</f>
        <v>0</v>
      </c>
      <c r="BJ141" s="16" t="s">
        <v>83</v>
      </c>
      <c r="BK141" s="230">
        <f>ROUND(I141*H141,2)</f>
        <v>0</v>
      </c>
      <c r="BL141" s="16" t="s">
        <v>182</v>
      </c>
      <c r="BM141" s="229" t="s">
        <v>457</v>
      </c>
    </row>
    <row r="142" s="2" customFormat="1">
      <c r="A142" s="37"/>
      <c r="B142" s="38"/>
      <c r="C142" s="39"/>
      <c r="D142" s="231" t="s">
        <v>143</v>
      </c>
      <c r="E142" s="39"/>
      <c r="F142" s="232" t="s">
        <v>454</v>
      </c>
      <c r="G142" s="39"/>
      <c r="H142" s="39"/>
      <c r="I142" s="233"/>
      <c r="J142" s="39"/>
      <c r="K142" s="39"/>
      <c r="L142" s="43"/>
      <c r="M142" s="234"/>
      <c r="N142" s="235"/>
      <c r="O142" s="90"/>
      <c r="P142" s="90"/>
      <c r="Q142" s="90"/>
      <c r="R142" s="90"/>
      <c r="S142" s="90"/>
      <c r="T142" s="91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T142" s="16" t="s">
        <v>143</v>
      </c>
      <c r="AU142" s="16" t="s">
        <v>85</v>
      </c>
    </row>
    <row r="143" s="2" customFormat="1" ht="24.15" customHeight="1">
      <c r="A143" s="37"/>
      <c r="B143" s="38"/>
      <c r="C143" s="218" t="s">
        <v>163</v>
      </c>
      <c r="D143" s="218" t="s">
        <v>137</v>
      </c>
      <c r="E143" s="219" t="s">
        <v>458</v>
      </c>
      <c r="F143" s="220" t="s">
        <v>459</v>
      </c>
      <c r="G143" s="221" t="s">
        <v>279</v>
      </c>
      <c r="H143" s="222">
        <v>1</v>
      </c>
      <c r="I143" s="223"/>
      <c r="J143" s="222">
        <f>ROUND(I143*H143,2)</f>
        <v>0</v>
      </c>
      <c r="K143" s="224"/>
      <c r="L143" s="43"/>
      <c r="M143" s="225" t="s">
        <v>1</v>
      </c>
      <c r="N143" s="226" t="s">
        <v>40</v>
      </c>
      <c r="O143" s="90"/>
      <c r="P143" s="227">
        <f>O143*H143</f>
        <v>0</v>
      </c>
      <c r="Q143" s="227">
        <v>0.022159999999999999</v>
      </c>
      <c r="R143" s="227">
        <f>Q143*H143</f>
        <v>0.022159999999999999</v>
      </c>
      <c r="S143" s="227">
        <v>0</v>
      </c>
      <c r="T143" s="228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29" t="s">
        <v>182</v>
      </c>
      <c r="AT143" s="229" t="s">
        <v>137</v>
      </c>
      <c r="AU143" s="229" t="s">
        <v>85</v>
      </c>
      <c r="AY143" s="16" t="s">
        <v>134</v>
      </c>
      <c r="BE143" s="230">
        <f>IF(N143="základní",J143,0)</f>
        <v>0</v>
      </c>
      <c r="BF143" s="230">
        <f>IF(N143="snížená",J143,0)</f>
        <v>0</v>
      </c>
      <c r="BG143" s="230">
        <f>IF(N143="zákl. přenesená",J143,0)</f>
        <v>0</v>
      </c>
      <c r="BH143" s="230">
        <f>IF(N143="sníž. přenesená",J143,0)</f>
        <v>0</v>
      </c>
      <c r="BI143" s="230">
        <f>IF(N143="nulová",J143,0)</f>
        <v>0</v>
      </c>
      <c r="BJ143" s="16" t="s">
        <v>83</v>
      </c>
      <c r="BK143" s="230">
        <f>ROUND(I143*H143,2)</f>
        <v>0</v>
      </c>
      <c r="BL143" s="16" t="s">
        <v>182</v>
      </c>
      <c r="BM143" s="229" t="s">
        <v>460</v>
      </c>
    </row>
    <row r="144" s="2" customFormat="1">
      <c r="A144" s="37"/>
      <c r="B144" s="38"/>
      <c r="C144" s="39"/>
      <c r="D144" s="231" t="s">
        <v>143</v>
      </c>
      <c r="E144" s="39"/>
      <c r="F144" s="232" t="s">
        <v>454</v>
      </c>
      <c r="G144" s="39"/>
      <c r="H144" s="39"/>
      <c r="I144" s="233"/>
      <c r="J144" s="39"/>
      <c r="K144" s="39"/>
      <c r="L144" s="43"/>
      <c r="M144" s="234"/>
      <c r="N144" s="235"/>
      <c r="O144" s="90"/>
      <c r="P144" s="90"/>
      <c r="Q144" s="90"/>
      <c r="R144" s="90"/>
      <c r="S144" s="90"/>
      <c r="T144" s="91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T144" s="16" t="s">
        <v>143</v>
      </c>
      <c r="AU144" s="16" t="s">
        <v>85</v>
      </c>
    </row>
    <row r="145" s="2" customFormat="1" ht="24.15" customHeight="1">
      <c r="A145" s="37"/>
      <c r="B145" s="38"/>
      <c r="C145" s="218" t="s">
        <v>169</v>
      </c>
      <c r="D145" s="218" t="s">
        <v>137</v>
      </c>
      <c r="E145" s="219" t="s">
        <v>461</v>
      </c>
      <c r="F145" s="220" t="s">
        <v>462</v>
      </c>
      <c r="G145" s="221" t="s">
        <v>279</v>
      </c>
      <c r="H145" s="222">
        <v>1</v>
      </c>
      <c r="I145" s="223"/>
      <c r="J145" s="222">
        <f>ROUND(I145*H145,2)</f>
        <v>0</v>
      </c>
      <c r="K145" s="224"/>
      <c r="L145" s="43"/>
      <c r="M145" s="225" t="s">
        <v>1</v>
      </c>
      <c r="N145" s="226" t="s">
        <v>40</v>
      </c>
      <c r="O145" s="90"/>
      <c r="P145" s="227">
        <f>O145*H145</f>
        <v>0</v>
      </c>
      <c r="Q145" s="227">
        <v>0.044790000000000003</v>
      </c>
      <c r="R145" s="227">
        <f>Q145*H145</f>
        <v>0.044790000000000003</v>
      </c>
      <c r="S145" s="227">
        <v>0</v>
      </c>
      <c r="T145" s="228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29" t="s">
        <v>182</v>
      </c>
      <c r="AT145" s="229" t="s">
        <v>137</v>
      </c>
      <c r="AU145" s="229" t="s">
        <v>85</v>
      </c>
      <c r="AY145" s="16" t="s">
        <v>134</v>
      </c>
      <c r="BE145" s="230">
        <f>IF(N145="základní",J145,0)</f>
        <v>0</v>
      </c>
      <c r="BF145" s="230">
        <f>IF(N145="snížená",J145,0)</f>
        <v>0</v>
      </c>
      <c r="BG145" s="230">
        <f>IF(N145="zákl. přenesená",J145,0)</f>
        <v>0</v>
      </c>
      <c r="BH145" s="230">
        <f>IF(N145="sníž. přenesená",J145,0)</f>
        <v>0</v>
      </c>
      <c r="BI145" s="230">
        <f>IF(N145="nulová",J145,0)</f>
        <v>0</v>
      </c>
      <c r="BJ145" s="16" t="s">
        <v>83</v>
      </c>
      <c r="BK145" s="230">
        <f>ROUND(I145*H145,2)</f>
        <v>0</v>
      </c>
      <c r="BL145" s="16" t="s">
        <v>182</v>
      </c>
      <c r="BM145" s="229" t="s">
        <v>463</v>
      </c>
    </row>
    <row r="146" s="2" customFormat="1">
      <c r="A146" s="37"/>
      <c r="B146" s="38"/>
      <c r="C146" s="39"/>
      <c r="D146" s="231" t="s">
        <v>143</v>
      </c>
      <c r="E146" s="39"/>
      <c r="F146" s="232" t="s">
        <v>454</v>
      </c>
      <c r="G146" s="39"/>
      <c r="H146" s="39"/>
      <c r="I146" s="233"/>
      <c r="J146" s="39"/>
      <c r="K146" s="39"/>
      <c r="L146" s="43"/>
      <c r="M146" s="234"/>
      <c r="N146" s="235"/>
      <c r="O146" s="90"/>
      <c r="P146" s="90"/>
      <c r="Q146" s="90"/>
      <c r="R146" s="90"/>
      <c r="S146" s="90"/>
      <c r="T146" s="91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T146" s="16" t="s">
        <v>143</v>
      </c>
      <c r="AU146" s="16" t="s">
        <v>85</v>
      </c>
    </row>
    <row r="147" s="2" customFormat="1" ht="24.15" customHeight="1">
      <c r="A147" s="37"/>
      <c r="B147" s="38"/>
      <c r="C147" s="218" t="s">
        <v>178</v>
      </c>
      <c r="D147" s="218" t="s">
        <v>137</v>
      </c>
      <c r="E147" s="219" t="s">
        <v>464</v>
      </c>
      <c r="F147" s="220" t="s">
        <v>465</v>
      </c>
      <c r="G147" s="221" t="s">
        <v>149</v>
      </c>
      <c r="H147" s="222">
        <v>1</v>
      </c>
      <c r="I147" s="223"/>
      <c r="J147" s="222">
        <f>ROUND(I147*H147,2)</f>
        <v>0</v>
      </c>
      <c r="K147" s="224"/>
      <c r="L147" s="43"/>
      <c r="M147" s="225" t="s">
        <v>1</v>
      </c>
      <c r="N147" s="226" t="s">
        <v>40</v>
      </c>
      <c r="O147" s="90"/>
      <c r="P147" s="227">
        <f>O147*H147</f>
        <v>0</v>
      </c>
      <c r="Q147" s="227">
        <v>0</v>
      </c>
      <c r="R147" s="227">
        <f>Q147*H147</f>
        <v>0</v>
      </c>
      <c r="S147" s="227">
        <v>0</v>
      </c>
      <c r="T147" s="228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29" t="s">
        <v>182</v>
      </c>
      <c r="AT147" s="229" t="s">
        <v>137</v>
      </c>
      <c r="AU147" s="229" t="s">
        <v>85</v>
      </c>
      <c r="AY147" s="16" t="s">
        <v>134</v>
      </c>
      <c r="BE147" s="230">
        <f>IF(N147="základní",J147,0)</f>
        <v>0</v>
      </c>
      <c r="BF147" s="230">
        <f>IF(N147="snížená",J147,0)</f>
        <v>0</v>
      </c>
      <c r="BG147" s="230">
        <f>IF(N147="zákl. přenesená",J147,0)</f>
        <v>0</v>
      </c>
      <c r="BH147" s="230">
        <f>IF(N147="sníž. přenesená",J147,0)</f>
        <v>0</v>
      </c>
      <c r="BI147" s="230">
        <f>IF(N147="nulová",J147,0)</f>
        <v>0</v>
      </c>
      <c r="BJ147" s="16" t="s">
        <v>83</v>
      </c>
      <c r="BK147" s="230">
        <f>ROUND(I147*H147,2)</f>
        <v>0</v>
      </c>
      <c r="BL147" s="16" t="s">
        <v>182</v>
      </c>
      <c r="BM147" s="229" t="s">
        <v>466</v>
      </c>
    </row>
    <row r="148" s="2" customFormat="1">
      <c r="A148" s="37"/>
      <c r="B148" s="38"/>
      <c r="C148" s="39"/>
      <c r="D148" s="231" t="s">
        <v>143</v>
      </c>
      <c r="E148" s="39"/>
      <c r="F148" s="232" t="s">
        <v>467</v>
      </c>
      <c r="G148" s="39"/>
      <c r="H148" s="39"/>
      <c r="I148" s="233"/>
      <c r="J148" s="39"/>
      <c r="K148" s="39"/>
      <c r="L148" s="43"/>
      <c r="M148" s="234"/>
      <c r="N148" s="235"/>
      <c r="O148" s="90"/>
      <c r="P148" s="90"/>
      <c r="Q148" s="90"/>
      <c r="R148" s="90"/>
      <c r="S148" s="90"/>
      <c r="T148" s="91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16" t="s">
        <v>143</v>
      </c>
      <c r="AU148" s="16" t="s">
        <v>85</v>
      </c>
    </row>
    <row r="149" s="13" customFormat="1">
      <c r="A149" s="13"/>
      <c r="B149" s="236"/>
      <c r="C149" s="237"/>
      <c r="D149" s="231" t="s">
        <v>184</v>
      </c>
      <c r="E149" s="238" t="s">
        <v>1</v>
      </c>
      <c r="F149" s="239" t="s">
        <v>468</v>
      </c>
      <c r="G149" s="237"/>
      <c r="H149" s="238" t="s">
        <v>1</v>
      </c>
      <c r="I149" s="240"/>
      <c r="J149" s="237"/>
      <c r="K149" s="237"/>
      <c r="L149" s="241"/>
      <c r="M149" s="242"/>
      <c r="N149" s="243"/>
      <c r="O149" s="243"/>
      <c r="P149" s="243"/>
      <c r="Q149" s="243"/>
      <c r="R149" s="243"/>
      <c r="S149" s="243"/>
      <c r="T149" s="244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5" t="s">
        <v>184</v>
      </c>
      <c r="AU149" s="245" t="s">
        <v>85</v>
      </c>
      <c r="AV149" s="13" t="s">
        <v>83</v>
      </c>
      <c r="AW149" s="13" t="s">
        <v>31</v>
      </c>
      <c r="AX149" s="13" t="s">
        <v>75</v>
      </c>
      <c r="AY149" s="245" t="s">
        <v>134</v>
      </c>
    </row>
    <row r="150" s="14" customFormat="1">
      <c r="A150" s="14"/>
      <c r="B150" s="246"/>
      <c r="C150" s="247"/>
      <c r="D150" s="231" t="s">
        <v>184</v>
      </c>
      <c r="E150" s="248" t="s">
        <v>1</v>
      </c>
      <c r="F150" s="249" t="s">
        <v>83</v>
      </c>
      <c r="G150" s="247"/>
      <c r="H150" s="250">
        <v>1</v>
      </c>
      <c r="I150" s="251"/>
      <c r="J150" s="247"/>
      <c r="K150" s="247"/>
      <c r="L150" s="252"/>
      <c r="M150" s="253"/>
      <c r="N150" s="254"/>
      <c r="O150" s="254"/>
      <c r="P150" s="254"/>
      <c r="Q150" s="254"/>
      <c r="R150" s="254"/>
      <c r="S150" s="254"/>
      <c r="T150" s="255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6" t="s">
        <v>184</v>
      </c>
      <c r="AU150" s="256" t="s">
        <v>85</v>
      </c>
      <c r="AV150" s="14" t="s">
        <v>85</v>
      </c>
      <c r="AW150" s="14" t="s">
        <v>31</v>
      </c>
      <c r="AX150" s="14" t="s">
        <v>83</v>
      </c>
      <c r="AY150" s="256" t="s">
        <v>134</v>
      </c>
    </row>
    <row r="151" s="2" customFormat="1" ht="16.5" customHeight="1">
      <c r="A151" s="37"/>
      <c r="B151" s="38"/>
      <c r="C151" s="218" t="s">
        <v>187</v>
      </c>
      <c r="D151" s="218" t="s">
        <v>137</v>
      </c>
      <c r="E151" s="219" t="s">
        <v>469</v>
      </c>
      <c r="F151" s="220" t="s">
        <v>470</v>
      </c>
      <c r="G151" s="221" t="s">
        <v>149</v>
      </c>
      <c r="H151" s="222">
        <v>1</v>
      </c>
      <c r="I151" s="223"/>
      <c r="J151" s="222">
        <f>ROUND(I151*H151,2)</f>
        <v>0</v>
      </c>
      <c r="K151" s="224"/>
      <c r="L151" s="43"/>
      <c r="M151" s="225" t="s">
        <v>1</v>
      </c>
      <c r="N151" s="226" t="s">
        <v>40</v>
      </c>
      <c r="O151" s="90"/>
      <c r="P151" s="227">
        <f>O151*H151</f>
        <v>0</v>
      </c>
      <c r="Q151" s="227">
        <v>0.00147</v>
      </c>
      <c r="R151" s="227">
        <f>Q151*H151</f>
        <v>0.00147</v>
      </c>
      <c r="S151" s="227">
        <v>0</v>
      </c>
      <c r="T151" s="228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29" t="s">
        <v>182</v>
      </c>
      <c r="AT151" s="229" t="s">
        <v>137</v>
      </c>
      <c r="AU151" s="229" t="s">
        <v>85</v>
      </c>
      <c r="AY151" s="16" t="s">
        <v>134</v>
      </c>
      <c r="BE151" s="230">
        <f>IF(N151="základní",J151,0)</f>
        <v>0</v>
      </c>
      <c r="BF151" s="230">
        <f>IF(N151="snížená",J151,0)</f>
        <v>0</v>
      </c>
      <c r="BG151" s="230">
        <f>IF(N151="zákl. přenesená",J151,0)</f>
        <v>0</v>
      </c>
      <c r="BH151" s="230">
        <f>IF(N151="sníž. přenesená",J151,0)</f>
        <v>0</v>
      </c>
      <c r="BI151" s="230">
        <f>IF(N151="nulová",J151,0)</f>
        <v>0</v>
      </c>
      <c r="BJ151" s="16" t="s">
        <v>83</v>
      </c>
      <c r="BK151" s="230">
        <f>ROUND(I151*H151,2)</f>
        <v>0</v>
      </c>
      <c r="BL151" s="16" t="s">
        <v>182</v>
      </c>
      <c r="BM151" s="229" t="s">
        <v>471</v>
      </c>
    </row>
    <row r="152" s="2" customFormat="1" ht="49.05" customHeight="1">
      <c r="A152" s="37"/>
      <c r="B152" s="38"/>
      <c r="C152" s="218" t="s">
        <v>193</v>
      </c>
      <c r="D152" s="218" t="s">
        <v>137</v>
      </c>
      <c r="E152" s="219" t="s">
        <v>472</v>
      </c>
      <c r="F152" s="220" t="s">
        <v>473</v>
      </c>
      <c r="G152" s="221" t="s">
        <v>140</v>
      </c>
      <c r="H152" s="222">
        <v>1</v>
      </c>
      <c r="I152" s="223"/>
      <c r="J152" s="222">
        <f>ROUND(I152*H152,2)</f>
        <v>0</v>
      </c>
      <c r="K152" s="224"/>
      <c r="L152" s="43"/>
      <c r="M152" s="225" t="s">
        <v>1</v>
      </c>
      <c r="N152" s="226" t="s">
        <v>40</v>
      </c>
      <c r="O152" s="90"/>
      <c r="P152" s="227">
        <f>O152*H152</f>
        <v>0</v>
      </c>
      <c r="Q152" s="227">
        <v>0</v>
      </c>
      <c r="R152" s="227">
        <f>Q152*H152</f>
        <v>0</v>
      </c>
      <c r="S152" s="227">
        <v>0</v>
      </c>
      <c r="T152" s="228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29" t="s">
        <v>182</v>
      </c>
      <c r="AT152" s="229" t="s">
        <v>137</v>
      </c>
      <c r="AU152" s="229" t="s">
        <v>85</v>
      </c>
      <c r="AY152" s="16" t="s">
        <v>134</v>
      </c>
      <c r="BE152" s="230">
        <f>IF(N152="základní",J152,0)</f>
        <v>0</v>
      </c>
      <c r="BF152" s="230">
        <f>IF(N152="snížená",J152,0)</f>
        <v>0</v>
      </c>
      <c r="BG152" s="230">
        <f>IF(N152="zákl. přenesená",J152,0)</f>
        <v>0</v>
      </c>
      <c r="BH152" s="230">
        <f>IF(N152="sníž. přenesená",J152,0)</f>
        <v>0</v>
      </c>
      <c r="BI152" s="230">
        <f>IF(N152="nulová",J152,0)</f>
        <v>0</v>
      </c>
      <c r="BJ152" s="16" t="s">
        <v>83</v>
      </c>
      <c r="BK152" s="230">
        <f>ROUND(I152*H152,2)</f>
        <v>0</v>
      </c>
      <c r="BL152" s="16" t="s">
        <v>182</v>
      </c>
      <c r="BM152" s="229" t="s">
        <v>474</v>
      </c>
    </row>
    <row r="153" s="2" customFormat="1">
      <c r="A153" s="37"/>
      <c r="B153" s="38"/>
      <c r="C153" s="39"/>
      <c r="D153" s="231" t="s">
        <v>143</v>
      </c>
      <c r="E153" s="39"/>
      <c r="F153" s="232" t="s">
        <v>475</v>
      </c>
      <c r="G153" s="39"/>
      <c r="H153" s="39"/>
      <c r="I153" s="233"/>
      <c r="J153" s="39"/>
      <c r="K153" s="39"/>
      <c r="L153" s="43"/>
      <c r="M153" s="234"/>
      <c r="N153" s="235"/>
      <c r="O153" s="90"/>
      <c r="P153" s="90"/>
      <c r="Q153" s="90"/>
      <c r="R153" s="90"/>
      <c r="S153" s="90"/>
      <c r="T153" s="91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T153" s="16" t="s">
        <v>143</v>
      </c>
      <c r="AU153" s="16" t="s">
        <v>85</v>
      </c>
    </row>
    <row r="154" s="2" customFormat="1" ht="24.15" customHeight="1">
      <c r="A154" s="37"/>
      <c r="B154" s="38"/>
      <c r="C154" s="218" t="s">
        <v>198</v>
      </c>
      <c r="D154" s="218" t="s">
        <v>137</v>
      </c>
      <c r="E154" s="219" t="s">
        <v>476</v>
      </c>
      <c r="F154" s="220" t="s">
        <v>477</v>
      </c>
      <c r="G154" s="221" t="s">
        <v>201</v>
      </c>
      <c r="H154" s="222">
        <v>0.59999999999999998</v>
      </c>
      <c r="I154" s="223"/>
      <c r="J154" s="222">
        <f>ROUND(I154*H154,2)</f>
        <v>0</v>
      </c>
      <c r="K154" s="224"/>
      <c r="L154" s="43"/>
      <c r="M154" s="225" t="s">
        <v>1</v>
      </c>
      <c r="N154" s="226" t="s">
        <v>40</v>
      </c>
      <c r="O154" s="90"/>
      <c r="P154" s="227">
        <f>O154*H154</f>
        <v>0</v>
      </c>
      <c r="Q154" s="227">
        <v>0</v>
      </c>
      <c r="R154" s="227">
        <f>Q154*H154</f>
        <v>0</v>
      </c>
      <c r="S154" s="227">
        <v>0</v>
      </c>
      <c r="T154" s="228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29" t="s">
        <v>182</v>
      </c>
      <c r="AT154" s="229" t="s">
        <v>137</v>
      </c>
      <c r="AU154" s="229" t="s">
        <v>85</v>
      </c>
      <c r="AY154" s="16" t="s">
        <v>134</v>
      </c>
      <c r="BE154" s="230">
        <f>IF(N154="základní",J154,0)</f>
        <v>0</v>
      </c>
      <c r="BF154" s="230">
        <f>IF(N154="snížená",J154,0)</f>
        <v>0</v>
      </c>
      <c r="BG154" s="230">
        <f>IF(N154="zákl. přenesená",J154,0)</f>
        <v>0</v>
      </c>
      <c r="BH154" s="230">
        <f>IF(N154="sníž. přenesená",J154,0)</f>
        <v>0</v>
      </c>
      <c r="BI154" s="230">
        <f>IF(N154="nulová",J154,0)</f>
        <v>0</v>
      </c>
      <c r="BJ154" s="16" t="s">
        <v>83</v>
      </c>
      <c r="BK154" s="230">
        <f>ROUND(I154*H154,2)</f>
        <v>0</v>
      </c>
      <c r="BL154" s="16" t="s">
        <v>182</v>
      </c>
      <c r="BM154" s="229" t="s">
        <v>478</v>
      </c>
    </row>
    <row r="155" s="12" customFormat="1" ht="22.8" customHeight="1">
      <c r="A155" s="12"/>
      <c r="B155" s="202"/>
      <c r="C155" s="203"/>
      <c r="D155" s="204" t="s">
        <v>74</v>
      </c>
      <c r="E155" s="216" t="s">
        <v>203</v>
      </c>
      <c r="F155" s="216" t="s">
        <v>204</v>
      </c>
      <c r="G155" s="203"/>
      <c r="H155" s="203"/>
      <c r="I155" s="206"/>
      <c r="J155" s="217">
        <f>BK155</f>
        <v>0</v>
      </c>
      <c r="K155" s="203"/>
      <c r="L155" s="208"/>
      <c r="M155" s="209"/>
      <c r="N155" s="210"/>
      <c r="O155" s="210"/>
      <c r="P155" s="211">
        <f>SUM(P156:P158)</f>
        <v>0</v>
      </c>
      <c r="Q155" s="210"/>
      <c r="R155" s="211">
        <f>SUM(R156:R158)</f>
        <v>0</v>
      </c>
      <c r="S155" s="210"/>
      <c r="T155" s="212">
        <f>SUM(T156:T158)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13" t="s">
        <v>85</v>
      </c>
      <c r="AT155" s="214" t="s">
        <v>74</v>
      </c>
      <c r="AU155" s="214" t="s">
        <v>83</v>
      </c>
      <c r="AY155" s="213" t="s">
        <v>134</v>
      </c>
      <c r="BK155" s="215">
        <f>SUM(BK156:BK158)</f>
        <v>0</v>
      </c>
    </row>
    <row r="156" s="2" customFormat="1" ht="24.15" customHeight="1">
      <c r="A156" s="37"/>
      <c r="B156" s="38"/>
      <c r="C156" s="218" t="s">
        <v>8</v>
      </c>
      <c r="D156" s="218" t="s">
        <v>137</v>
      </c>
      <c r="E156" s="219" t="s">
        <v>479</v>
      </c>
      <c r="F156" s="220" t="s">
        <v>480</v>
      </c>
      <c r="G156" s="221" t="s">
        <v>149</v>
      </c>
      <c r="H156" s="222">
        <v>1</v>
      </c>
      <c r="I156" s="223"/>
      <c r="J156" s="222">
        <f>ROUND(I156*H156,2)</f>
        <v>0</v>
      </c>
      <c r="K156" s="224"/>
      <c r="L156" s="43"/>
      <c r="M156" s="225" t="s">
        <v>1</v>
      </c>
      <c r="N156" s="226" t="s">
        <v>40</v>
      </c>
      <c r="O156" s="90"/>
      <c r="P156" s="227">
        <f>O156*H156</f>
        <v>0</v>
      </c>
      <c r="Q156" s="227">
        <v>0</v>
      </c>
      <c r="R156" s="227">
        <f>Q156*H156</f>
        <v>0</v>
      </c>
      <c r="S156" s="227">
        <v>0</v>
      </c>
      <c r="T156" s="228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29" t="s">
        <v>182</v>
      </c>
      <c r="AT156" s="229" t="s">
        <v>137</v>
      </c>
      <c r="AU156" s="229" t="s">
        <v>85</v>
      </c>
      <c r="AY156" s="16" t="s">
        <v>134</v>
      </c>
      <c r="BE156" s="230">
        <f>IF(N156="základní",J156,0)</f>
        <v>0</v>
      </c>
      <c r="BF156" s="230">
        <f>IF(N156="snížená",J156,0)</f>
        <v>0</v>
      </c>
      <c r="BG156" s="230">
        <f>IF(N156="zákl. přenesená",J156,0)</f>
        <v>0</v>
      </c>
      <c r="BH156" s="230">
        <f>IF(N156="sníž. přenesená",J156,0)</f>
        <v>0</v>
      </c>
      <c r="BI156" s="230">
        <f>IF(N156="nulová",J156,0)</f>
        <v>0</v>
      </c>
      <c r="BJ156" s="16" t="s">
        <v>83</v>
      </c>
      <c r="BK156" s="230">
        <f>ROUND(I156*H156,2)</f>
        <v>0</v>
      </c>
      <c r="BL156" s="16" t="s">
        <v>182</v>
      </c>
      <c r="BM156" s="229" t="s">
        <v>481</v>
      </c>
    </row>
    <row r="157" s="13" customFormat="1">
      <c r="A157" s="13"/>
      <c r="B157" s="236"/>
      <c r="C157" s="237"/>
      <c r="D157" s="231" t="s">
        <v>184</v>
      </c>
      <c r="E157" s="238" t="s">
        <v>1</v>
      </c>
      <c r="F157" s="239" t="s">
        <v>482</v>
      </c>
      <c r="G157" s="237"/>
      <c r="H157" s="238" t="s">
        <v>1</v>
      </c>
      <c r="I157" s="240"/>
      <c r="J157" s="237"/>
      <c r="K157" s="237"/>
      <c r="L157" s="241"/>
      <c r="M157" s="242"/>
      <c r="N157" s="243"/>
      <c r="O157" s="243"/>
      <c r="P157" s="243"/>
      <c r="Q157" s="243"/>
      <c r="R157" s="243"/>
      <c r="S157" s="243"/>
      <c r="T157" s="244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5" t="s">
        <v>184</v>
      </c>
      <c r="AU157" s="245" t="s">
        <v>85</v>
      </c>
      <c r="AV157" s="13" t="s">
        <v>83</v>
      </c>
      <c r="AW157" s="13" t="s">
        <v>31</v>
      </c>
      <c r="AX157" s="13" t="s">
        <v>75</v>
      </c>
      <c r="AY157" s="245" t="s">
        <v>134</v>
      </c>
    </row>
    <row r="158" s="14" customFormat="1">
      <c r="A158" s="14"/>
      <c r="B158" s="246"/>
      <c r="C158" s="247"/>
      <c r="D158" s="231" t="s">
        <v>184</v>
      </c>
      <c r="E158" s="248" t="s">
        <v>1</v>
      </c>
      <c r="F158" s="249" t="s">
        <v>83</v>
      </c>
      <c r="G158" s="247"/>
      <c r="H158" s="250">
        <v>1</v>
      </c>
      <c r="I158" s="251"/>
      <c r="J158" s="247"/>
      <c r="K158" s="247"/>
      <c r="L158" s="252"/>
      <c r="M158" s="253"/>
      <c r="N158" s="254"/>
      <c r="O158" s="254"/>
      <c r="P158" s="254"/>
      <c r="Q158" s="254"/>
      <c r="R158" s="254"/>
      <c r="S158" s="254"/>
      <c r="T158" s="255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6" t="s">
        <v>184</v>
      </c>
      <c r="AU158" s="256" t="s">
        <v>85</v>
      </c>
      <c r="AV158" s="14" t="s">
        <v>85</v>
      </c>
      <c r="AW158" s="14" t="s">
        <v>31</v>
      </c>
      <c r="AX158" s="14" t="s">
        <v>83</v>
      </c>
      <c r="AY158" s="256" t="s">
        <v>134</v>
      </c>
    </row>
    <row r="159" s="12" customFormat="1" ht="22.8" customHeight="1">
      <c r="A159" s="12"/>
      <c r="B159" s="202"/>
      <c r="C159" s="203"/>
      <c r="D159" s="204" t="s">
        <v>74</v>
      </c>
      <c r="E159" s="216" t="s">
        <v>376</v>
      </c>
      <c r="F159" s="216" t="s">
        <v>377</v>
      </c>
      <c r="G159" s="203"/>
      <c r="H159" s="203"/>
      <c r="I159" s="206"/>
      <c r="J159" s="217">
        <f>BK159</f>
        <v>0</v>
      </c>
      <c r="K159" s="203"/>
      <c r="L159" s="208"/>
      <c r="M159" s="209"/>
      <c r="N159" s="210"/>
      <c r="O159" s="210"/>
      <c r="P159" s="211">
        <f>SUM(P160:P167)</f>
        <v>0</v>
      </c>
      <c r="Q159" s="210"/>
      <c r="R159" s="211">
        <f>SUM(R160:R167)</f>
        <v>0.0057999999999999996</v>
      </c>
      <c r="S159" s="210"/>
      <c r="T159" s="212">
        <f>SUM(T160:T167)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13" t="s">
        <v>85</v>
      </c>
      <c r="AT159" s="214" t="s">
        <v>74</v>
      </c>
      <c r="AU159" s="214" t="s">
        <v>83</v>
      </c>
      <c r="AY159" s="213" t="s">
        <v>134</v>
      </c>
      <c r="BK159" s="215">
        <f>SUM(BK160:BK167)</f>
        <v>0</v>
      </c>
    </row>
    <row r="160" s="2" customFormat="1" ht="24.15" customHeight="1">
      <c r="A160" s="37"/>
      <c r="B160" s="38"/>
      <c r="C160" s="218" t="s">
        <v>211</v>
      </c>
      <c r="D160" s="218" t="s">
        <v>137</v>
      </c>
      <c r="E160" s="219" t="s">
        <v>379</v>
      </c>
      <c r="F160" s="220" t="s">
        <v>380</v>
      </c>
      <c r="G160" s="221" t="s">
        <v>181</v>
      </c>
      <c r="H160" s="222">
        <v>20</v>
      </c>
      <c r="I160" s="223"/>
      <c r="J160" s="222">
        <f>ROUND(I160*H160,2)</f>
        <v>0</v>
      </c>
      <c r="K160" s="224"/>
      <c r="L160" s="43"/>
      <c r="M160" s="225" t="s">
        <v>1</v>
      </c>
      <c r="N160" s="226" t="s">
        <v>40</v>
      </c>
      <c r="O160" s="90"/>
      <c r="P160" s="227">
        <f>O160*H160</f>
        <v>0</v>
      </c>
      <c r="Q160" s="227">
        <v>2.0000000000000002E-05</v>
      </c>
      <c r="R160" s="227">
        <f>Q160*H160</f>
        <v>0.00040000000000000002</v>
      </c>
      <c r="S160" s="227">
        <v>0</v>
      </c>
      <c r="T160" s="228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29" t="s">
        <v>182</v>
      </c>
      <c r="AT160" s="229" t="s">
        <v>137</v>
      </c>
      <c r="AU160" s="229" t="s">
        <v>85</v>
      </c>
      <c r="AY160" s="16" t="s">
        <v>134</v>
      </c>
      <c r="BE160" s="230">
        <f>IF(N160="základní",J160,0)</f>
        <v>0</v>
      </c>
      <c r="BF160" s="230">
        <f>IF(N160="snížená",J160,0)</f>
        <v>0</v>
      </c>
      <c r="BG160" s="230">
        <f>IF(N160="zákl. přenesená",J160,0)</f>
        <v>0</v>
      </c>
      <c r="BH160" s="230">
        <f>IF(N160="sníž. přenesená",J160,0)</f>
        <v>0</v>
      </c>
      <c r="BI160" s="230">
        <f>IF(N160="nulová",J160,0)</f>
        <v>0</v>
      </c>
      <c r="BJ160" s="16" t="s">
        <v>83</v>
      </c>
      <c r="BK160" s="230">
        <f>ROUND(I160*H160,2)</f>
        <v>0</v>
      </c>
      <c r="BL160" s="16" t="s">
        <v>182</v>
      </c>
      <c r="BM160" s="229" t="s">
        <v>483</v>
      </c>
    </row>
    <row r="161" s="13" customFormat="1">
      <c r="A161" s="13"/>
      <c r="B161" s="236"/>
      <c r="C161" s="237"/>
      <c r="D161" s="231" t="s">
        <v>184</v>
      </c>
      <c r="E161" s="238" t="s">
        <v>1</v>
      </c>
      <c r="F161" s="239" t="s">
        <v>446</v>
      </c>
      <c r="G161" s="237"/>
      <c r="H161" s="238" t="s">
        <v>1</v>
      </c>
      <c r="I161" s="240"/>
      <c r="J161" s="237"/>
      <c r="K161" s="237"/>
      <c r="L161" s="241"/>
      <c r="M161" s="242"/>
      <c r="N161" s="243"/>
      <c r="O161" s="243"/>
      <c r="P161" s="243"/>
      <c r="Q161" s="243"/>
      <c r="R161" s="243"/>
      <c r="S161" s="243"/>
      <c r="T161" s="244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5" t="s">
        <v>184</v>
      </c>
      <c r="AU161" s="245" t="s">
        <v>85</v>
      </c>
      <c r="AV161" s="13" t="s">
        <v>83</v>
      </c>
      <c r="AW161" s="13" t="s">
        <v>31</v>
      </c>
      <c r="AX161" s="13" t="s">
        <v>75</v>
      </c>
      <c r="AY161" s="245" t="s">
        <v>134</v>
      </c>
    </row>
    <row r="162" s="14" customFormat="1">
      <c r="A162" s="14"/>
      <c r="B162" s="246"/>
      <c r="C162" s="247"/>
      <c r="D162" s="231" t="s">
        <v>184</v>
      </c>
      <c r="E162" s="248" t="s">
        <v>1</v>
      </c>
      <c r="F162" s="249" t="s">
        <v>244</v>
      </c>
      <c r="G162" s="247"/>
      <c r="H162" s="250">
        <v>20</v>
      </c>
      <c r="I162" s="251"/>
      <c r="J162" s="247"/>
      <c r="K162" s="247"/>
      <c r="L162" s="252"/>
      <c r="M162" s="253"/>
      <c r="N162" s="254"/>
      <c r="O162" s="254"/>
      <c r="P162" s="254"/>
      <c r="Q162" s="254"/>
      <c r="R162" s="254"/>
      <c r="S162" s="254"/>
      <c r="T162" s="255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6" t="s">
        <v>184</v>
      </c>
      <c r="AU162" s="256" t="s">
        <v>85</v>
      </c>
      <c r="AV162" s="14" t="s">
        <v>85</v>
      </c>
      <c r="AW162" s="14" t="s">
        <v>31</v>
      </c>
      <c r="AX162" s="14" t="s">
        <v>83</v>
      </c>
      <c r="AY162" s="256" t="s">
        <v>134</v>
      </c>
    </row>
    <row r="163" s="2" customFormat="1" ht="24.15" customHeight="1">
      <c r="A163" s="37"/>
      <c r="B163" s="38"/>
      <c r="C163" s="218" t="s">
        <v>216</v>
      </c>
      <c r="D163" s="218" t="s">
        <v>137</v>
      </c>
      <c r="E163" s="219" t="s">
        <v>389</v>
      </c>
      <c r="F163" s="220" t="s">
        <v>390</v>
      </c>
      <c r="G163" s="221" t="s">
        <v>181</v>
      </c>
      <c r="H163" s="222">
        <v>32</v>
      </c>
      <c r="I163" s="223"/>
      <c r="J163" s="222">
        <f>ROUND(I163*H163,2)</f>
        <v>0</v>
      </c>
      <c r="K163" s="224"/>
      <c r="L163" s="43"/>
      <c r="M163" s="225" t="s">
        <v>1</v>
      </c>
      <c r="N163" s="226" t="s">
        <v>40</v>
      </c>
      <c r="O163" s="90"/>
      <c r="P163" s="227">
        <f>O163*H163</f>
        <v>0</v>
      </c>
      <c r="Q163" s="227">
        <v>6.9999999999999994E-05</v>
      </c>
      <c r="R163" s="227">
        <f>Q163*H163</f>
        <v>0.0022399999999999998</v>
      </c>
      <c r="S163" s="227">
        <v>0</v>
      </c>
      <c r="T163" s="228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29" t="s">
        <v>182</v>
      </c>
      <c r="AT163" s="229" t="s">
        <v>137</v>
      </c>
      <c r="AU163" s="229" t="s">
        <v>85</v>
      </c>
      <c r="AY163" s="16" t="s">
        <v>134</v>
      </c>
      <c r="BE163" s="230">
        <f>IF(N163="základní",J163,0)</f>
        <v>0</v>
      </c>
      <c r="BF163" s="230">
        <f>IF(N163="snížená",J163,0)</f>
        <v>0</v>
      </c>
      <c r="BG163" s="230">
        <f>IF(N163="zákl. přenesená",J163,0)</f>
        <v>0</v>
      </c>
      <c r="BH163" s="230">
        <f>IF(N163="sníž. přenesená",J163,0)</f>
        <v>0</v>
      </c>
      <c r="BI163" s="230">
        <f>IF(N163="nulová",J163,0)</f>
        <v>0</v>
      </c>
      <c r="BJ163" s="16" t="s">
        <v>83</v>
      </c>
      <c r="BK163" s="230">
        <f>ROUND(I163*H163,2)</f>
        <v>0</v>
      </c>
      <c r="BL163" s="16" t="s">
        <v>182</v>
      </c>
      <c r="BM163" s="229" t="s">
        <v>484</v>
      </c>
    </row>
    <row r="164" s="13" customFormat="1">
      <c r="A164" s="13"/>
      <c r="B164" s="236"/>
      <c r="C164" s="237"/>
      <c r="D164" s="231" t="s">
        <v>184</v>
      </c>
      <c r="E164" s="238" t="s">
        <v>1</v>
      </c>
      <c r="F164" s="239" t="s">
        <v>485</v>
      </c>
      <c r="G164" s="237"/>
      <c r="H164" s="238" t="s">
        <v>1</v>
      </c>
      <c r="I164" s="240"/>
      <c r="J164" s="237"/>
      <c r="K164" s="237"/>
      <c r="L164" s="241"/>
      <c r="M164" s="242"/>
      <c r="N164" s="243"/>
      <c r="O164" s="243"/>
      <c r="P164" s="243"/>
      <c r="Q164" s="243"/>
      <c r="R164" s="243"/>
      <c r="S164" s="243"/>
      <c r="T164" s="244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5" t="s">
        <v>184</v>
      </c>
      <c r="AU164" s="245" t="s">
        <v>85</v>
      </c>
      <c r="AV164" s="13" t="s">
        <v>83</v>
      </c>
      <c r="AW164" s="13" t="s">
        <v>31</v>
      </c>
      <c r="AX164" s="13" t="s">
        <v>75</v>
      </c>
      <c r="AY164" s="245" t="s">
        <v>134</v>
      </c>
    </row>
    <row r="165" s="14" customFormat="1">
      <c r="A165" s="14"/>
      <c r="B165" s="246"/>
      <c r="C165" s="247"/>
      <c r="D165" s="231" t="s">
        <v>184</v>
      </c>
      <c r="E165" s="248" t="s">
        <v>1</v>
      </c>
      <c r="F165" s="249" t="s">
        <v>191</v>
      </c>
      <c r="G165" s="247"/>
      <c r="H165" s="250">
        <v>32</v>
      </c>
      <c r="I165" s="251"/>
      <c r="J165" s="247"/>
      <c r="K165" s="247"/>
      <c r="L165" s="252"/>
      <c r="M165" s="253"/>
      <c r="N165" s="254"/>
      <c r="O165" s="254"/>
      <c r="P165" s="254"/>
      <c r="Q165" s="254"/>
      <c r="R165" s="254"/>
      <c r="S165" s="254"/>
      <c r="T165" s="255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6" t="s">
        <v>184</v>
      </c>
      <c r="AU165" s="256" t="s">
        <v>85</v>
      </c>
      <c r="AV165" s="14" t="s">
        <v>85</v>
      </c>
      <c r="AW165" s="14" t="s">
        <v>31</v>
      </c>
      <c r="AX165" s="14" t="s">
        <v>83</v>
      </c>
      <c r="AY165" s="256" t="s">
        <v>134</v>
      </c>
    </row>
    <row r="166" s="2" customFormat="1" ht="24.15" customHeight="1">
      <c r="A166" s="37"/>
      <c r="B166" s="38"/>
      <c r="C166" s="218" t="s">
        <v>221</v>
      </c>
      <c r="D166" s="218" t="s">
        <v>137</v>
      </c>
      <c r="E166" s="219" t="s">
        <v>393</v>
      </c>
      <c r="F166" s="220" t="s">
        <v>394</v>
      </c>
      <c r="G166" s="221" t="s">
        <v>181</v>
      </c>
      <c r="H166" s="222">
        <v>20</v>
      </c>
      <c r="I166" s="223"/>
      <c r="J166" s="222">
        <f>ROUND(I166*H166,2)</f>
        <v>0</v>
      </c>
      <c r="K166" s="224"/>
      <c r="L166" s="43"/>
      <c r="M166" s="225" t="s">
        <v>1</v>
      </c>
      <c r="N166" s="226" t="s">
        <v>40</v>
      </c>
      <c r="O166" s="90"/>
      <c r="P166" s="227">
        <f>O166*H166</f>
        <v>0</v>
      </c>
      <c r="Q166" s="227">
        <v>3.0000000000000001E-05</v>
      </c>
      <c r="R166" s="227">
        <f>Q166*H166</f>
        <v>0.00060000000000000006</v>
      </c>
      <c r="S166" s="227">
        <v>0</v>
      </c>
      <c r="T166" s="228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29" t="s">
        <v>182</v>
      </c>
      <c r="AT166" s="229" t="s">
        <v>137</v>
      </c>
      <c r="AU166" s="229" t="s">
        <v>85</v>
      </c>
      <c r="AY166" s="16" t="s">
        <v>134</v>
      </c>
      <c r="BE166" s="230">
        <f>IF(N166="základní",J166,0)</f>
        <v>0</v>
      </c>
      <c r="BF166" s="230">
        <f>IF(N166="snížená",J166,0)</f>
        <v>0</v>
      </c>
      <c r="BG166" s="230">
        <f>IF(N166="zákl. přenesená",J166,0)</f>
        <v>0</v>
      </c>
      <c r="BH166" s="230">
        <f>IF(N166="sníž. přenesená",J166,0)</f>
        <v>0</v>
      </c>
      <c r="BI166" s="230">
        <f>IF(N166="nulová",J166,0)</f>
        <v>0</v>
      </c>
      <c r="BJ166" s="16" t="s">
        <v>83</v>
      </c>
      <c r="BK166" s="230">
        <f>ROUND(I166*H166,2)</f>
        <v>0</v>
      </c>
      <c r="BL166" s="16" t="s">
        <v>182</v>
      </c>
      <c r="BM166" s="229" t="s">
        <v>486</v>
      </c>
    </row>
    <row r="167" s="2" customFormat="1" ht="24.15" customHeight="1">
      <c r="A167" s="37"/>
      <c r="B167" s="38"/>
      <c r="C167" s="218" t="s">
        <v>182</v>
      </c>
      <c r="D167" s="218" t="s">
        <v>137</v>
      </c>
      <c r="E167" s="219" t="s">
        <v>401</v>
      </c>
      <c r="F167" s="220" t="s">
        <v>402</v>
      </c>
      <c r="G167" s="221" t="s">
        <v>181</v>
      </c>
      <c r="H167" s="222">
        <v>32</v>
      </c>
      <c r="I167" s="223"/>
      <c r="J167" s="222">
        <f>ROUND(I167*H167,2)</f>
        <v>0</v>
      </c>
      <c r="K167" s="224"/>
      <c r="L167" s="43"/>
      <c r="M167" s="225" t="s">
        <v>1</v>
      </c>
      <c r="N167" s="226" t="s">
        <v>40</v>
      </c>
      <c r="O167" s="90"/>
      <c r="P167" s="227">
        <f>O167*H167</f>
        <v>0</v>
      </c>
      <c r="Q167" s="227">
        <v>8.0000000000000007E-05</v>
      </c>
      <c r="R167" s="227">
        <f>Q167*H167</f>
        <v>0.0025600000000000002</v>
      </c>
      <c r="S167" s="227">
        <v>0</v>
      </c>
      <c r="T167" s="228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29" t="s">
        <v>182</v>
      </c>
      <c r="AT167" s="229" t="s">
        <v>137</v>
      </c>
      <c r="AU167" s="229" t="s">
        <v>85</v>
      </c>
      <c r="AY167" s="16" t="s">
        <v>134</v>
      </c>
      <c r="BE167" s="230">
        <f>IF(N167="základní",J167,0)</f>
        <v>0</v>
      </c>
      <c r="BF167" s="230">
        <f>IF(N167="snížená",J167,0)</f>
        <v>0</v>
      </c>
      <c r="BG167" s="230">
        <f>IF(N167="zákl. přenesená",J167,0)</f>
        <v>0</v>
      </c>
      <c r="BH167" s="230">
        <f>IF(N167="sníž. přenesená",J167,0)</f>
        <v>0</v>
      </c>
      <c r="BI167" s="230">
        <f>IF(N167="nulová",J167,0)</f>
        <v>0</v>
      </c>
      <c r="BJ167" s="16" t="s">
        <v>83</v>
      </c>
      <c r="BK167" s="230">
        <f>ROUND(I167*H167,2)</f>
        <v>0</v>
      </c>
      <c r="BL167" s="16" t="s">
        <v>182</v>
      </c>
      <c r="BM167" s="229" t="s">
        <v>487</v>
      </c>
    </row>
    <row r="168" s="12" customFormat="1" ht="22.8" customHeight="1">
      <c r="A168" s="12"/>
      <c r="B168" s="202"/>
      <c r="C168" s="203"/>
      <c r="D168" s="204" t="s">
        <v>74</v>
      </c>
      <c r="E168" s="216" t="s">
        <v>404</v>
      </c>
      <c r="F168" s="216" t="s">
        <v>405</v>
      </c>
      <c r="G168" s="203"/>
      <c r="H168" s="203"/>
      <c r="I168" s="206"/>
      <c r="J168" s="217">
        <f>BK168</f>
        <v>0</v>
      </c>
      <c r="K168" s="203"/>
      <c r="L168" s="208"/>
      <c r="M168" s="209"/>
      <c r="N168" s="210"/>
      <c r="O168" s="210"/>
      <c r="P168" s="211">
        <f>SUM(P169:P172)</f>
        <v>0</v>
      </c>
      <c r="Q168" s="210"/>
      <c r="R168" s="211">
        <f>SUM(R169:R172)</f>
        <v>0</v>
      </c>
      <c r="S168" s="210"/>
      <c r="T168" s="212">
        <f>SUM(T169:T172)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13" t="s">
        <v>85</v>
      </c>
      <c r="AT168" s="214" t="s">
        <v>74</v>
      </c>
      <c r="AU168" s="214" t="s">
        <v>83</v>
      </c>
      <c r="AY168" s="213" t="s">
        <v>134</v>
      </c>
      <c r="BK168" s="215">
        <f>SUM(BK169:BK172)</f>
        <v>0</v>
      </c>
    </row>
    <row r="169" s="2" customFormat="1" ht="24.15" customHeight="1">
      <c r="A169" s="37"/>
      <c r="B169" s="38"/>
      <c r="C169" s="218" t="s">
        <v>232</v>
      </c>
      <c r="D169" s="218" t="s">
        <v>137</v>
      </c>
      <c r="E169" s="219" t="s">
        <v>488</v>
      </c>
      <c r="F169" s="220" t="s">
        <v>489</v>
      </c>
      <c r="G169" s="221" t="s">
        <v>140</v>
      </c>
      <c r="H169" s="222">
        <v>1</v>
      </c>
      <c r="I169" s="223"/>
      <c r="J169" s="222">
        <f>ROUND(I169*H169,2)</f>
        <v>0</v>
      </c>
      <c r="K169" s="224"/>
      <c r="L169" s="43"/>
      <c r="M169" s="225" t="s">
        <v>1</v>
      </c>
      <c r="N169" s="226" t="s">
        <v>40</v>
      </c>
      <c r="O169" s="90"/>
      <c r="P169" s="227">
        <f>O169*H169</f>
        <v>0</v>
      </c>
      <c r="Q169" s="227">
        <v>0</v>
      </c>
      <c r="R169" s="227">
        <f>Q169*H169</f>
        <v>0</v>
      </c>
      <c r="S169" s="227">
        <v>0</v>
      </c>
      <c r="T169" s="228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29" t="s">
        <v>182</v>
      </c>
      <c r="AT169" s="229" t="s">
        <v>137</v>
      </c>
      <c r="AU169" s="229" t="s">
        <v>85</v>
      </c>
      <c r="AY169" s="16" t="s">
        <v>134</v>
      </c>
      <c r="BE169" s="230">
        <f>IF(N169="základní",J169,0)</f>
        <v>0</v>
      </c>
      <c r="BF169" s="230">
        <f>IF(N169="snížená",J169,0)</f>
        <v>0</v>
      </c>
      <c r="BG169" s="230">
        <f>IF(N169="zákl. přenesená",J169,0)</f>
        <v>0</v>
      </c>
      <c r="BH169" s="230">
        <f>IF(N169="sníž. přenesená",J169,0)</f>
        <v>0</v>
      </c>
      <c r="BI169" s="230">
        <f>IF(N169="nulová",J169,0)</f>
        <v>0</v>
      </c>
      <c r="BJ169" s="16" t="s">
        <v>83</v>
      </c>
      <c r="BK169" s="230">
        <f>ROUND(I169*H169,2)</f>
        <v>0</v>
      </c>
      <c r="BL169" s="16" t="s">
        <v>182</v>
      </c>
      <c r="BM169" s="229" t="s">
        <v>490</v>
      </c>
    </row>
    <row r="170" s="13" customFormat="1">
      <c r="A170" s="13"/>
      <c r="B170" s="236"/>
      <c r="C170" s="237"/>
      <c r="D170" s="231" t="s">
        <v>184</v>
      </c>
      <c r="E170" s="238" t="s">
        <v>1</v>
      </c>
      <c r="F170" s="239" t="s">
        <v>491</v>
      </c>
      <c r="G170" s="237"/>
      <c r="H170" s="238" t="s">
        <v>1</v>
      </c>
      <c r="I170" s="240"/>
      <c r="J170" s="237"/>
      <c r="K170" s="237"/>
      <c r="L170" s="241"/>
      <c r="M170" s="242"/>
      <c r="N170" s="243"/>
      <c r="O170" s="243"/>
      <c r="P170" s="243"/>
      <c r="Q170" s="243"/>
      <c r="R170" s="243"/>
      <c r="S170" s="243"/>
      <c r="T170" s="244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5" t="s">
        <v>184</v>
      </c>
      <c r="AU170" s="245" t="s">
        <v>85</v>
      </c>
      <c r="AV170" s="13" t="s">
        <v>83</v>
      </c>
      <c r="AW170" s="13" t="s">
        <v>31</v>
      </c>
      <c r="AX170" s="13" t="s">
        <v>75</v>
      </c>
      <c r="AY170" s="245" t="s">
        <v>134</v>
      </c>
    </row>
    <row r="171" s="14" customFormat="1">
      <c r="A171" s="14"/>
      <c r="B171" s="246"/>
      <c r="C171" s="247"/>
      <c r="D171" s="231" t="s">
        <v>184</v>
      </c>
      <c r="E171" s="248" t="s">
        <v>1</v>
      </c>
      <c r="F171" s="249" t="s">
        <v>83</v>
      </c>
      <c r="G171" s="247"/>
      <c r="H171" s="250">
        <v>1</v>
      </c>
      <c r="I171" s="251"/>
      <c r="J171" s="247"/>
      <c r="K171" s="247"/>
      <c r="L171" s="252"/>
      <c r="M171" s="253"/>
      <c r="N171" s="254"/>
      <c r="O171" s="254"/>
      <c r="P171" s="254"/>
      <c r="Q171" s="254"/>
      <c r="R171" s="254"/>
      <c r="S171" s="254"/>
      <c r="T171" s="255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6" t="s">
        <v>184</v>
      </c>
      <c r="AU171" s="256" t="s">
        <v>85</v>
      </c>
      <c r="AV171" s="14" t="s">
        <v>85</v>
      </c>
      <c r="AW171" s="14" t="s">
        <v>31</v>
      </c>
      <c r="AX171" s="14" t="s">
        <v>83</v>
      </c>
      <c r="AY171" s="256" t="s">
        <v>134</v>
      </c>
    </row>
    <row r="172" s="2" customFormat="1" ht="16.5" customHeight="1">
      <c r="A172" s="37"/>
      <c r="B172" s="38"/>
      <c r="C172" s="218" t="s">
        <v>197</v>
      </c>
      <c r="D172" s="218" t="s">
        <v>137</v>
      </c>
      <c r="E172" s="219" t="s">
        <v>492</v>
      </c>
      <c r="F172" s="220" t="s">
        <v>493</v>
      </c>
      <c r="G172" s="221" t="s">
        <v>140</v>
      </c>
      <c r="H172" s="222">
        <v>1</v>
      </c>
      <c r="I172" s="223"/>
      <c r="J172" s="222">
        <f>ROUND(I172*H172,2)</f>
        <v>0</v>
      </c>
      <c r="K172" s="224"/>
      <c r="L172" s="43"/>
      <c r="M172" s="225" t="s">
        <v>1</v>
      </c>
      <c r="N172" s="226" t="s">
        <v>40</v>
      </c>
      <c r="O172" s="90"/>
      <c r="P172" s="227">
        <f>O172*H172</f>
        <v>0</v>
      </c>
      <c r="Q172" s="227">
        <v>0</v>
      </c>
      <c r="R172" s="227">
        <f>Q172*H172</f>
        <v>0</v>
      </c>
      <c r="S172" s="227">
        <v>0</v>
      </c>
      <c r="T172" s="228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29" t="s">
        <v>182</v>
      </c>
      <c r="AT172" s="229" t="s">
        <v>137</v>
      </c>
      <c r="AU172" s="229" t="s">
        <v>85</v>
      </c>
      <c r="AY172" s="16" t="s">
        <v>134</v>
      </c>
      <c r="BE172" s="230">
        <f>IF(N172="základní",J172,0)</f>
        <v>0</v>
      </c>
      <c r="BF172" s="230">
        <f>IF(N172="snížená",J172,0)</f>
        <v>0</v>
      </c>
      <c r="BG172" s="230">
        <f>IF(N172="zákl. přenesená",J172,0)</f>
        <v>0</v>
      </c>
      <c r="BH172" s="230">
        <f>IF(N172="sníž. přenesená",J172,0)</f>
        <v>0</v>
      </c>
      <c r="BI172" s="230">
        <f>IF(N172="nulová",J172,0)</f>
        <v>0</v>
      </c>
      <c r="BJ172" s="16" t="s">
        <v>83</v>
      </c>
      <c r="BK172" s="230">
        <f>ROUND(I172*H172,2)</f>
        <v>0</v>
      </c>
      <c r="BL172" s="16" t="s">
        <v>182</v>
      </c>
      <c r="BM172" s="229" t="s">
        <v>494</v>
      </c>
    </row>
    <row r="173" s="12" customFormat="1" ht="22.8" customHeight="1">
      <c r="A173" s="12"/>
      <c r="B173" s="202"/>
      <c r="C173" s="203"/>
      <c r="D173" s="204" t="s">
        <v>74</v>
      </c>
      <c r="E173" s="216" t="s">
        <v>423</v>
      </c>
      <c r="F173" s="216" t="s">
        <v>424</v>
      </c>
      <c r="G173" s="203"/>
      <c r="H173" s="203"/>
      <c r="I173" s="206"/>
      <c r="J173" s="217">
        <f>BK173</f>
        <v>0</v>
      </c>
      <c r="K173" s="203"/>
      <c r="L173" s="208"/>
      <c r="M173" s="209"/>
      <c r="N173" s="210"/>
      <c r="O173" s="210"/>
      <c r="P173" s="211">
        <f>SUM(P174:P175)</f>
        <v>0</v>
      </c>
      <c r="Q173" s="210"/>
      <c r="R173" s="211">
        <f>SUM(R174:R175)</f>
        <v>0</v>
      </c>
      <c r="S173" s="210"/>
      <c r="T173" s="212">
        <f>SUM(T174:T175)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13" t="s">
        <v>141</v>
      </c>
      <c r="AT173" s="214" t="s">
        <v>74</v>
      </c>
      <c r="AU173" s="214" t="s">
        <v>83</v>
      </c>
      <c r="AY173" s="213" t="s">
        <v>134</v>
      </c>
      <c r="BK173" s="215">
        <f>SUM(BK174:BK175)</f>
        <v>0</v>
      </c>
    </row>
    <row r="174" s="2" customFormat="1" ht="16.5" customHeight="1">
      <c r="A174" s="37"/>
      <c r="B174" s="38"/>
      <c r="C174" s="218" t="s">
        <v>240</v>
      </c>
      <c r="D174" s="218" t="s">
        <v>137</v>
      </c>
      <c r="E174" s="219" t="s">
        <v>426</v>
      </c>
      <c r="F174" s="220" t="s">
        <v>495</v>
      </c>
      <c r="G174" s="221" t="s">
        <v>140</v>
      </c>
      <c r="H174" s="222">
        <v>1</v>
      </c>
      <c r="I174" s="223"/>
      <c r="J174" s="222">
        <f>ROUND(I174*H174,2)</f>
        <v>0</v>
      </c>
      <c r="K174" s="224"/>
      <c r="L174" s="43"/>
      <c r="M174" s="225" t="s">
        <v>1</v>
      </c>
      <c r="N174" s="226" t="s">
        <v>40</v>
      </c>
      <c r="O174" s="90"/>
      <c r="P174" s="227">
        <f>O174*H174</f>
        <v>0</v>
      </c>
      <c r="Q174" s="227">
        <v>0</v>
      </c>
      <c r="R174" s="227">
        <f>Q174*H174</f>
        <v>0</v>
      </c>
      <c r="S174" s="227">
        <v>0</v>
      </c>
      <c r="T174" s="228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29" t="s">
        <v>182</v>
      </c>
      <c r="AT174" s="229" t="s">
        <v>137</v>
      </c>
      <c r="AU174" s="229" t="s">
        <v>85</v>
      </c>
      <c r="AY174" s="16" t="s">
        <v>134</v>
      </c>
      <c r="BE174" s="230">
        <f>IF(N174="základní",J174,0)</f>
        <v>0</v>
      </c>
      <c r="BF174" s="230">
        <f>IF(N174="snížená",J174,0)</f>
        <v>0</v>
      </c>
      <c r="BG174" s="230">
        <f>IF(N174="zákl. přenesená",J174,0)</f>
        <v>0</v>
      </c>
      <c r="BH174" s="230">
        <f>IF(N174="sníž. přenesená",J174,0)</f>
        <v>0</v>
      </c>
      <c r="BI174" s="230">
        <f>IF(N174="nulová",J174,0)</f>
        <v>0</v>
      </c>
      <c r="BJ174" s="16" t="s">
        <v>83</v>
      </c>
      <c r="BK174" s="230">
        <f>ROUND(I174*H174,2)</f>
        <v>0</v>
      </c>
      <c r="BL174" s="16" t="s">
        <v>182</v>
      </c>
      <c r="BM174" s="229" t="s">
        <v>496</v>
      </c>
    </row>
    <row r="175" s="2" customFormat="1" ht="16.5" customHeight="1">
      <c r="A175" s="37"/>
      <c r="B175" s="38"/>
      <c r="C175" s="218" t="s">
        <v>244</v>
      </c>
      <c r="D175" s="218" t="s">
        <v>137</v>
      </c>
      <c r="E175" s="219" t="s">
        <v>434</v>
      </c>
      <c r="F175" s="220" t="s">
        <v>435</v>
      </c>
      <c r="G175" s="221" t="s">
        <v>140</v>
      </c>
      <c r="H175" s="222">
        <v>1</v>
      </c>
      <c r="I175" s="223"/>
      <c r="J175" s="222">
        <f>ROUND(I175*H175,2)</f>
        <v>0</v>
      </c>
      <c r="K175" s="224"/>
      <c r="L175" s="43"/>
      <c r="M175" s="267" t="s">
        <v>1</v>
      </c>
      <c r="N175" s="268" t="s">
        <v>40</v>
      </c>
      <c r="O175" s="269"/>
      <c r="P175" s="270">
        <f>O175*H175</f>
        <v>0</v>
      </c>
      <c r="Q175" s="270">
        <v>0</v>
      </c>
      <c r="R175" s="270">
        <f>Q175*H175</f>
        <v>0</v>
      </c>
      <c r="S175" s="270">
        <v>0</v>
      </c>
      <c r="T175" s="271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29" t="s">
        <v>182</v>
      </c>
      <c r="AT175" s="229" t="s">
        <v>137</v>
      </c>
      <c r="AU175" s="229" t="s">
        <v>85</v>
      </c>
      <c r="AY175" s="16" t="s">
        <v>134</v>
      </c>
      <c r="BE175" s="230">
        <f>IF(N175="základní",J175,0)</f>
        <v>0</v>
      </c>
      <c r="BF175" s="230">
        <f>IF(N175="snížená",J175,0)</f>
        <v>0</v>
      </c>
      <c r="BG175" s="230">
        <f>IF(N175="zákl. přenesená",J175,0)</f>
        <v>0</v>
      </c>
      <c r="BH175" s="230">
        <f>IF(N175="sníž. přenesená",J175,0)</f>
        <v>0</v>
      </c>
      <c r="BI175" s="230">
        <f>IF(N175="nulová",J175,0)</f>
        <v>0</v>
      </c>
      <c r="BJ175" s="16" t="s">
        <v>83</v>
      </c>
      <c r="BK175" s="230">
        <f>ROUND(I175*H175,2)</f>
        <v>0</v>
      </c>
      <c r="BL175" s="16" t="s">
        <v>182</v>
      </c>
      <c r="BM175" s="229" t="s">
        <v>497</v>
      </c>
    </row>
    <row r="176" s="2" customFormat="1" ht="6.96" customHeight="1">
      <c r="A176" s="37"/>
      <c r="B176" s="65"/>
      <c r="C176" s="66"/>
      <c r="D176" s="66"/>
      <c r="E176" s="66"/>
      <c r="F176" s="66"/>
      <c r="G176" s="66"/>
      <c r="H176" s="66"/>
      <c r="I176" s="66"/>
      <c r="J176" s="66"/>
      <c r="K176" s="66"/>
      <c r="L176" s="43"/>
      <c r="M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</row>
  </sheetData>
  <sheetProtection sheet="1" autoFilter="0" formatColumns="0" formatRows="0" objects="1" scenarios="1" spinCount="100000" saltValue="/KE/KISCUJEKVX+5x6w6eDM9mOeITDieEOztROeYdbHlXl4SJy/4Zo34kC0zMwcVx3htmkd3Wv/PyJPBhQdoRg==" hashValue="wfJwX7/PtMVN0ocYRFQLot2Qos7xS4/6IwcjE8H1C113/IfDQNHVP7sbHO6qzgmV+1RVswNlvY0c61CEsWB0NQ==" algorithmName="SHA-512" password="CC35"/>
  <autoFilter ref="C123:K175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91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85</v>
      </c>
    </row>
    <row r="4" s="1" customFormat="1" ht="24.96" customHeight="1">
      <c r="B4" s="19"/>
      <c r="D4" s="137" t="s">
        <v>95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15</v>
      </c>
      <c r="L6" s="19"/>
    </row>
    <row r="7" s="1" customFormat="1" ht="26.25" customHeight="1">
      <c r="B7" s="19"/>
      <c r="E7" s="140" t="str">
        <f>'Rekapitulace stavby'!K6</f>
        <v>Rekonstrukce plynové kotely v areálu výtopny Plzeňská č.p.825, Planá u ML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96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498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17</v>
      </c>
      <c r="E11" s="37"/>
      <c r="F11" s="142" t="s">
        <v>1</v>
      </c>
      <c r="G11" s="37"/>
      <c r="H11" s="37"/>
      <c r="I11" s="139" t="s">
        <v>18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19</v>
      </c>
      <c r="E12" s="37"/>
      <c r="F12" s="142" t="s">
        <v>20</v>
      </c>
      <c r="G12" s="37"/>
      <c r="H12" s="37"/>
      <c r="I12" s="139" t="s">
        <v>21</v>
      </c>
      <c r="J12" s="143" t="str">
        <f>'Rekapitulace stavby'!AN8</f>
        <v>10. 7. 2024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23</v>
      </c>
      <c r="E14" s="37"/>
      <c r="F14" s="37"/>
      <c r="G14" s="37"/>
      <c r="H14" s="37"/>
      <c r="I14" s="139" t="s">
        <v>24</v>
      </c>
      <c r="J14" s="142" t="s">
        <v>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25</v>
      </c>
      <c r="F15" s="37"/>
      <c r="G15" s="37"/>
      <c r="H15" s="37"/>
      <c r="I15" s="139" t="s">
        <v>26</v>
      </c>
      <c r="J15" s="142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27</v>
      </c>
      <c r="E17" s="37"/>
      <c r="F17" s="37"/>
      <c r="G17" s="37"/>
      <c r="H17" s="37"/>
      <c r="I17" s="139" t="s">
        <v>24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26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29</v>
      </c>
      <c r="E20" s="37"/>
      <c r="F20" s="37"/>
      <c r="G20" s="37"/>
      <c r="H20" s="37"/>
      <c r="I20" s="139" t="s">
        <v>24</v>
      </c>
      <c r="J20" s="142" t="s">
        <v>1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">
        <v>30</v>
      </c>
      <c r="F21" s="37"/>
      <c r="G21" s="37"/>
      <c r="H21" s="37"/>
      <c r="I21" s="139" t="s">
        <v>26</v>
      </c>
      <c r="J21" s="142" t="s">
        <v>1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32</v>
      </c>
      <c r="E23" s="37"/>
      <c r="F23" s="37"/>
      <c r="G23" s="37"/>
      <c r="H23" s="37"/>
      <c r="I23" s="139" t="s">
        <v>24</v>
      </c>
      <c r="J23" s="142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20</v>
      </c>
      <c r="F24" s="37"/>
      <c r="G24" s="37"/>
      <c r="H24" s="37"/>
      <c r="I24" s="139" t="s">
        <v>26</v>
      </c>
      <c r="J24" s="142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34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35</v>
      </c>
      <c r="E30" s="37"/>
      <c r="F30" s="37"/>
      <c r="G30" s="37"/>
      <c r="H30" s="37"/>
      <c r="I30" s="37"/>
      <c r="J30" s="150">
        <f>ROUND(J118,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37</v>
      </c>
      <c r="G32" s="37"/>
      <c r="H32" s="37"/>
      <c r="I32" s="151" t="s">
        <v>36</v>
      </c>
      <c r="J32" s="151" t="s">
        <v>38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39</v>
      </c>
      <c r="E33" s="139" t="s">
        <v>40</v>
      </c>
      <c r="F33" s="153">
        <f>ROUND((SUM(BE118:BE121)),  2)</f>
        <v>0</v>
      </c>
      <c r="G33" s="37"/>
      <c r="H33" s="37"/>
      <c r="I33" s="154">
        <v>0.20999999999999999</v>
      </c>
      <c r="J33" s="153">
        <f>ROUND(((SUM(BE118:BE121))*I33),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41</v>
      </c>
      <c r="F34" s="153">
        <f>ROUND((SUM(BF118:BF121)),  2)</f>
        <v>0</v>
      </c>
      <c r="G34" s="37"/>
      <c r="H34" s="37"/>
      <c r="I34" s="154">
        <v>0.12</v>
      </c>
      <c r="J34" s="153">
        <f>ROUND(((SUM(BF118:BF121))*I34),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42</v>
      </c>
      <c r="F35" s="153">
        <f>ROUND((SUM(BG118:BG121)),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43</v>
      </c>
      <c r="F36" s="153">
        <f>ROUND((SUM(BH118:BH121)),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44</v>
      </c>
      <c r="F37" s="153">
        <f>ROUND((SUM(BI118:BI121)),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45</v>
      </c>
      <c r="E39" s="157"/>
      <c r="F39" s="157"/>
      <c r="G39" s="158" t="s">
        <v>46</v>
      </c>
      <c r="H39" s="159" t="s">
        <v>47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48</v>
      </c>
      <c r="E50" s="163"/>
      <c r="F50" s="163"/>
      <c r="G50" s="162" t="s">
        <v>49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50</v>
      </c>
      <c r="E61" s="165"/>
      <c r="F61" s="166" t="s">
        <v>51</v>
      </c>
      <c r="G61" s="164" t="s">
        <v>50</v>
      </c>
      <c r="H61" s="165"/>
      <c r="I61" s="165"/>
      <c r="J61" s="167" t="s">
        <v>51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52</v>
      </c>
      <c r="E65" s="168"/>
      <c r="F65" s="168"/>
      <c r="G65" s="162" t="s">
        <v>53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50</v>
      </c>
      <c r="E76" s="165"/>
      <c r="F76" s="166" t="s">
        <v>51</v>
      </c>
      <c r="G76" s="164" t="s">
        <v>50</v>
      </c>
      <c r="H76" s="165"/>
      <c r="I76" s="165"/>
      <c r="J76" s="167" t="s">
        <v>51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98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15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9"/>
      <c r="D85" s="39"/>
      <c r="E85" s="173" t="str">
        <f>E7</f>
        <v>Rekonstrukce plynové kotely v areálu výtopny Plzeňská č.p.825, Planá u ML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96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03 - Měření a regulace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19</v>
      </c>
      <c r="D89" s="39"/>
      <c r="E89" s="39"/>
      <c r="F89" s="26" t="str">
        <f>F12</f>
        <v xml:space="preserve"> </v>
      </c>
      <c r="G89" s="39"/>
      <c r="H89" s="39"/>
      <c r="I89" s="31" t="s">
        <v>21</v>
      </c>
      <c r="J89" s="78" t="str">
        <f>IF(J12="","",J12)</f>
        <v>10. 7. 2024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5.65" customHeight="1">
      <c r="A91" s="37"/>
      <c r="B91" s="38"/>
      <c r="C91" s="31" t="s">
        <v>23</v>
      </c>
      <c r="D91" s="39"/>
      <c r="E91" s="39"/>
      <c r="F91" s="26" t="str">
        <f>E15</f>
        <v>Planá u M.Lázní</v>
      </c>
      <c r="G91" s="39"/>
      <c r="H91" s="39"/>
      <c r="I91" s="31" t="s">
        <v>29</v>
      </c>
      <c r="J91" s="35" t="str">
        <f>E21</f>
        <v>Ing.Jan Matoušek, Ostrov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9"/>
      <c r="E92" s="39"/>
      <c r="F92" s="26" t="str">
        <f>IF(E18="","",E18)</f>
        <v>Vyplň údaj</v>
      </c>
      <c r="G92" s="39"/>
      <c r="H92" s="39"/>
      <c r="I92" s="31" t="s">
        <v>32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99</v>
      </c>
      <c r="D94" s="175"/>
      <c r="E94" s="175"/>
      <c r="F94" s="175"/>
      <c r="G94" s="175"/>
      <c r="H94" s="175"/>
      <c r="I94" s="175"/>
      <c r="J94" s="176" t="s">
        <v>100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101</v>
      </c>
      <c r="D96" s="39"/>
      <c r="E96" s="39"/>
      <c r="F96" s="39"/>
      <c r="G96" s="39"/>
      <c r="H96" s="39"/>
      <c r="I96" s="39"/>
      <c r="J96" s="109">
        <f>J118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102</v>
      </c>
    </row>
    <row r="97" s="9" customFormat="1" ht="24.96" customHeight="1">
      <c r="A97" s="9"/>
      <c r="B97" s="178"/>
      <c r="C97" s="179"/>
      <c r="D97" s="180" t="s">
        <v>499</v>
      </c>
      <c r="E97" s="181"/>
      <c r="F97" s="181"/>
      <c r="G97" s="181"/>
      <c r="H97" s="181"/>
      <c r="I97" s="181"/>
      <c r="J97" s="182">
        <f>J119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500</v>
      </c>
      <c r="E98" s="187"/>
      <c r="F98" s="187"/>
      <c r="G98" s="187"/>
      <c r="H98" s="187"/>
      <c r="I98" s="187"/>
      <c r="J98" s="188">
        <f>J120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7"/>
      <c r="B99" s="38"/>
      <c r="C99" s="39"/>
      <c r="D99" s="39"/>
      <c r="E99" s="39"/>
      <c r="F99" s="39"/>
      <c r="G99" s="39"/>
      <c r="H99" s="39"/>
      <c r="I99" s="39"/>
      <c r="J99" s="39"/>
      <c r="K99" s="39"/>
      <c r="L99" s="62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</row>
    <row r="100" s="2" customFormat="1" ht="6.96" customHeight="1">
      <c r="A100" s="37"/>
      <c r="B100" s="65"/>
      <c r="C100" s="66"/>
      <c r="D100" s="66"/>
      <c r="E100" s="66"/>
      <c r="F100" s="66"/>
      <c r="G100" s="66"/>
      <c r="H100" s="66"/>
      <c r="I100" s="66"/>
      <c r="J100" s="66"/>
      <c r="K100" s="66"/>
      <c r="L100" s="62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</row>
    <row r="104" s="2" customFormat="1" ht="6.96" customHeight="1">
      <c r="A104" s="37"/>
      <c r="B104" s="67"/>
      <c r="C104" s="68"/>
      <c r="D104" s="68"/>
      <c r="E104" s="68"/>
      <c r="F104" s="68"/>
      <c r="G104" s="68"/>
      <c r="H104" s="68"/>
      <c r="I104" s="68"/>
      <c r="J104" s="68"/>
      <c r="K104" s="68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24.96" customHeight="1">
      <c r="A105" s="37"/>
      <c r="B105" s="38"/>
      <c r="C105" s="22" t="s">
        <v>119</v>
      </c>
      <c r="D105" s="39"/>
      <c r="E105" s="39"/>
      <c r="F105" s="39"/>
      <c r="G105" s="39"/>
      <c r="H105" s="39"/>
      <c r="I105" s="39"/>
      <c r="J105" s="39"/>
      <c r="K105" s="39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6.96" customHeight="1">
      <c r="A106" s="37"/>
      <c r="B106" s="38"/>
      <c r="C106" s="39"/>
      <c r="D106" s="39"/>
      <c r="E106" s="39"/>
      <c r="F106" s="39"/>
      <c r="G106" s="39"/>
      <c r="H106" s="39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12" customHeight="1">
      <c r="A107" s="37"/>
      <c r="B107" s="38"/>
      <c r="C107" s="31" t="s">
        <v>15</v>
      </c>
      <c r="D107" s="39"/>
      <c r="E107" s="39"/>
      <c r="F107" s="39"/>
      <c r="G107" s="39"/>
      <c r="H107" s="39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26.25" customHeight="1">
      <c r="A108" s="37"/>
      <c r="B108" s="38"/>
      <c r="C108" s="39"/>
      <c r="D108" s="39"/>
      <c r="E108" s="173" t="str">
        <f>E7</f>
        <v>Rekonstrukce plynové kotely v areálu výtopny Plzeňská č.p.825, Planá u ML</v>
      </c>
      <c r="F108" s="31"/>
      <c r="G108" s="31"/>
      <c r="H108" s="31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2" customHeight="1">
      <c r="A109" s="37"/>
      <c r="B109" s="38"/>
      <c r="C109" s="31" t="s">
        <v>96</v>
      </c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6.5" customHeight="1">
      <c r="A110" s="37"/>
      <c r="B110" s="38"/>
      <c r="C110" s="39"/>
      <c r="D110" s="39"/>
      <c r="E110" s="75" t="str">
        <f>E9</f>
        <v>03 - Měření a regulace</v>
      </c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19</v>
      </c>
      <c r="D112" s="39"/>
      <c r="E112" s="39"/>
      <c r="F112" s="26" t="str">
        <f>F12</f>
        <v xml:space="preserve"> </v>
      </c>
      <c r="G112" s="39"/>
      <c r="H112" s="39"/>
      <c r="I112" s="31" t="s">
        <v>21</v>
      </c>
      <c r="J112" s="78" t="str">
        <f>IF(J12="","",J12)</f>
        <v>10. 7. 2024</v>
      </c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9"/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25.65" customHeight="1">
      <c r="A114" s="37"/>
      <c r="B114" s="38"/>
      <c r="C114" s="31" t="s">
        <v>23</v>
      </c>
      <c r="D114" s="39"/>
      <c r="E114" s="39"/>
      <c r="F114" s="26" t="str">
        <f>E15</f>
        <v>Planá u M.Lázní</v>
      </c>
      <c r="G114" s="39"/>
      <c r="H114" s="39"/>
      <c r="I114" s="31" t="s">
        <v>29</v>
      </c>
      <c r="J114" s="35" t="str">
        <f>E21</f>
        <v>Ing.Jan Matoušek, Ostrov</v>
      </c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5.15" customHeight="1">
      <c r="A115" s="37"/>
      <c r="B115" s="38"/>
      <c r="C115" s="31" t="s">
        <v>27</v>
      </c>
      <c r="D115" s="39"/>
      <c r="E115" s="39"/>
      <c r="F115" s="26" t="str">
        <f>IF(E18="","",E18)</f>
        <v>Vyplň údaj</v>
      </c>
      <c r="G115" s="39"/>
      <c r="H115" s="39"/>
      <c r="I115" s="31" t="s">
        <v>32</v>
      </c>
      <c r="J115" s="35" t="str">
        <f>E24</f>
        <v xml:space="preserve"> </v>
      </c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0.32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11" customFormat="1" ht="29.28" customHeight="1">
      <c r="A117" s="190"/>
      <c r="B117" s="191"/>
      <c r="C117" s="192" t="s">
        <v>120</v>
      </c>
      <c r="D117" s="193" t="s">
        <v>60</v>
      </c>
      <c r="E117" s="193" t="s">
        <v>56</v>
      </c>
      <c r="F117" s="193" t="s">
        <v>57</v>
      </c>
      <c r="G117" s="193" t="s">
        <v>121</v>
      </c>
      <c r="H117" s="193" t="s">
        <v>122</v>
      </c>
      <c r="I117" s="193" t="s">
        <v>123</v>
      </c>
      <c r="J117" s="194" t="s">
        <v>100</v>
      </c>
      <c r="K117" s="195" t="s">
        <v>124</v>
      </c>
      <c r="L117" s="196"/>
      <c r="M117" s="99" t="s">
        <v>1</v>
      </c>
      <c r="N117" s="100" t="s">
        <v>39</v>
      </c>
      <c r="O117" s="100" t="s">
        <v>125</v>
      </c>
      <c r="P117" s="100" t="s">
        <v>126</v>
      </c>
      <c r="Q117" s="100" t="s">
        <v>127</v>
      </c>
      <c r="R117" s="100" t="s">
        <v>128</v>
      </c>
      <c r="S117" s="100" t="s">
        <v>129</v>
      </c>
      <c r="T117" s="101" t="s">
        <v>130</v>
      </c>
      <c r="U117" s="190"/>
      <c r="V117" s="190"/>
      <c r="W117" s="190"/>
      <c r="X117" s="190"/>
      <c r="Y117" s="190"/>
      <c r="Z117" s="190"/>
      <c r="AA117" s="190"/>
      <c r="AB117" s="190"/>
      <c r="AC117" s="190"/>
      <c r="AD117" s="190"/>
      <c r="AE117" s="190"/>
    </row>
    <row r="118" s="2" customFormat="1" ht="22.8" customHeight="1">
      <c r="A118" s="37"/>
      <c r="B118" s="38"/>
      <c r="C118" s="106" t="s">
        <v>131</v>
      </c>
      <c r="D118" s="39"/>
      <c r="E118" s="39"/>
      <c r="F118" s="39"/>
      <c r="G118" s="39"/>
      <c r="H118" s="39"/>
      <c r="I118" s="39"/>
      <c r="J118" s="197">
        <f>BK118</f>
        <v>0</v>
      </c>
      <c r="K118" s="39"/>
      <c r="L118" s="43"/>
      <c r="M118" s="102"/>
      <c r="N118" s="198"/>
      <c r="O118" s="103"/>
      <c r="P118" s="199">
        <f>P119</f>
        <v>0</v>
      </c>
      <c r="Q118" s="103"/>
      <c r="R118" s="199">
        <f>R119</f>
        <v>0</v>
      </c>
      <c r="S118" s="103"/>
      <c r="T118" s="200">
        <f>T119</f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T118" s="16" t="s">
        <v>74</v>
      </c>
      <c r="AU118" s="16" t="s">
        <v>102</v>
      </c>
      <c r="BK118" s="201">
        <f>BK119</f>
        <v>0</v>
      </c>
    </row>
    <row r="119" s="12" customFormat="1" ht="25.92" customHeight="1">
      <c r="A119" s="12"/>
      <c r="B119" s="202"/>
      <c r="C119" s="203"/>
      <c r="D119" s="204" t="s">
        <v>74</v>
      </c>
      <c r="E119" s="205" t="s">
        <v>188</v>
      </c>
      <c r="F119" s="205" t="s">
        <v>501</v>
      </c>
      <c r="G119" s="203"/>
      <c r="H119" s="203"/>
      <c r="I119" s="206"/>
      <c r="J119" s="207">
        <f>BK119</f>
        <v>0</v>
      </c>
      <c r="K119" s="203"/>
      <c r="L119" s="208"/>
      <c r="M119" s="209"/>
      <c r="N119" s="210"/>
      <c r="O119" s="210"/>
      <c r="P119" s="211">
        <f>P120</f>
        <v>0</v>
      </c>
      <c r="Q119" s="210"/>
      <c r="R119" s="211">
        <f>R120</f>
        <v>0</v>
      </c>
      <c r="S119" s="210"/>
      <c r="T119" s="212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3" t="s">
        <v>151</v>
      </c>
      <c r="AT119" s="214" t="s">
        <v>74</v>
      </c>
      <c r="AU119" s="214" t="s">
        <v>75</v>
      </c>
      <c r="AY119" s="213" t="s">
        <v>134</v>
      </c>
      <c r="BK119" s="215">
        <f>BK120</f>
        <v>0</v>
      </c>
    </row>
    <row r="120" s="12" customFormat="1" ht="22.8" customHeight="1">
      <c r="A120" s="12"/>
      <c r="B120" s="202"/>
      <c r="C120" s="203"/>
      <c r="D120" s="204" t="s">
        <v>74</v>
      </c>
      <c r="E120" s="216" t="s">
        <v>502</v>
      </c>
      <c r="F120" s="216" t="s">
        <v>90</v>
      </c>
      <c r="G120" s="203"/>
      <c r="H120" s="203"/>
      <c r="I120" s="206"/>
      <c r="J120" s="217">
        <f>BK120</f>
        <v>0</v>
      </c>
      <c r="K120" s="203"/>
      <c r="L120" s="208"/>
      <c r="M120" s="209"/>
      <c r="N120" s="210"/>
      <c r="O120" s="210"/>
      <c r="P120" s="211">
        <f>P121</f>
        <v>0</v>
      </c>
      <c r="Q120" s="210"/>
      <c r="R120" s="211">
        <f>R121</f>
        <v>0</v>
      </c>
      <c r="S120" s="210"/>
      <c r="T120" s="212">
        <f>T121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3" t="s">
        <v>151</v>
      </c>
      <c r="AT120" s="214" t="s">
        <v>74</v>
      </c>
      <c r="AU120" s="214" t="s">
        <v>83</v>
      </c>
      <c r="AY120" s="213" t="s">
        <v>134</v>
      </c>
      <c r="BK120" s="215">
        <f>BK121</f>
        <v>0</v>
      </c>
    </row>
    <row r="121" s="2" customFormat="1" ht="16.5" customHeight="1">
      <c r="A121" s="37"/>
      <c r="B121" s="38"/>
      <c r="C121" s="218" t="s">
        <v>83</v>
      </c>
      <c r="D121" s="218" t="s">
        <v>137</v>
      </c>
      <c r="E121" s="219" t="s">
        <v>503</v>
      </c>
      <c r="F121" s="220" t="s">
        <v>504</v>
      </c>
      <c r="G121" s="221" t="s">
        <v>140</v>
      </c>
      <c r="H121" s="222">
        <v>1</v>
      </c>
      <c r="I121" s="223"/>
      <c r="J121" s="222">
        <f>ROUND(I121*H121,2)</f>
        <v>0</v>
      </c>
      <c r="K121" s="224"/>
      <c r="L121" s="43"/>
      <c r="M121" s="267" t="s">
        <v>1</v>
      </c>
      <c r="N121" s="268" t="s">
        <v>40</v>
      </c>
      <c r="O121" s="269"/>
      <c r="P121" s="270">
        <f>O121*H121</f>
        <v>0</v>
      </c>
      <c r="Q121" s="270">
        <v>0</v>
      </c>
      <c r="R121" s="270">
        <f>Q121*H121</f>
        <v>0</v>
      </c>
      <c r="S121" s="270">
        <v>0</v>
      </c>
      <c r="T121" s="271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229" t="s">
        <v>505</v>
      </c>
      <c r="AT121" s="229" t="s">
        <v>137</v>
      </c>
      <c r="AU121" s="229" t="s">
        <v>85</v>
      </c>
      <c r="AY121" s="16" t="s">
        <v>134</v>
      </c>
      <c r="BE121" s="230">
        <f>IF(N121="základní",J121,0)</f>
        <v>0</v>
      </c>
      <c r="BF121" s="230">
        <f>IF(N121="snížená",J121,0)</f>
        <v>0</v>
      </c>
      <c r="BG121" s="230">
        <f>IF(N121="zákl. přenesená",J121,0)</f>
        <v>0</v>
      </c>
      <c r="BH121" s="230">
        <f>IF(N121="sníž. přenesená",J121,0)</f>
        <v>0</v>
      </c>
      <c r="BI121" s="230">
        <f>IF(N121="nulová",J121,0)</f>
        <v>0</v>
      </c>
      <c r="BJ121" s="16" t="s">
        <v>83</v>
      </c>
      <c r="BK121" s="230">
        <f>ROUND(I121*H121,2)</f>
        <v>0</v>
      </c>
      <c r="BL121" s="16" t="s">
        <v>505</v>
      </c>
      <c r="BM121" s="229" t="s">
        <v>506</v>
      </c>
    </row>
    <row r="122" s="2" customFormat="1" ht="6.96" customHeight="1">
      <c r="A122" s="37"/>
      <c r="B122" s="65"/>
      <c r="C122" s="66"/>
      <c r="D122" s="66"/>
      <c r="E122" s="66"/>
      <c r="F122" s="66"/>
      <c r="G122" s="66"/>
      <c r="H122" s="66"/>
      <c r="I122" s="66"/>
      <c r="J122" s="66"/>
      <c r="K122" s="66"/>
      <c r="L122" s="43"/>
      <c r="M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</sheetData>
  <sheetProtection sheet="1" autoFilter="0" formatColumns="0" formatRows="0" objects="1" scenarios="1" spinCount="100000" saltValue="jX6JzOQmlvAtf0Hc3sUD3wGNXlXtr6TeVptQZORUdm35iTC2SictCiKlnKaGQXuFheRtQKdSdGOkdT9ZSeYYpg==" hashValue="NOxO3bh8IY1a6i08/2MHOoGPGHc1bJKeVD8yccXLzO12XSAcCvGN4bCpGQDGIiXUPRANsf8E13pj+Zu1+7MzDQ==" algorithmName="SHA-512" password="CC35"/>
  <autoFilter ref="C117:K121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94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85</v>
      </c>
    </row>
    <row r="4" s="1" customFormat="1" ht="24.96" customHeight="1">
      <c r="B4" s="19"/>
      <c r="D4" s="137" t="s">
        <v>95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15</v>
      </c>
      <c r="L6" s="19"/>
    </row>
    <row r="7" s="1" customFormat="1" ht="26.25" customHeight="1">
      <c r="B7" s="19"/>
      <c r="E7" s="140" t="str">
        <f>'Rekapitulace stavby'!K6</f>
        <v>Rekonstrukce plynové kotely v areálu výtopny Plzeňská č.p.825, Planá u ML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96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507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17</v>
      </c>
      <c r="E11" s="37"/>
      <c r="F11" s="142" t="s">
        <v>1</v>
      </c>
      <c r="G11" s="37"/>
      <c r="H11" s="37"/>
      <c r="I11" s="139" t="s">
        <v>18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19</v>
      </c>
      <c r="E12" s="37"/>
      <c r="F12" s="142" t="s">
        <v>20</v>
      </c>
      <c r="G12" s="37"/>
      <c r="H12" s="37"/>
      <c r="I12" s="139" t="s">
        <v>21</v>
      </c>
      <c r="J12" s="143" t="str">
        <f>'Rekapitulace stavby'!AN8</f>
        <v>10. 7. 2024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23</v>
      </c>
      <c r="E14" s="37"/>
      <c r="F14" s="37"/>
      <c r="G14" s="37"/>
      <c r="H14" s="37"/>
      <c r="I14" s="139" t="s">
        <v>24</v>
      </c>
      <c r="J14" s="142" t="s">
        <v>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25</v>
      </c>
      <c r="F15" s="37"/>
      <c r="G15" s="37"/>
      <c r="H15" s="37"/>
      <c r="I15" s="139" t="s">
        <v>26</v>
      </c>
      <c r="J15" s="142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27</v>
      </c>
      <c r="E17" s="37"/>
      <c r="F17" s="37"/>
      <c r="G17" s="37"/>
      <c r="H17" s="37"/>
      <c r="I17" s="139" t="s">
        <v>24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26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29</v>
      </c>
      <c r="E20" s="37"/>
      <c r="F20" s="37"/>
      <c r="G20" s="37"/>
      <c r="H20" s="37"/>
      <c r="I20" s="139" t="s">
        <v>24</v>
      </c>
      <c r="J20" s="142" t="s">
        <v>1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">
        <v>30</v>
      </c>
      <c r="F21" s="37"/>
      <c r="G21" s="37"/>
      <c r="H21" s="37"/>
      <c r="I21" s="139" t="s">
        <v>26</v>
      </c>
      <c r="J21" s="142" t="s">
        <v>1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32</v>
      </c>
      <c r="E23" s="37"/>
      <c r="F23" s="37"/>
      <c r="G23" s="37"/>
      <c r="H23" s="37"/>
      <c r="I23" s="139" t="s">
        <v>24</v>
      </c>
      <c r="J23" s="142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20</v>
      </c>
      <c r="F24" s="37"/>
      <c r="G24" s="37"/>
      <c r="H24" s="37"/>
      <c r="I24" s="139" t="s">
        <v>26</v>
      </c>
      <c r="J24" s="142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34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35</v>
      </c>
      <c r="E30" s="37"/>
      <c r="F30" s="37"/>
      <c r="G30" s="37"/>
      <c r="H30" s="37"/>
      <c r="I30" s="37"/>
      <c r="J30" s="150">
        <f>ROUND(J117,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37</v>
      </c>
      <c r="G32" s="37"/>
      <c r="H32" s="37"/>
      <c r="I32" s="151" t="s">
        <v>36</v>
      </c>
      <c r="J32" s="151" t="s">
        <v>38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39</v>
      </c>
      <c r="E33" s="139" t="s">
        <v>40</v>
      </c>
      <c r="F33" s="153">
        <f>ROUND((SUM(BE117:BE124)),  2)</f>
        <v>0</v>
      </c>
      <c r="G33" s="37"/>
      <c r="H33" s="37"/>
      <c r="I33" s="154">
        <v>0.20999999999999999</v>
      </c>
      <c r="J33" s="153">
        <f>ROUND(((SUM(BE117:BE124))*I33),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41</v>
      </c>
      <c r="F34" s="153">
        <f>ROUND((SUM(BF117:BF124)),  2)</f>
        <v>0</v>
      </c>
      <c r="G34" s="37"/>
      <c r="H34" s="37"/>
      <c r="I34" s="154">
        <v>0.12</v>
      </c>
      <c r="J34" s="153">
        <f>ROUND(((SUM(BF117:BF124))*I34),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42</v>
      </c>
      <c r="F35" s="153">
        <f>ROUND((SUM(BG117:BG124)),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43</v>
      </c>
      <c r="F36" s="153">
        <f>ROUND((SUM(BH117:BH124)),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44</v>
      </c>
      <c r="F37" s="153">
        <f>ROUND((SUM(BI117:BI124)),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45</v>
      </c>
      <c r="E39" s="157"/>
      <c r="F39" s="157"/>
      <c r="G39" s="158" t="s">
        <v>46</v>
      </c>
      <c r="H39" s="159" t="s">
        <v>47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48</v>
      </c>
      <c r="E50" s="163"/>
      <c r="F50" s="163"/>
      <c r="G50" s="162" t="s">
        <v>49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50</v>
      </c>
      <c r="E61" s="165"/>
      <c r="F61" s="166" t="s">
        <v>51</v>
      </c>
      <c r="G61" s="164" t="s">
        <v>50</v>
      </c>
      <c r="H61" s="165"/>
      <c r="I61" s="165"/>
      <c r="J61" s="167" t="s">
        <v>51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52</v>
      </c>
      <c r="E65" s="168"/>
      <c r="F65" s="168"/>
      <c r="G65" s="162" t="s">
        <v>53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50</v>
      </c>
      <c r="E76" s="165"/>
      <c r="F76" s="166" t="s">
        <v>51</v>
      </c>
      <c r="G76" s="164" t="s">
        <v>50</v>
      </c>
      <c r="H76" s="165"/>
      <c r="I76" s="165"/>
      <c r="J76" s="167" t="s">
        <v>51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98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15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9"/>
      <c r="D85" s="39"/>
      <c r="E85" s="173" t="str">
        <f>E7</f>
        <v>Rekonstrukce plynové kotely v areálu výtopny Plzeňská č.p.825, Planá u ML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96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04 - VRN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19</v>
      </c>
      <c r="D89" s="39"/>
      <c r="E89" s="39"/>
      <c r="F89" s="26" t="str">
        <f>F12</f>
        <v xml:space="preserve"> </v>
      </c>
      <c r="G89" s="39"/>
      <c r="H89" s="39"/>
      <c r="I89" s="31" t="s">
        <v>21</v>
      </c>
      <c r="J89" s="78" t="str">
        <f>IF(J12="","",J12)</f>
        <v>10. 7. 2024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5.65" customHeight="1">
      <c r="A91" s="37"/>
      <c r="B91" s="38"/>
      <c r="C91" s="31" t="s">
        <v>23</v>
      </c>
      <c r="D91" s="39"/>
      <c r="E91" s="39"/>
      <c r="F91" s="26" t="str">
        <f>E15</f>
        <v>Planá u M.Lázní</v>
      </c>
      <c r="G91" s="39"/>
      <c r="H91" s="39"/>
      <c r="I91" s="31" t="s">
        <v>29</v>
      </c>
      <c r="J91" s="35" t="str">
        <f>E21</f>
        <v>Ing.Jan Matoušek, Ostrov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9"/>
      <c r="E92" s="39"/>
      <c r="F92" s="26" t="str">
        <f>IF(E18="","",E18)</f>
        <v>Vyplň údaj</v>
      </c>
      <c r="G92" s="39"/>
      <c r="H92" s="39"/>
      <c r="I92" s="31" t="s">
        <v>32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99</v>
      </c>
      <c r="D94" s="175"/>
      <c r="E94" s="175"/>
      <c r="F94" s="175"/>
      <c r="G94" s="175"/>
      <c r="H94" s="175"/>
      <c r="I94" s="175"/>
      <c r="J94" s="176" t="s">
        <v>100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101</v>
      </c>
      <c r="D96" s="39"/>
      <c r="E96" s="39"/>
      <c r="F96" s="39"/>
      <c r="G96" s="39"/>
      <c r="H96" s="39"/>
      <c r="I96" s="39"/>
      <c r="J96" s="109">
        <f>J117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102</v>
      </c>
    </row>
    <row r="97" s="9" customFormat="1" ht="24.96" customHeight="1">
      <c r="A97" s="9"/>
      <c r="B97" s="178"/>
      <c r="C97" s="179"/>
      <c r="D97" s="180" t="s">
        <v>508</v>
      </c>
      <c r="E97" s="181"/>
      <c r="F97" s="181"/>
      <c r="G97" s="181"/>
      <c r="H97" s="181"/>
      <c r="I97" s="181"/>
      <c r="J97" s="182">
        <f>J118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2" customFormat="1" ht="21.84" customHeight="1">
      <c r="A98" s="37"/>
      <c r="B98" s="38"/>
      <c r="C98" s="39"/>
      <c r="D98" s="39"/>
      <c r="E98" s="39"/>
      <c r="F98" s="39"/>
      <c r="G98" s="39"/>
      <c r="H98" s="39"/>
      <c r="I98" s="39"/>
      <c r="J98" s="39"/>
      <c r="K98" s="39"/>
      <c r="L98" s="62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</row>
    <row r="99" s="2" customFormat="1" ht="6.96" customHeight="1">
      <c r="A99" s="37"/>
      <c r="B99" s="65"/>
      <c r="C99" s="66"/>
      <c r="D99" s="66"/>
      <c r="E99" s="66"/>
      <c r="F99" s="66"/>
      <c r="G99" s="66"/>
      <c r="H99" s="66"/>
      <c r="I99" s="66"/>
      <c r="J99" s="66"/>
      <c r="K99" s="66"/>
      <c r="L99" s="62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</row>
    <row r="103" s="2" customFormat="1" ht="6.96" customHeight="1">
      <c r="A103" s="37"/>
      <c r="B103" s="67"/>
      <c r="C103" s="68"/>
      <c r="D103" s="68"/>
      <c r="E103" s="68"/>
      <c r="F103" s="68"/>
      <c r="G103" s="68"/>
      <c r="H103" s="68"/>
      <c r="I103" s="68"/>
      <c r="J103" s="68"/>
      <c r="K103" s="68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24.96" customHeight="1">
      <c r="A104" s="37"/>
      <c r="B104" s="38"/>
      <c r="C104" s="22" t="s">
        <v>119</v>
      </c>
      <c r="D104" s="39"/>
      <c r="E104" s="39"/>
      <c r="F104" s="39"/>
      <c r="G104" s="39"/>
      <c r="H104" s="39"/>
      <c r="I104" s="39"/>
      <c r="J104" s="39"/>
      <c r="K104" s="39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6.96" customHeight="1">
      <c r="A105" s="37"/>
      <c r="B105" s="38"/>
      <c r="C105" s="39"/>
      <c r="D105" s="39"/>
      <c r="E105" s="39"/>
      <c r="F105" s="39"/>
      <c r="G105" s="39"/>
      <c r="H105" s="39"/>
      <c r="I105" s="39"/>
      <c r="J105" s="39"/>
      <c r="K105" s="39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12" customHeight="1">
      <c r="A106" s="37"/>
      <c r="B106" s="38"/>
      <c r="C106" s="31" t="s">
        <v>15</v>
      </c>
      <c r="D106" s="39"/>
      <c r="E106" s="39"/>
      <c r="F106" s="39"/>
      <c r="G106" s="39"/>
      <c r="H106" s="39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26.25" customHeight="1">
      <c r="A107" s="37"/>
      <c r="B107" s="38"/>
      <c r="C107" s="39"/>
      <c r="D107" s="39"/>
      <c r="E107" s="173" t="str">
        <f>E7</f>
        <v>Rekonstrukce plynové kotely v areálu výtopny Plzeňská č.p.825, Planá u ML</v>
      </c>
      <c r="F107" s="31"/>
      <c r="G107" s="31"/>
      <c r="H107" s="31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2" customHeight="1">
      <c r="A108" s="37"/>
      <c r="B108" s="38"/>
      <c r="C108" s="31" t="s">
        <v>96</v>
      </c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6.5" customHeight="1">
      <c r="A109" s="37"/>
      <c r="B109" s="38"/>
      <c r="C109" s="39"/>
      <c r="D109" s="39"/>
      <c r="E109" s="75" t="str">
        <f>E9</f>
        <v>04 - VRN</v>
      </c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38"/>
      <c r="C110" s="39"/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19</v>
      </c>
      <c r="D111" s="39"/>
      <c r="E111" s="39"/>
      <c r="F111" s="26" t="str">
        <f>F12</f>
        <v xml:space="preserve"> </v>
      </c>
      <c r="G111" s="39"/>
      <c r="H111" s="39"/>
      <c r="I111" s="31" t="s">
        <v>21</v>
      </c>
      <c r="J111" s="78" t="str">
        <f>IF(J12="","",J12)</f>
        <v>10. 7. 2024</v>
      </c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25.65" customHeight="1">
      <c r="A113" s="37"/>
      <c r="B113" s="38"/>
      <c r="C113" s="31" t="s">
        <v>23</v>
      </c>
      <c r="D113" s="39"/>
      <c r="E113" s="39"/>
      <c r="F113" s="26" t="str">
        <f>E15</f>
        <v>Planá u M.Lázní</v>
      </c>
      <c r="G113" s="39"/>
      <c r="H113" s="39"/>
      <c r="I113" s="31" t="s">
        <v>29</v>
      </c>
      <c r="J113" s="35" t="str">
        <f>E21</f>
        <v>Ing.Jan Matoušek, Ostrov</v>
      </c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5.15" customHeight="1">
      <c r="A114" s="37"/>
      <c r="B114" s="38"/>
      <c r="C114" s="31" t="s">
        <v>27</v>
      </c>
      <c r="D114" s="39"/>
      <c r="E114" s="39"/>
      <c r="F114" s="26" t="str">
        <f>IF(E18="","",E18)</f>
        <v>Vyplň údaj</v>
      </c>
      <c r="G114" s="39"/>
      <c r="H114" s="39"/>
      <c r="I114" s="31" t="s">
        <v>32</v>
      </c>
      <c r="J114" s="35" t="str">
        <f>E24</f>
        <v xml:space="preserve"> </v>
      </c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0.32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11" customFormat="1" ht="29.28" customHeight="1">
      <c r="A116" s="190"/>
      <c r="B116" s="191"/>
      <c r="C116" s="192" t="s">
        <v>120</v>
      </c>
      <c r="D116" s="193" t="s">
        <v>60</v>
      </c>
      <c r="E116" s="193" t="s">
        <v>56</v>
      </c>
      <c r="F116" s="193" t="s">
        <v>57</v>
      </c>
      <c r="G116" s="193" t="s">
        <v>121</v>
      </c>
      <c r="H116" s="193" t="s">
        <v>122</v>
      </c>
      <c r="I116" s="193" t="s">
        <v>123</v>
      </c>
      <c r="J116" s="194" t="s">
        <v>100</v>
      </c>
      <c r="K116" s="195" t="s">
        <v>124</v>
      </c>
      <c r="L116" s="196"/>
      <c r="M116" s="99" t="s">
        <v>1</v>
      </c>
      <c r="N116" s="100" t="s">
        <v>39</v>
      </c>
      <c r="O116" s="100" t="s">
        <v>125</v>
      </c>
      <c r="P116" s="100" t="s">
        <v>126</v>
      </c>
      <c r="Q116" s="100" t="s">
        <v>127</v>
      </c>
      <c r="R116" s="100" t="s">
        <v>128</v>
      </c>
      <c r="S116" s="100" t="s">
        <v>129</v>
      </c>
      <c r="T116" s="101" t="s">
        <v>130</v>
      </c>
      <c r="U116" s="190"/>
      <c r="V116" s="190"/>
      <c r="W116" s="190"/>
      <c r="X116" s="190"/>
      <c r="Y116" s="190"/>
      <c r="Z116" s="190"/>
      <c r="AA116" s="190"/>
      <c r="AB116" s="190"/>
      <c r="AC116" s="190"/>
      <c r="AD116" s="190"/>
      <c r="AE116" s="190"/>
    </row>
    <row r="117" s="2" customFormat="1" ht="22.8" customHeight="1">
      <c r="A117" s="37"/>
      <c r="B117" s="38"/>
      <c r="C117" s="106" t="s">
        <v>131</v>
      </c>
      <c r="D117" s="39"/>
      <c r="E117" s="39"/>
      <c r="F117" s="39"/>
      <c r="G117" s="39"/>
      <c r="H117" s="39"/>
      <c r="I117" s="39"/>
      <c r="J117" s="197">
        <f>BK117</f>
        <v>0</v>
      </c>
      <c r="K117" s="39"/>
      <c r="L117" s="43"/>
      <c r="M117" s="102"/>
      <c r="N117" s="198"/>
      <c r="O117" s="103"/>
      <c r="P117" s="199">
        <f>P118</f>
        <v>0</v>
      </c>
      <c r="Q117" s="103"/>
      <c r="R117" s="199">
        <f>R118</f>
        <v>0</v>
      </c>
      <c r="S117" s="103"/>
      <c r="T117" s="200">
        <f>T118</f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T117" s="16" t="s">
        <v>74</v>
      </c>
      <c r="AU117" s="16" t="s">
        <v>102</v>
      </c>
      <c r="BK117" s="201">
        <f>BK118</f>
        <v>0</v>
      </c>
    </row>
    <row r="118" s="12" customFormat="1" ht="25.92" customHeight="1">
      <c r="A118" s="12"/>
      <c r="B118" s="202"/>
      <c r="C118" s="203"/>
      <c r="D118" s="204" t="s">
        <v>74</v>
      </c>
      <c r="E118" s="205" t="s">
        <v>93</v>
      </c>
      <c r="F118" s="205" t="s">
        <v>509</v>
      </c>
      <c r="G118" s="203"/>
      <c r="H118" s="203"/>
      <c r="I118" s="206"/>
      <c r="J118" s="207">
        <f>BK118</f>
        <v>0</v>
      </c>
      <c r="K118" s="203"/>
      <c r="L118" s="208"/>
      <c r="M118" s="209"/>
      <c r="N118" s="210"/>
      <c r="O118" s="210"/>
      <c r="P118" s="211">
        <f>SUM(P119:P124)</f>
        <v>0</v>
      </c>
      <c r="Q118" s="210"/>
      <c r="R118" s="211">
        <f>SUM(R119:R124)</f>
        <v>0</v>
      </c>
      <c r="S118" s="210"/>
      <c r="T118" s="212">
        <f>SUM(T119:T124)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213" t="s">
        <v>159</v>
      </c>
      <c r="AT118" s="214" t="s">
        <v>74</v>
      </c>
      <c r="AU118" s="214" t="s">
        <v>75</v>
      </c>
      <c r="AY118" s="213" t="s">
        <v>134</v>
      </c>
      <c r="BK118" s="215">
        <f>SUM(BK119:BK124)</f>
        <v>0</v>
      </c>
    </row>
    <row r="119" s="2" customFormat="1" ht="16.5" customHeight="1">
      <c r="A119" s="37"/>
      <c r="B119" s="38"/>
      <c r="C119" s="218" t="s">
        <v>83</v>
      </c>
      <c r="D119" s="218" t="s">
        <v>137</v>
      </c>
      <c r="E119" s="219" t="s">
        <v>510</v>
      </c>
      <c r="F119" s="220" t="s">
        <v>511</v>
      </c>
      <c r="G119" s="221" t="s">
        <v>140</v>
      </c>
      <c r="H119" s="222">
        <v>1</v>
      </c>
      <c r="I119" s="223"/>
      <c r="J119" s="222">
        <f>ROUND(I119*H119,2)</f>
        <v>0</v>
      </c>
      <c r="K119" s="224"/>
      <c r="L119" s="43"/>
      <c r="M119" s="225" t="s">
        <v>1</v>
      </c>
      <c r="N119" s="226" t="s">
        <v>40</v>
      </c>
      <c r="O119" s="90"/>
      <c r="P119" s="227">
        <f>O119*H119</f>
        <v>0</v>
      </c>
      <c r="Q119" s="227">
        <v>0</v>
      </c>
      <c r="R119" s="227">
        <f>Q119*H119</f>
        <v>0</v>
      </c>
      <c r="S119" s="227">
        <v>0</v>
      </c>
      <c r="T119" s="228">
        <f>S119*H119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229" t="s">
        <v>512</v>
      </c>
      <c r="AT119" s="229" t="s">
        <v>137</v>
      </c>
      <c r="AU119" s="229" t="s">
        <v>83</v>
      </c>
      <c r="AY119" s="16" t="s">
        <v>134</v>
      </c>
      <c r="BE119" s="230">
        <f>IF(N119="základní",J119,0)</f>
        <v>0</v>
      </c>
      <c r="BF119" s="230">
        <f>IF(N119="snížená",J119,0)</f>
        <v>0</v>
      </c>
      <c r="BG119" s="230">
        <f>IF(N119="zákl. přenesená",J119,0)</f>
        <v>0</v>
      </c>
      <c r="BH119" s="230">
        <f>IF(N119="sníž. přenesená",J119,0)</f>
        <v>0</v>
      </c>
      <c r="BI119" s="230">
        <f>IF(N119="nulová",J119,0)</f>
        <v>0</v>
      </c>
      <c r="BJ119" s="16" t="s">
        <v>83</v>
      </c>
      <c r="BK119" s="230">
        <f>ROUND(I119*H119,2)</f>
        <v>0</v>
      </c>
      <c r="BL119" s="16" t="s">
        <v>512</v>
      </c>
      <c r="BM119" s="229" t="s">
        <v>513</v>
      </c>
    </row>
    <row r="120" s="2" customFormat="1">
      <c r="A120" s="37"/>
      <c r="B120" s="38"/>
      <c r="C120" s="39"/>
      <c r="D120" s="231" t="s">
        <v>143</v>
      </c>
      <c r="E120" s="39"/>
      <c r="F120" s="232" t="s">
        <v>467</v>
      </c>
      <c r="G120" s="39"/>
      <c r="H120" s="39"/>
      <c r="I120" s="233"/>
      <c r="J120" s="39"/>
      <c r="K120" s="39"/>
      <c r="L120" s="43"/>
      <c r="M120" s="234"/>
      <c r="N120" s="235"/>
      <c r="O120" s="90"/>
      <c r="P120" s="90"/>
      <c r="Q120" s="90"/>
      <c r="R120" s="90"/>
      <c r="S120" s="90"/>
      <c r="T120" s="91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T120" s="16" t="s">
        <v>143</v>
      </c>
      <c r="AU120" s="16" t="s">
        <v>83</v>
      </c>
    </row>
    <row r="121" s="2" customFormat="1" ht="24.15" customHeight="1">
      <c r="A121" s="37"/>
      <c r="B121" s="38"/>
      <c r="C121" s="218" t="s">
        <v>85</v>
      </c>
      <c r="D121" s="218" t="s">
        <v>137</v>
      </c>
      <c r="E121" s="219" t="s">
        <v>514</v>
      </c>
      <c r="F121" s="220" t="s">
        <v>515</v>
      </c>
      <c r="G121" s="221" t="s">
        <v>516</v>
      </c>
      <c r="H121" s="222">
        <v>1</v>
      </c>
      <c r="I121" s="223"/>
      <c r="J121" s="222">
        <f>ROUND(I121*H121,2)</f>
        <v>0</v>
      </c>
      <c r="K121" s="224"/>
      <c r="L121" s="43"/>
      <c r="M121" s="225" t="s">
        <v>1</v>
      </c>
      <c r="N121" s="226" t="s">
        <v>40</v>
      </c>
      <c r="O121" s="90"/>
      <c r="P121" s="227">
        <f>O121*H121</f>
        <v>0</v>
      </c>
      <c r="Q121" s="227">
        <v>0</v>
      </c>
      <c r="R121" s="227">
        <f>Q121*H121</f>
        <v>0</v>
      </c>
      <c r="S121" s="227">
        <v>0</v>
      </c>
      <c r="T121" s="228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229" t="s">
        <v>512</v>
      </c>
      <c r="AT121" s="229" t="s">
        <v>137</v>
      </c>
      <c r="AU121" s="229" t="s">
        <v>83</v>
      </c>
      <c r="AY121" s="16" t="s">
        <v>134</v>
      </c>
      <c r="BE121" s="230">
        <f>IF(N121="základní",J121,0)</f>
        <v>0</v>
      </c>
      <c r="BF121" s="230">
        <f>IF(N121="snížená",J121,0)</f>
        <v>0</v>
      </c>
      <c r="BG121" s="230">
        <f>IF(N121="zákl. přenesená",J121,0)</f>
        <v>0</v>
      </c>
      <c r="BH121" s="230">
        <f>IF(N121="sníž. přenesená",J121,0)</f>
        <v>0</v>
      </c>
      <c r="BI121" s="230">
        <f>IF(N121="nulová",J121,0)</f>
        <v>0</v>
      </c>
      <c r="BJ121" s="16" t="s">
        <v>83</v>
      </c>
      <c r="BK121" s="230">
        <f>ROUND(I121*H121,2)</f>
        <v>0</v>
      </c>
      <c r="BL121" s="16" t="s">
        <v>512</v>
      </c>
      <c r="BM121" s="229" t="s">
        <v>517</v>
      </c>
    </row>
    <row r="122" s="2" customFormat="1" ht="16.5" customHeight="1">
      <c r="A122" s="37"/>
      <c r="B122" s="38"/>
      <c r="C122" s="218" t="s">
        <v>151</v>
      </c>
      <c r="D122" s="218" t="s">
        <v>137</v>
      </c>
      <c r="E122" s="219" t="s">
        <v>518</v>
      </c>
      <c r="F122" s="220" t="s">
        <v>519</v>
      </c>
      <c r="G122" s="221" t="s">
        <v>140</v>
      </c>
      <c r="H122" s="222">
        <v>1</v>
      </c>
      <c r="I122" s="223"/>
      <c r="J122" s="222">
        <f>ROUND(I122*H122,2)</f>
        <v>0</v>
      </c>
      <c r="K122" s="224"/>
      <c r="L122" s="43"/>
      <c r="M122" s="225" t="s">
        <v>1</v>
      </c>
      <c r="N122" s="226" t="s">
        <v>40</v>
      </c>
      <c r="O122" s="90"/>
      <c r="P122" s="227">
        <f>O122*H122</f>
        <v>0</v>
      </c>
      <c r="Q122" s="227">
        <v>0</v>
      </c>
      <c r="R122" s="227">
        <f>Q122*H122</f>
        <v>0</v>
      </c>
      <c r="S122" s="227">
        <v>0</v>
      </c>
      <c r="T122" s="228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229" t="s">
        <v>512</v>
      </c>
      <c r="AT122" s="229" t="s">
        <v>137</v>
      </c>
      <c r="AU122" s="229" t="s">
        <v>83</v>
      </c>
      <c r="AY122" s="16" t="s">
        <v>134</v>
      </c>
      <c r="BE122" s="230">
        <f>IF(N122="základní",J122,0)</f>
        <v>0</v>
      </c>
      <c r="BF122" s="230">
        <f>IF(N122="snížená",J122,0)</f>
        <v>0</v>
      </c>
      <c r="BG122" s="230">
        <f>IF(N122="zákl. přenesená",J122,0)</f>
        <v>0</v>
      </c>
      <c r="BH122" s="230">
        <f>IF(N122="sníž. přenesená",J122,0)</f>
        <v>0</v>
      </c>
      <c r="BI122" s="230">
        <f>IF(N122="nulová",J122,0)</f>
        <v>0</v>
      </c>
      <c r="BJ122" s="16" t="s">
        <v>83</v>
      </c>
      <c r="BK122" s="230">
        <f>ROUND(I122*H122,2)</f>
        <v>0</v>
      </c>
      <c r="BL122" s="16" t="s">
        <v>512</v>
      </c>
      <c r="BM122" s="229" t="s">
        <v>520</v>
      </c>
    </row>
    <row r="123" s="2" customFormat="1" ht="16.5" customHeight="1">
      <c r="A123" s="37"/>
      <c r="B123" s="38"/>
      <c r="C123" s="218" t="s">
        <v>141</v>
      </c>
      <c r="D123" s="218" t="s">
        <v>137</v>
      </c>
      <c r="E123" s="219" t="s">
        <v>521</v>
      </c>
      <c r="F123" s="220" t="s">
        <v>522</v>
      </c>
      <c r="G123" s="221" t="s">
        <v>140</v>
      </c>
      <c r="H123" s="222">
        <v>1</v>
      </c>
      <c r="I123" s="223"/>
      <c r="J123" s="222">
        <f>ROUND(I123*H123,2)</f>
        <v>0</v>
      </c>
      <c r="K123" s="224"/>
      <c r="L123" s="43"/>
      <c r="M123" s="225" t="s">
        <v>1</v>
      </c>
      <c r="N123" s="226" t="s">
        <v>40</v>
      </c>
      <c r="O123" s="90"/>
      <c r="P123" s="227">
        <f>O123*H123</f>
        <v>0</v>
      </c>
      <c r="Q123" s="227">
        <v>0</v>
      </c>
      <c r="R123" s="227">
        <f>Q123*H123</f>
        <v>0</v>
      </c>
      <c r="S123" s="227">
        <v>0</v>
      </c>
      <c r="T123" s="228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229" t="s">
        <v>512</v>
      </c>
      <c r="AT123" s="229" t="s">
        <v>137</v>
      </c>
      <c r="AU123" s="229" t="s">
        <v>83</v>
      </c>
      <c r="AY123" s="16" t="s">
        <v>134</v>
      </c>
      <c r="BE123" s="230">
        <f>IF(N123="základní",J123,0)</f>
        <v>0</v>
      </c>
      <c r="BF123" s="230">
        <f>IF(N123="snížená",J123,0)</f>
        <v>0</v>
      </c>
      <c r="BG123" s="230">
        <f>IF(N123="zákl. přenesená",J123,0)</f>
        <v>0</v>
      </c>
      <c r="BH123" s="230">
        <f>IF(N123="sníž. přenesená",J123,0)</f>
        <v>0</v>
      </c>
      <c r="BI123" s="230">
        <f>IF(N123="nulová",J123,0)</f>
        <v>0</v>
      </c>
      <c r="BJ123" s="16" t="s">
        <v>83</v>
      </c>
      <c r="BK123" s="230">
        <f>ROUND(I123*H123,2)</f>
        <v>0</v>
      </c>
      <c r="BL123" s="16" t="s">
        <v>512</v>
      </c>
      <c r="BM123" s="229" t="s">
        <v>523</v>
      </c>
    </row>
    <row r="124" s="2" customFormat="1" ht="16.5" customHeight="1">
      <c r="A124" s="37"/>
      <c r="B124" s="38"/>
      <c r="C124" s="218" t="s">
        <v>159</v>
      </c>
      <c r="D124" s="218" t="s">
        <v>137</v>
      </c>
      <c r="E124" s="219" t="s">
        <v>524</v>
      </c>
      <c r="F124" s="220" t="s">
        <v>525</v>
      </c>
      <c r="G124" s="221" t="s">
        <v>140</v>
      </c>
      <c r="H124" s="222">
        <v>1</v>
      </c>
      <c r="I124" s="223"/>
      <c r="J124" s="222">
        <f>ROUND(I124*H124,2)</f>
        <v>0</v>
      </c>
      <c r="K124" s="224"/>
      <c r="L124" s="43"/>
      <c r="M124" s="267" t="s">
        <v>1</v>
      </c>
      <c r="N124" s="268" t="s">
        <v>40</v>
      </c>
      <c r="O124" s="269"/>
      <c r="P124" s="270">
        <f>O124*H124</f>
        <v>0</v>
      </c>
      <c r="Q124" s="270">
        <v>0</v>
      </c>
      <c r="R124" s="270">
        <f>Q124*H124</f>
        <v>0</v>
      </c>
      <c r="S124" s="270">
        <v>0</v>
      </c>
      <c r="T124" s="271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29" t="s">
        <v>512</v>
      </c>
      <c r="AT124" s="229" t="s">
        <v>137</v>
      </c>
      <c r="AU124" s="229" t="s">
        <v>83</v>
      </c>
      <c r="AY124" s="16" t="s">
        <v>134</v>
      </c>
      <c r="BE124" s="230">
        <f>IF(N124="základní",J124,0)</f>
        <v>0</v>
      </c>
      <c r="BF124" s="230">
        <f>IF(N124="snížená",J124,0)</f>
        <v>0</v>
      </c>
      <c r="BG124" s="230">
        <f>IF(N124="zákl. přenesená",J124,0)</f>
        <v>0</v>
      </c>
      <c r="BH124" s="230">
        <f>IF(N124="sníž. přenesená",J124,0)</f>
        <v>0</v>
      </c>
      <c r="BI124" s="230">
        <f>IF(N124="nulová",J124,0)</f>
        <v>0</v>
      </c>
      <c r="BJ124" s="16" t="s">
        <v>83</v>
      </c>
      <c r="BK124" s="230">
        <f>ROUND(I124*H124,2)</f>
        <v>0</v>
      </c>
      <c r="BL124" s="16" t="s">
        <v>512</v>
      </c>
      <c r="BM124" s="229" t="s">
        <v>526</v>
      </c>
    </row>
    <row r="125" s="2" customFormat="1" ht="6.96" customHeight="1">
      <c r="A125" s="37"/>
      <c r="B125" s="65"/>
      <c r="C125" s="66"/>
      <c r="D125" s="66"/>
      <c r="E125" s="66"/>
      <c r="F125" s="66"/>
      <c r="G125" s="66"/>
      <c r="H125" s="66"/>
      <c r="I125" s="66"/>
      <c r="J125" s="66"/>
      <c r="K125" s="66"/>
      <c r="L125" s="43"/>
      <c r="M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</sheetData>
  <sheetProtection sheet="1" autoFilter="0" formatColumns="0" formatRows="0" objects="1" scenarios="1" spinCount="100000" saltValue="CzEp5kxERd7M9r3zvbP+wJRAtC3styurJHbv7T9tKxsMifjnZtlJtQoCiLb3zU9xC89r1vWXm1OFDnEKL8At8g==" hashValue="mqRJ7cYjvsdk1/5UqdRFyWiJSeoA9inMT7r1xoYiGwPpJjsRMZDZfwl+kIoaa4iF+uD12/IkcqkbCbQC7rbq0w==" algorithmName="SHA-512" password="CC35"/>
  <autoFilter ref="C116:K124"/>
  <mergeCells count="9">
    <mergeCell ref="E7:H7"/>
    <mergeCell ref="E9:H9"/>
    <mergeCell ref="E18:H18"/>
    <mergeCell ref="E27:H27"/>
    <mergeCell ref="E85:H85"/>
    <mergeCell ref="E87:H87"/>
    <mergeCell ref="E107:H107"/>
    <mergeCell ref="E109:H10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SN-PC\SN</dc:creator>
  <cp:lastModifiedBy>SN-PC\SN</cp:lastModifiedBy>
  <dcterms:created xsi:type="dcterms:W3CDTF">2024-07-15T07:57:32Z</dcterms:created>
  <dcterms:modified xsi:type="dcterms:W3CDTF">2024-07-15T07:57:36Z</dcterms:modified>
</cp:coreProperties>
</file>