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D:\Rozpočty\2021\210109 - Potravinová banka Královské Poříčí\4. verze\"/>
    </mc:Choice>
  </mc:AlternateContent>
  <xr:revisionPtr revIDLastSave="0" documentId="13_ncr:1_{9FF76A02-5915-468F-B379-464EE341878A}" xr6:coauthVersionLast="47" xr6:coauthVersionMax="47" xr10:uidLastSave="{00000000-0000-0000-0000-000000000000}"/>
  <bookViews>
    <workbookView xWindow="-120" yWindow="-120" windowWidth="29040" windowHeight="15840" xr2:uid="{00000000-000D-0000-FFFF-FFFF00000000}"/>
  </bookViews>
  <sheets>
    <sheet name="Rekapitulace stavby" sheetId="1" r:id="rId1"/>
    <sheet name="01 - Stavební část + ZTI" sheetId="2" r:id="rId2"/>
    <sheet name="02 - VYT + VZT" sheetId="3" r:id="rId3"/>
    <sheet name="03 - Elektroinstalace" sheetId="6" r:id="rId4"/>
    <sheet name="Pokyny pro vyplnění" sheetId="5" r:id="rId5"/>
  </sheets>
  <definedNames>
    <definedName name="_xlnm._FilterDatabase" localSheetId="1" hidden="1">'01 - Stavební část + ZTI'!$C$96:$K$784</definedName>
    <definedName name="_xlnm._FilterDatabase" localSheetId="2" hidden="1">'02 - VYT + VZT'!$C$89:$K$229</definedName>
    <definedName name="_xlnm.Print_Titles" localSheetId="1">'01 - Stavební část + ZTI'!$96:$96</definedName>
    <definedName name="_xlnm.Print_Titles" localSheetId="2">'02 - VYT + VZT'!$89:$89</definedName>
    <definedName name="_xlnm.Print_Titles" localSheetId="0">'Rekapitulace stavby'!$52:$52</definedName>
    <definedName name="_xlnm.Print_Area" localSheetId="1">'01 - Stavební část + ZTI'!$C$4:$J$39,'01 - Stavební část + ZTI'!$C$45:$J$78,'01 - Stavební část + ZTI'!$C$84:$K$784</definedName>
    <definedName name="_xlnm.Print_Area" localSheetId="2">'02 - VYT + VZT'!$C$4:$J$39,'02 - VYT + VZT'!$C$45:$J$71,'02 - VYT + VZT'!$C$77:$K$229</definedName>
    <definedName name="_xlnm.Print_Area" localSheetId="4">'Pokyny pro vyplnění'!$B$2:$K$71,'Pokyny pro vyplnění'!$B$74:$K$118,'Pokyny pro vyplnění'!$B$121:$K$161,'Pokyny pro vyplnění'!$B$164:$K$218</definedName>
    <definedName name="_xlnm.Print_Area" localSheetId="0">'Rekapitulace stavby'!$D$4:$AO$36,'Rekapitulace stavby'!$C$42:$AQ$58</definedName>
  </definedNames>
  <calcPr calcId="191029"/>
</workbook>
</file>

<file path=xl/calcChain.xml><?xml version="1.0" encoding="utf-8"?>
<calcChain xmlns="http://schemas.openxmlformats.org/spreadsheetml/2006/main">
  <c r="F9" i="6" l="1"/>
  <c r="F10" i="6"/>
  <c r="F11" i="6"/>
  <c r="F12" i="6"/>
  <c r="F13" i="6"/>
  <c r="F14" i="6"/>
  <c r="F15" i="6"/>
  <c r="F16" i="6"/>
  <c r="F17" i="6"/>
  <c r="F18" i="6"/>
  <c r="F19" i="6"/>
  <c r="F20" i="6"/>
  <c r="F21" i="6"/>
  <c r="F22" i="6"/>
  <c r="F23" i="6"/>
  <c r="F24" i="6"/>
  <c r="F25" i="6"/>
  <c r="F26" i="6"/>
  <c r="F27" i="6"/>
  <c r="F28" i="6"/>
  <c r="F29" i="6"/>
  <c r="F30" i="6"/>
  <c r="F32" i="6"/>
  <c r="F34" i="6"/>
  <c r="F35" i="6"/>
  <c r="F36" i="6"/>
  <c r="F37" i="6"/>
  <c r="F38" i="6"/>
  <c r="F39" i="6"/>
  <c r="F40" i="6"/>
  <c r="F41" i="6"/>
  <c r="F42" i="6"/>
  <c r="F43" i="6"/>
  <c r="F44" i="6"/>
  <c r="F45" i="6"/>
  <c r="F46" i="6"/>
  <c r="F47" i="6"/>
  <c r="F49" i="6"/>
  <c r="F50" i="6"/>
  <c r="F52" i="6"/>
  <c r="F54" i="6"/>
  <c r="F55" i="6"/>
  <c r="F56" i="6"/>
  <c r="F57" i="6"/>
  <c r="F58" i="6"/>
  <c r="F59" i="6"/>
  <c r="F60" i="6"/>
  <c r="F61" i="6"/>
  <c r="F62" i="6"/>
  <c r="D64" i="6"/>
  <c r="D1048576" i="6" s="1"/>
  <c r="E64" i="6"/>
  <c r="C1048576" i="6"/>
  <c r="F64" i="6" l="1"/>
  <c r="AG57" i="1" s="1"/>
  <c r="AN57" i="1" s="1"/>
  <c r="AN54" i="1" s="1"/>
  <c r="E1048576" i="6"/>
  <c r="AY57" i="1"/>
  <c r="AX57" i="1"/>
  <c r="AU57" i="1"/>
  <c r="J37" i="3"/>
  <c r="J36" i="3"/>
  <c r="AY56" i="1"/>
  <c r="J35" i="3"/>
  <c r="AX56" i="1" s="1"/>
  <c r="BI226" i="3"/>
  <c r="BH226" i="3"/>
  <c r="BG226" i="3"/>
  <c r="BF226" i="3"/>
  <c r="T226" i="3"/>
  <c r="T225" i="3" s="1"/>
  <c r="R226" i="3"/>
  <c r="R225" i="3"/>
  <c r="P226" i="3"/>
  <c r="P225" i="3"/>
  <c r="BI224" i="3"/>
  <c r="BH224" i="3"/>
  <c r="BG224" i="3"/>
  <c r="BF224" i="3"/>
  <c r="T224" i="3"/>
  <c r="T223" i="3"/>
  <c r="R224" i="3"/>
  <c r="R223" i="3"/>
  <c r="R222" i="3"/>
  <c r="P224" i="3"/>
  <c r="P223" i="3"/>
  <c r="BI218" i="3"/>
  <c r="BH218" i="3"/>
  <c r="BG218" i="3"/>
  <c r="BF218" i="3"/>
  <c r="T218" i="3"/>
  <c r="R218" i="3"/>
  <c r="P218" i="3"/>
  <c r="BI217" i="3"/>
  <c r="BH217" i="3"/>
  <c r="BG217" i="3"/>
  <c r="BF217" i="3"/>
  <c r="T217" i="3"/>
  <c r="R217" i="3"/>
  <c r="P217" i="3"/>
  <c r="BI216" i="3"/>
  <c r="BH216" i="3"/>
  <c r="BG216" i="3"/>
  <c r="BF216" i="3"/>
  <c r="T216" i="3"/>
  <c r="R216" i="3"/>
  <c r="P216" i="3"/>
  <c r="BI212" i="3"/>
  <c r="BH212" i="3"/>
  <c r="BG212" i="3"/>
  <c r="BF212" i="3"/>
  <c r="T212" i="3"/>
  <c r="R212" i="3"/>
  <c r="P212" i="3"/>
  <c r="BI211" i="3"/>
  <c r="BH211" i="3"/>
  <c r="BG211" i="3"/>
  <c r="BF211" i="3"/>
  <c r="T211" i="3"/>
  <c r="R211" i="3"/>
  <c r="P211" i="3"/>
  <c r="BI207" i="3"/>
  <c r="BH207" i="3"/>
  <c r="BG207" i="3"/>
  <c r="BF207" i="3"/>
  <c r="T207" i="3"/>
  <c r="R207" i="3"/>
  <c r="P207" i="3"/>
  <c r="BI201" i="3"/>
  <c r="BH201" i="3"/>
  <c r="BG201" i="3"/>
  <c r="BF201" i="3"/>
  <c r="T201" i="3"/>
  <c r="R201" i="3"/>
  <c r="P201" i="3"/>
  <c r="BI200" i="3"/>
  <c r="BH200" i="3"/>
  <c r="BG200" i="3"/>
  <c r="BF200" i="3"/>
  <c r="T200" i="3"/>
  <c r="R200" i="3"/>
  <c r="P200" i="3"/>
  <c r="BI192" i="3"/>
  <c r="BH192" i="3"/>
  <c r="BG192" i="3"/>
  <c r="BF192" i="3"/>
  <c r="T192" i="3"/>
  <c r="R192" i="3"/>
  <c r="P192" i="3"/>
  <c r="BI191" i="3"/>
  <c r="BH191" i="3"/>
  <c r="BG191" i="3"/>
  <c r="BF191" i="3"/>
  <c r="T191" i="3"/>
  <c r="R191" i="3"/>
  <c r="P191" i="3"/>
  <c r="BI190" i="3"/>
  <c r="BH190" i="3"/>
  <c r="BG190" i="3"/>
  <c r="BF190" i="3"/>
  <c r="T190" i="3"/>
  <c r="R190" i="3"/>
  <c r="P190" i="3"/>
  <c r="BI187" i="3"/>
  <c r="BH187" i="3"/>
  <c r="BG187" i="3"/>
  <c r="BF187" i="3"/>
  <c r="T187" i="3"/>
  <c r="R187" i="3"/>
  <c r="P187" i="3"/>
  <c r="BI186" i="3"/>
  <c r="BH186" i="3"/>
  <c r="BG186" i="3"/>
  <c r="BF186" i="3"/>
  <c r="T186" i="3"/>
  <c r="R186" i="3"/>
  <c r="P186" i="3"/>
  <c r="BI185" i="3"/>
  <c r="BH185" i="3"/>
  <c r="BG185" i="3"/>
  <c r="BF185" i="3"/>
  <c r="T185" i="3"/>
  <c r="R185" i="3"/>
  <c r="P185" i="3"/>
  <c r="BI184" i="3"/>
  <c r="BH184" i="3"/>
  <c r="BG184" i="3"/>
  <c r="BF184" i="3"/>
  <c r="T184" i="3"/>
  <c r="R184" i="3"/>
  <c r="P184" i="3"/>
  <c r="BI180" i="3"/>
  <c r="BH180" i="3"/>
  <c r="BG180" i="3"/>
  <c r="BF180" i="3"/>
  <c r="T180" i="3"/>
  <c r="R180" i="3"/>
  <c r="P180" i="3"/>
  <c r="BI176" i="3"/>
  <c r="BH176" i="3"/>
  <c r="BG176" i="3"/>
  <c r="BF176" i="3"/>
  <c r="T176" i="3"/>
  <c r="R176" i="3"/>
  <c r="P176" i="3"/>
  <c r="BI172" i="3"/>
  <c r="BH172" i="3"/>
  <c r="BG172" i="3"/>
  <c r="BF172" i="3"/>
  <c r="T172" i="3"/>
  <c r="R172" i="3"/>
  <c r="P172" i="3"/>
  <c r="BI169" i="3"/>
  <c r="BH169" i="3"/>
  <c r="BG169" i="3"/>
  <c r="BF169" i="3"/>
  <c r="T169" i="3"/>
  <c r="R169" i="3"/>
  <c r="P169" i="3"/>
  <c r="BI166" i="3"/>
  <c r="BH166" i="3"/>
  <c r="BG166" i="3"/>
  <c r="BF166" i="3"/>
  <c r="T166" i="3"/>
  <c r="R166" i="3"/>
  <c r="P166" i="3"/>
  <c r="BI156" i="3"/>
  <c r="BH156" i="3"/>
  <c r="BG156" i="3"/>
  <c r="BF156" i="3"/>
  <c r="T156" i="3"/>
  <c r="R156" i="3"/>
  <c r="P156" i="3"/>
  <c r="BI152" i="3"/>
  <c r="BH152" i="3"/>
  <c r="BG152" i="3"/>
  <c r="BF152" i="3"/>
  <c r="T152" i="3"/>
  <c r="R152" i="3"/>
  <c r="P152" i="3"/>
  <c r="BI151" i="3"/>
  <c r="BH151" i="3"/>
  <c r="BG151" i="3"/>
  <c r="BF151" i="3"/>
  <c r="T151" i="3"/>
  <c r="R151" i="3"/>
  <c r="P151" i="3"/>
  <c r="BI150" i="3"/>
  <c r="BH150" i="3"/>
  <c r="BG150" i="3"/>
  <c r="BF150" i="3"/>
  <c r="T150" i="3"/>
  <c r="R150" i="3"/>
  <c r="P150" i="3"/>
  <c r="BI149" i="3"/>
  <c r="BH149" i="3"/>
  <c r="BG149" i="3"/>
  <c r="BF149" i="3"/>
  <c r="T149" i="3"/>
  <c r="R149" i="3"/>
  <c r="P149" i="3"/>
  <c r="BI148" i="3"/>
  <c r="BH148" i="3"/>
  <c r="BG148" i="3"/>
  <c r="BF148" i="3"/>
  <c r="T148" i="3"/>
  <c r="R148" i="3"/>
  <c r="P148" i="3"/>
  <c r="BI145" i="3"/>
  <c r="BH145" i="3"/>
  <c r="BG145" i="3"/>
  <c r="BF145" i="3"/>
  <c r="T145" i="3"/>
  <c r="R145" i="3"/>
  <c r="P145" i="3"/>
  <c r="BI144" i="3"/>
  <c r="BH144" i="3"/>
  <c r="BG144" i="3"/>
  <c r="BF144" i="3"/>
  <c r="T144" i="3"/>
  <c r="R144" i="3"/>
  <c r="P144" i="3"/>
  <c r="BI143" i="3"/>
  <c r="BH143" i="3"/>
  <c r="BG143" i="3"/>
  <c r="BF143" i="3"/>
  <c r="T143" i="3"/>
  <c r="R143" i="3"/>
  <c r="P143" i="3"/>
  <c r="BI142" i="3"/>
  <c r="BH142" i="3"/>
  <c r="BG142" i="3"/>
  <c r="BF142" i="3"/>
  <c r="T142" i="3"/>
  <c r="R142" i="3"/>
  <c r="P142" i="3"/>
  <c r="BI141" i="3"/>
  <c r="BH141" i="3"/>
  <c r="BG141" i="3"/>
  <c r="BF141" i="3"/>
  <c r="T141" i="3"/>
  <c r="R141" i="3"/>
  <c r="P141" i="3"/>
  <c r="BI140" i="3"/>
  <c r="BH140" i="3"/>
  <c r="BG140" i="3"/>
  <c r="BF140" i="3"/>
  <c r="T140" i="3"/>
  <c r="R140" i="3"/>
  <c r="P140" i="3"/>
  <c r="BI139" i="3"/>
  <c r="BH139" i="3"/>
  <c r="BG139" i="3"/>
  <c r="BF139" i="3"/>
  <c r="T139" i="3"/>
  <c r="R139" i="3"/>
  <c r="P139" i="3"/>
  <c r="BI138" i="3"/>
  <c r="BH138" i="3"/>
  <c r="BG138" i="3"/>
  <c r="BF138" i="3"/>
  <c r="T138" i="3"/>
  <c r="R138" i="3"/>
  <c r="P138" i="3"/>
  <c r="BI137" i="3"/>
  <c r="BH137" i="3"/>
  <c r="BG137" i="3"/>
  <c r="BF137" i="3"/>
  <c r="T137" i="3"/>
  <c r="R137" i="3"/>
  <c r="P137" i="3"/>
  <c r="BI136" i="3"/>
  <c r="BH136" i="3"/>
  <c r="BG136" i="3"/>
  <c r="BF136" i="3"/>
  <c r="T136" i="3"/>
  <c r="R136" i="3"/>
  <c r="P136" i="3"/>
  <c r="BI135" i="3"/>
  <c r="BH135" i="3"/>
  <c r="BG135" i="3"/>
  <c r="BF135" i="3"/>
  <c r="T135" i="3"/>
  <c r="R135" i="3"/>
  <c r="P135" i="3"/>
  <c r="BI134" i="3"/>
  <c r="BH134" i="3"/>
  <c r="BG134" i="3"/>
  <c r="BF134" i="3"/>
  <c r="T134" i="3"/>
  <c r="R134" i="3"/>
  <c r="P134" i="3"/>
  <c r="BI133" i="3"/>
  <c r="BH133" i="3"/>
  <c r="BG133" i="3"/>
  <c r="BF133" i="3"/>
  <c r="T133" i="3"/>
  <c r="R133" i="3"/>
  <c r="P133" i="3"/>
  <c r="BI132" i="3"/>
  <c r="BH132" i="3"/>
  <c r="BG132" i="3"/>
  <c r="BF132" i="3"/>
  <c r="T132" i="3"/>
  <c r="R132" i="3"/>
  <c r="P132" i="3"/>
  <c r="BI131" i="3"/>
  <c r="BH131" i="3"/>
  <c r="BG131" i="3"/>
  <c r="BF131" i="3"/>
  <c r="T131" i="3"/>
  <c r="R131" i="3"/>
  <c r="P131" i="3"/>
  <c r="BI130" i="3"/>
  <c r="BH130" i="3"/>
  <c r="BG130" i="3"/>
  <c r="BF130" i="3"/>
  <c r="T130" i="3"/>
  <c r="R130" i="3"/>
  <c r="P130" i="3"/>
  <c r="BI129" i="3"/>
  <c r="BH129" i="3"/>
  <c r="BG129" i="3"/>
  <c r="BF129" i="3"/>
  <c r="T129" i="3"/>
  <c r="R129" i="3"/>
  <c r="P129" i="3"/>
  <c r="BI128" i="3"/>
  <c r="BH128" i="3"/>
  <c r="BG128" i="3"/>
  <c r="BF128" i="3"/>
  <c r="T128" i="3"/>
  <c r="R128" i="3"/>
  <c r="P128" i="3"/>
  <c r="BI127" i="3"/>
  <c r="BH127" i="3"/>
  <c r="BG127" i="3"/>
  <c r="BF127" i="3"/>
  <c r="T127" i="3"/>
  <c r="R127" i="3"/>
  <c r="P127" i="3"/>
  <c r="BI126" i="3"/>
  <c r="BH126" i="3"/>
  <c r="BG126" i="3"/>
  <c r="BF126" i="3"/>
  <c r="T126" i="3"/>
  <c r="R126" i="3"/>
  <c r="P126" i="3"/>
  <c r="BI125" i="3"/>
  <c r="BH125" i="3"/>
  <c r="BG125" i="3"/>
  <c r="BF125" i="3"/>
  <c r="T125" i="3"/>
  <c r="R125" i="3"/>
  <c r="P125" i="3"/>
  <c r="BI124" i="3"/>
  <c r="BH124" i="3"/>
  <c r="BG124" i="3"/>
  <c r="BF124" i="3"/>
  <c r="T124" i="3"/>
  <c r="R124" i="3"/>
  <c r="P124" i="3"/>
  <c r="BI123" i="3"/>
  <c r="BH123" i="3"/>
  <c r="BG123" i="3"/>
  <c r="BF123" i="3"/>
  <c r="T123" i="3"/>
  <c r="R123" i="3"/>
  <c r="P123" i="3"/>
  <c r="BI122" i="3"/>
  <c r="BH122" i="3"/>
  <c r="BG122" i="3"/>
  <c r="BF122" i="3"/>
  <c r="T122" i="3"/>
  <c r="R122" i="3"/>
  <c r="P122" i="3"/>
  <c r="BI121" i="3"/>
  <c r="BH121" i="3"/>
  <c r="BG121" i="3"/>
  <c r="BF121" i="3"/>
  <c r="T121" i="3"/>
  <c r="R121" i="3"/>
  <c r="P121" i="3"/>
  <c r="BI120" i="3"/>
  <c r="BH120" i="3"/>
  <c r="BG120" i="3"/>
  <c r="BF120" i="3"/>
  <c r="T120" i="3"/>
  <c r="R120" i="3"/>
  <c r="P120" i="3"/>
  <c r="BI119" i="3"/>
  <c r="BH119" i="3"/>
  <c r="BG119" i="3"/>
  <c r="BF119" i="3"/>
  <c r="T119" i="3"/>
  <c r="R119" i="3"/>
  <c r="P119" i="3"/>
  <c r="BI116" i="3"/>
  <c r="BH116" i="3"/>
  <c r="BG116" i="3"/>
  <c r="BF116" i="3"/>
  <c r="T116" i="3"/>
  <c r="R116" i="3"/>
  <c r="P116" i="3"/>
  <c r="BI115" i="3"/>
  <c r="BH115" i="3"/>
  <c r="BG115" i="3"/>
  <c r="BF115" i="3"/>
  <c r="T115" i="3"/>
  <c r="R115" i="3"/>
  <c r="P115" i="3"/>
  <c r="BI114" i="3"/>
  <c r="BH114" i="3"/>
  <c r="BG114" i="3"/>
  <c r="BF114" i="3"/>
  <c r="T114" i="3"/>
  <c r="R114" i="3"/>
  <c r="P114" i="3"/>
  <c r="BI113" i="3"/>
  <c r="BH113" i="3"/>
  <c r="BG113" i="3"/>
  <c r="BF113" i="3"/>
  <c r="T113" i="3"/>
  <c r="R113" i="3"/>
  <c r="P113" i="3"/>
  <c r="BI112" i="3"/>
  <c r="BH112" i="3"/>
  <c r="BG112" i="3"/>
  <c r="BF112" i="3"/>
  <c r="T112" i="3"/>
  <c r="R112" i="3"/>
  <c r="P112" i="3"/>
  <c r="BI111" i="3"/>
  <c r="BH111" i="3"/>
  <c r="BG111" i="3"/>
  <c r="BF111" i="3"/>
  <c r="T111" i="3"/>
  <c r="R111" i="3"/>
  <c r="P111" i="3"/>
  <c r="BI110" i="3"/>
  <c r="BH110" i="3"/>
  <c r="BG110" i="3"/>
  <c r="BF110" i="3"/>
  <c r="T110" i="3"/>
  <c r="R110" i="3"/>
  <c r="P110" i="3"/>
  <c r="BI108" i="3"/>
  <c r="BH108" i="3"/>
  <c r="BG108" i="3"/>
  <c r="BF108" i="3"/>
  <c r="T108" i="3"/>
  <c r="R108" i="3"/>
  <c r="P108" i="3"/>
  <c r="BI107" i="3"/>
  <c r="BH107" i="3"/>
  <c r="BG107" i="3"/>
  <c r="BF107" i="3"/>
  <c r="T107" i="3"/>
  <c r="R107" i="3"/>
  <c r="P107" i="3"/>
  <c r="BI106" i="3"/>
  <c r="BH106" i="3"/>
  <c r="BG106" i="3"/>
  <c r="BF106" i="3"/>
  <c r="T106" i="3"/>
  <c r="R106" i="3"/>
  <c r="P106" i="3"/>
  <c r="BI105" i="3"/>
  <c r="BH105" i="3"/>
  <c r="BG105" i="3"/>
  <c r="BF105" i="3"/>
  <c r="T105" i="3"/>
  <c r="R105" i="3"/>
  <c r="P105" i="3"/>
  <c r="BI104" i="3"/>
  <c r="BH104" i="3"/>
  <c r="BG104" i="3"/>
  <c r="BF104" i="3"/>
  <c r="T104" i="3"/>
  <c r="R104" i="3"/>
  <c r="P104" i="3"/>
  <c r="BI103" i="3"/>
  <c r="BH103" i="3"/>
  <c r="BG103" i="3"/>
  <c r="BF103" i="3"/>
  <c r="T103" i="3"/>
  <c r="R103" i="3"/>
  <c r="P103" i="3"/>
  <c r="BI102" i="3"/>
  <c r="BH102" i="3"/>
  <c r="BG102" i="3"/>
  <c r="BF102" i="3"/>
  <c r="T102" i="3"/>
  <c r="R102" i="3"/>
  <c r="P102" i="3"/>
  <c r="BI101" i="3"/>
  <c r="BH101" i="3"/>
  <c r="BG101" i="3"/>
  <c r="BF101" i="3"/>
  <c r="T101" i="3"/>
  <c r="R101" i="3"/>
  <c r="P101" i="3"/>
  <c r="BI100" i="3"/>
  <c r="BH100" i="3"/>
  <c r="BG100" i="3"/>
  <c r="BF100" i="3"/>
  <c r="T100" i="3"/>
  <c r="R100" i="3"/>
  <c r="P100" i="3"/>
  <c r="BI99" i="3"/>
  <c r="BH99" i="3"/>
  <c r="BG99" i="3"/>
  <c r="BF99" i="3"/>
  <c r="T99" i="3"/>
  <c r="R99" i="3"/>
  <c r="P99" i="3"/>
  <c r="BI93" i="3"/>
  <c r="BH93" i="3"/>
  <c r="BG93" i="3"/>
  <c r="BF93" i="3"/>
  <c r="T93" i="3"/>
  <c r="T92" i="3"/>
  <c r="T91" i="3" s="1"/>
  <c r="R93" i="3"/>
  <c r="R92" i="3" s="1"/>
  <c r="R91" i="3" s="1"/>
  <c r="P93" i="3"/>
  <c r="P92" i="3"/>
  <c r="P91" i="3" s="1"/>
  <c r="J87" i="3"/>
  <c r="J86" i="3"/>
  <c r="F86" i="3"/>
  <c r="F84" i="3"/>
  <c r="E82" i="3"/>
  <c r="J55" i="3"/>
  <c r="J54" i="3"/>
  <c r="F54" i="3"/>
  <c r="F52" i="3"/>
  <c r="E50" i="3"/>
  <c r="J18" i="3"/>
  <c r="E18" i="3"/>
  <c r="F55" i="3"/>
  <c r="J17" i="3"/>
  <c r="J12" i="3"/>
  <c r="J84" i="3" s="1"/>
  <c r="E7" i="3"/>
  <c r="E80" i="3" s="1"/>
  <c r="J37" i="2"/>
  <c r="J36" i="2"/>
  <c r="AY55" i="1" s="1"/>
  <c r="J35" i="2"/>
  <c r="AX55" i="1"/>
  <c r="BI784" i="2"/>
  <c r="BH784" i="2"/>
  <c r="BG784" i="2"/>
  <c r="BF784" i="2"/>
  <c r="T784" i="2"/>
  <c r="T783" i="2"/>
  <c r="R784" i="2"/>
  <c r="R783" i="2"/>
  <c r="P784" i="2"/>
  <c r="P783" i="2" s="1"/>
  <c r="BI781" i="2"/>
  <c r="BH781" i="2"/>
  <c r="BG781" i="2"/>
  <c r="BF781" i="2"/>
  <c r="T781" i="2"/>
  <c r="R781" i="2"/>
  <c r="P781" i="2"/>
  <c r="BI779" i="2"/>
  <c r="BH779" i="2"/>
  <c r="BG779" i="2"/>
  <c r="BF779" i="2"/>
  <c r="T779" i="2"/>
  <c r="R779" i="2"/>
  <c r="P779" i="2"/>
  <c r="BI758" i="2"/>
  <c r="BH758" i="2"/>
  <c r="BG758" i="2"/>
  <c r="BF758" i="2"/>
  <c r="T758" i="2"/>
  <c r="R758" i="2"/>
  <c r="P758" i="2"/>
  <c r="BI718" i="2"/>
  <c r="BH718" i="2"/>
  <c r="BG718" i="2"/>
  <c r="BF718" i="2"/>
  <c r="T718" i="2"/>
  <c r="R718" i="2"/>
  <c r="P718" i="2"/>
  <c r="BI709" i="2"/>
  <c r="BH709" i="2"/>
  <c r="BG709" i="2"/>
  <c r="BF709" i="2"/>
  <c r="T709" i="2"/>
  <c r="R709" i="2"/>
  <c r="P709" i="2"/>
  <c r="BI680" i="2"/>
  <c r="BH680" i="2"/>
  <c r="BG680" i="2"/>
  <c r="BF680" i="2"/>
  <c r="T680" i="2"/>
  <c r="R680" i="2"/>
  <c r="P680" i="2"/>
  <c r="BI648" i="2"/>
  <c r="BH648" i="2"/>
  <c r="BG648" i="2"/>
  <c r="BF648" i="2"/>
  <c r="T648" i="2"/>
  <c r="R648" i="2"/>
  <c r="P648" i="2"/>
  <c r="BI646" i="2"/>
  <c r="BH646" i="2"/>
  <c r="BG646" i="2"/>
  <c r="BF646" i="2"/>
  <c r="T646" i="2"/>
  <c r="R646" i="2"/>
  <c r="P646" i="2"/>
  <c r="BI644" i="2"/>
  <c r="BH644" i="2"/>
  <c r="BG644" i="2"/>
  <c r="BF644" i="2"/>
  <c r="T644" i="2"/>
  <c r="R644" i="2"/>
  <c r="P644" i="2"/>
  <c r="BI634" i="2"/>
  <c r="BH634" i="2"/>
  <c r="BG634" i="2"/>
  <c r="BF634" i="2"/>
  <c r="T634" i="2"/>
  <c r="R634" i="2"/>
  <c r="P634" i="2"/>
  <c r="BI626" i="2"/>
  <c r="BH626" i="2"/>
  <c r="BG626" i="2"/>
  <c r="BF626" i="2"/>
  <c r="T626" i="2"/>
  <c r="R626" i="2"/>
  <c r="P626" i="2"/>
  <c r="BI622" i="2"/>
  <c r="BH622" i="2"/>
  <c r="BG622" i="2"/>
  <c r="BF622" i="2"/>
  <c r="T622" i="2"/>
  <c r="R622" i="2"/>
  <c r="P622" i="2"/>
  <c r="BI618" i="2"/>
  <c r="BH618" i="2"/>
  <c r="BG618" i="2"/>
  <c r="BF618" i="2"/>
  <c r="T618" i="2"/>
  <c r="R618" i="2"/>
  <c r="P618" i="2"/>
  <c r="BI615" i="2"/>
  <c r="BH615" i="2"/>
  <c r="BG615" i="2"/>
  <c r="BF615" i="2"/>
  <c r="T615" i="2"/>
  <c r="R615" i="2"/>
  <c r="P615" i="2"/>
  <c r="BI613" i="2"/>
  <c r="BH613" i="2"/>
  <c r="BG613" i="2"/>
  <c r="BF613" i="2"/>
  <c r="T613" i="2"/>
  <c r="R613" i="2"/>
  <c r="P613" i="2"/>
  <c r="BI610" i="2"/>
  <c r="BH610" i="2"/>
  <c r="BG610" i="2"/>
  <c r="BF610" i="2"/>
  <c r="T610" i="2"/>
  <c r="R610" i="2"/>
  <c r="P610" i="2"/>
  <c r="BI594" i="2"/>
  <c r="BH594" i="2"/>
  <c r="BG594" i="2"/>
  <c r="BF594" i="2"/>
  <c r="T594" i="2"/>
  <c r="R594" i="2"/>
  <c r="P594" i="2"/>
  <c r="BI588" i="2"/>
  <c r="BH588" i="2"/>
  <c r="BG588" i="2"/>
  <c r="BF588" i="2"/>
  <c r="T588" i="2"/>
  <c r="R588" i="2"/>
  <c r="P588" i="2"/>
  <c r="BI585" i="2"/>
  <c r="BH585" i="2"/>
  <c r="BG585" i="2"/>
  <c r="BF585" i="2"/>
  <c r="T585" i="2"/>
  <c r="T584" i="2" s="1"/>
  <c r="R585" i="2"/>
  <c r="R584" i="2"/>
  <c r="P585" i="2"/>
  <c r="P584" i="2"/>
  <c r="BI581" i="2"/>
  <c r="BH581" i="2"/>
  <c r="BG581" i="2"/>
  <c r="BF581" i="2"/>
  <c r="T581" i="2"/>
  <c r="R581" i="2"/>
  <c r="P581" i="2"/>
  <c r="BI580" i="2"/>
  <c r="BH580" i="2"/>
  <c r="BG580" i="2"/>
  <c r="BF580" i="2"/>
  <c r="T580" i="2"/>
  <c r="R580" i="2"/>
  <c r="P580" i="2"/>
  <c r="BI579" i="2"/>
  <c r="BH579" i="2"/>
  <c r="BG579" i="2"/>
  <c r="BF579" i="2"/>
  <c r="T579" i="2"/>
  <c r="R579" i="2"/>
  <c r="P579" i="2"/>
  <c r="BI578" i="2"/>
  <c r="BH578" i="2"/>
  <c r="BG578" i="2"/>
  <c r="BF578" i="2"/>
  <c r="T578" i="2"/>
  <c r="R578" i="2"/>
  <c r="P578" i="2"/>
  <c r="BI575" i="2"/>
  <c r="BH575" i="2"/>
  <c r="BG575" i="2"/>
  <c r="BF575" i="2"/>
  <c r="T575" i="2"/>
  <c r="R575" i="2"/>
  <c r="P575" i="2"/>
  <c r="BI574" i="2"/>
  <c r="BH574" i="2"/>
  <c r="BG574" i="2"/>
  <c r="BF574" i="2"/>
  <c r="T574" i="2"/>
  <c r="R574" i="2"/>
  <c r="P574" i="2"/>
  <c r="BI571" i="2"/>
  <c r="BH571" i="2"/>
  <c r="BG571" i="2"/>
  <c r="BF571" i="2"/>
  <c r="T571" i="2"/>
  <c r="R571" i="2"/>
  <c r="P571" i="2"/>
  <c r="BI566" i="2"/>
  <c r="BH566" i="2"/>
  <c r="BG566" i="2"/>
  <c r="BF566" i="2"/>
  <c r="T566" i="2"/>
  <c r="R566" i="2"/>
  <c r="P566" i="2"/>
  <c r="BI562" i="2"/>
  <c r="BH562" i="2"/>
  <c r="BG562" i="2"/>
  <c r="BF562" i="2"/>
  <c r="T562" i="2"/>
  <c r="R562" i="2"/>
  <c r="P562" i="2"/>
  <c r="BI559" i="2"/>
  <c r="BH559" i="2"/>
  <c r="BG559" i="2"/>
  <c r="BF559" i="2"/>
  <c r="T559" i="2"/>
  <c r="R559" i="2"/>
  <c r="P559" i="2"/>
  <c r="BI557" i="2"/>
  <c r="BH557" i="2"/>
  <c r="BG557" i="2"/>
  <c r="BF557" i="2"/>
  <c r="T557" i="2"/>
  <c r="R557" i="2"/>
  <c r="P557" i="2"/>
  <c r="BI519" i="2"/>
  <c r="BH519" i="2"/>
  <c r="BG519" i="2"/>
  <c r="BF519" i="2"/>
  <c r="T519" i="2"/>
  <c r="R519" i="2"/>
  <c r="P519" i="2"/>
  <c r="BI515" i="2"/>
  <c r="BH515" i="2"/>
  <c r="BG515" i="2"/>
  <c r="BF515" i="2"/>
  <c r="T515" i="2"/>
  <c r="R515" i="2"/>
  <c r="P515" i="2"/>
  <c r="BI513" i="2"/>
  <c r="BH513" i="2"/>
  <c r="BG513" i="2"/>
  <c r="BF513" i="2"/>
  <c r="T513" i="2"/>
  <c r="R513" i="2"/>
  <c r="P513" i="2"/>
  <c r="BI511" i="2"/>
  <c r="BH511" i="2"/>
  <c r="BG511" i="2"/>
  <c r="BF511" i="2"/>
  <c r="T511" i="2"/>
  <c r="R511" i="2"/>
  <c r="P511" i="2"/>
  <c r="BI508" i="2"/>
  <c r="BH508" i="2"/>
  <c r="BG508" i="2"/>
  <c r="BF508" i="2"/>
  <c r="T508" i="2"/>
  <c r="R508" i="2"/>
  <c r="P508" i="2"/>
  <c r="BI506" i="2"/>
  <c r="BH506" i="2"/>
  <c r="BG506" i="2"/>
  <c r="BF506" i="2"/>
  <c r="T506" i="2"/>
  <c r="R506" i="2"/>
  <c r="P506" i="2"/>
  <c r="BI503" i="2"/>
  <c r="BH503" i="2"/>
  <c r="BG503" i="2"/>
  <c r="BF503" i="2"/>
  <c r="T503" i="2"/>
  <c r="R503" i="2"/>
  <c r="P503" i="2"/>
  <c r="BI500" i="2"/>
  <c r="BH500" i="2"/>
  <c r="BG500" i="2"/>
  <c r="BF500" i="2"/>
  <c r="T500" i="2"/>
  <c r="R500" i="2"/>
  <c r="P500" i="2"/>
  <c r="BI498" i="2"/>
  <c r="BH498" i="2"/>
  <c r="BG498" i="2"/>
  <c r="BF498" i="2"/>
  <c r="T498" i="2"/>
  <c r="R498" i="2"/>
  <c r="P498" i="2"/>
  <c r="BI495" i="2"/>
  <c r="BH495" i="2"/>
  <c r="BG495" i="2"/>
  <c r="BF495" i="2"/>
  <c r="T495" i="2"/>
  <c r="R495" i="2"/>
  <c r="P495" i="2"/>
  <c r="BI492" i="2"/>
  <c r="BH492" i="2"/>
  <c r="BG492" i="2"/>
  <c r="BF492" i="2"/>
  <c r="T492" i="2"/>
  <c r="R492" i="2"/>
  <c r="P492" i="2"/>
  <c r="BI489" i="2"/>
  <c r="BH489" i="2"/>
  <c r="BG489" i="2"/>
  <c r="BF489" i="2"/>
  <c r="T489" i="2"/>
  <c r="R489" i="2"/>
  <c r="P489" i="2"/>
  <c r="BI486" i="2"/>
  <c r="BH486" i="2"/>
  <c r="BG486" i="2"/>
  <c r="BF486" i="2"/>
  <c r="T486" i="2"/>
  <c r="R486" i="2"/>
  <c r="P486" i="2"/>
  <c r="BI483" i="2"/>
  <c r="BH483" i="2"/>
  <c r="BG483" i="2"/>
  <c r="BF483" i="2"/>
  <c r="T483" i="2"/>
  <c r="R483" i="2"/>
  <c r="P483" i="2"/>
  <c r="BI480" i="2"/>
  <c r="BH480" i="2"/>
  <c r="BG480" i="2"/>
  <c r="BF480" i="2"/>
  <c r="T480" i="2"/>
  <c r="R480" i="2"/>
  <c r="P480" i="2"/>
  <c r="BI477" i="2"/>
  <c r="BH477" i="2"/>
  <c r="BG477" i="2"/>
  <c r="BF477" i="2"/>
  <c r="T477" i="2"/>
  <c r="R477" i="2"/>
  <c r="P477" i="2"/>
  <c r="BI475" i="2"/>
  <c r="BH475" i="2"/>
  <c r="BG475" i="2"/>
  <c r="BF475" i="2"/>
  <c r="T475" i="2"/>
  <c r="R475" i="2"/>
  <c r="P475" i="2"/>
  <c r="BI473" i="2"/>
  <c r="BH473" i="2"/>
  <c r="BG473" i="2"/>
  <c r="BF473" i="2"/>
  <c r="T473" i="2"/>
  <c r="R473" i="2"/>
  <c r="P473" i="2"/>
  <c r="BI471" i="2"/>
  <c r="BH471" i="2"/>
  <c r="BG471" i="2"/>
  <c r="BF471" i="2"/>
  <c r="T471" i="2"/>
  <c r="R471" i="2"/>
  <c r="P471" i="2"/>
  <c r="BI469" i="2"/>
  <c r="BH469" i="2"/>
  <c r="BG469" i="2"/>
  <c r="BF469" i="2"/>
  <c r="T469" i="2"/>
  <c r="R469" i="2"/>
  <c r="P469" i="2"/>
  <c r="BI467" i="2"/>
  <c r="BH467" i="2"/>
  <c r="BG467" i="2"/>
  <c r="BF467" i="2"/>
  <c r="T467" i="2"/>
  <c r="R467" i="2"/>
  <c r="P467" i="2"/>
  <c r="BI465" i="2"/>
  <c r="BH465" i="2"/>
  <c r="BG465" i="2"/>
  <c r="BF465" i="2"/>
  <c r="T465" i="2"/>
  <c r="R465" i="2"/>
  <c r="P465" i="2"/>
  <c r="BI463" i="2"/>
  <c r="BH463" i="2"/>
  <c r="BG463" i="2"/>
  <c r="BF463" i="2"/>
  <c r="T463" i="2"/>
  <c r="R463" i="2"/>
  <c r="P463" i="2"/>
  <c r="BI459" i="2"/>
  <c r="BH459" i="2"/>
  <c r="BG459" i="2"/>
  <c r="BF459" i="2"/>
  <c r="T459" i="2"/>
  <c r="R459" i="2"/>
  <c r="P459" i="2"/>
  <c r="BI458" i="2"/>
  <c r="BH458" i="2"/>
  <c r="BG458" i="2"/>
  <c r="BF458" i="2"/>
  <c r="T458" i="2"/>
  <c r="R458" i="2"/>
  <c r="P458" i="2"/>
  <c r="BI457" i="2"/>
  <c r="BH457" i="2"/>
  <c r="BG457" i="2"/>
  <c r="BF457" i="2"/>
  <c r="T457" i="2"/>
  <c r="R457" i="2"/>
  <c r="P457" i="2"/>
  <c r="BI456" i="2"/>
  <c r="BH456" i="2"/>
  <c r="BG456" i="2"/>
  <c r="BF456" i="2"/>
  <c r="T456" i="2"/>
  <c r="R456" i="2"/>
  <c r="P456" i="2"/>
  <c r="BI453" i="2"/>
  <c r="BH453" i="2"/>
  <c r="BG453" i="2"/>
  <c r="BF453" i="2"/>
  <c r="T453" i="2"/>
  <c r="R453" i="2"/>
  <c r="P453" i="2"/>
  <c r="BI450" i="2"/>
  <c r="BH450" i="2"/>
  <c r="BG450" i="2"/>
  <c r="BF450" i="2"/>
  <c r="T450" i="2"/>
  <c r="R450" i="2"/>
  <c r="P450" i="2"/>
  <c r="BI448" i="2"/>
  <c r="BH448" i="2"/>
  <c r="BG448" i="2"/>
  <c r="BF448" i="2"/>
  <c r="T448" i="2"/>
  <c r="R448" i="2"/>
  <c r="P448" i="2"/>
  <c r="BI446" i="2"/>
  <c r="BH446" i="2"/>
  <c r="BG446" i="2"/>
  <c r="BF446" i="2"/>
  <c r="T446" i="2"/>
  <c r="R446" i="2"/>
  <c r="P446" i="2"/>
  <c r="BI445" i="2"/>
  <c r="BH445" i="2"/>
  <c r="BG445" i="2"/>
  <c r="BF445" i="2"/>
  <c r="T445" i="2"/>
  <c r="R445" i="2"/>
  <c r="P445" i="2"/>
  <c r="BI444" i="2"/>
  <c r="BH444" i="2"/>
  <c r="BG444" i="2"/>
  <c r="BF444" i="2"/>
  <c r="T444" i="2"/>
  <c r="R444" i="2"/>
  <c r="P444" i="2"/>
  <c r="BI443" i="2"/>
  <c r="BH443" i="2"/>
  <c r="BG443" i="2"/>
  <c r="BF443" i="2"/>
  <c r="T443" i="2"/>
  <c r="R443" i="2"/>
  <c r="P443" i="2"/>
  <c r="BI439" i="2"/>
  <c r="BH439" i="2"/>
  <c r="BG439" i="2"/>
  <c r="BF439" i="2"/>
  <c r="T439" i="2"/>
  <c r="R439" i="2"/>
  <c r="P439" i="2"/>
  <c r="BI438" i="2"/>
  <c r="BH438" i="2"/>
  <c r="BG438" i="2"/>
  <c r="BF438" i="2"/>
  <c r="T438" i="2"/>
  <c r="R438" i="2"/>
  <c r="P438" i="2"/>
  <c r="BI437" i="2"/>
  <c r="BH437" i="2"/>
  <c r="BG437" i="2"/>
  <c r="BF437" i="2"/>
  <c r="T437" i="2"/>
  <c r="R437" i="2"/>
  <c r="P437" i="2"/>
  <c r="BI435" i="2"/>
  <c r="BH435" i="2"/>
  <c r="BG435" i="2"/>
  <c r="BF435" i="2"/>
  <c r="T435" i="2"/>
  <c r="R435" i="2"/>
  <c r="P435" i="2"/>
  <c r="BI433" i="2"/>
  <c r="BH433" i="2"/>
  <c r="BG433" i="2"/>
  <c r="BF433" i="2"/>
  <c r="T433" i="2"/>
  <c r="R433" i="2"/>
  <c r="P433" i="2"/>
  <c r="BI430" i="2"/>
  <c r="BH430" i="2"/>
  <c r="BG430" i="2"/>
  <c r="BF430" i="2"/>
  <c r="T430" i="2"/>
  <c r="R430" i="2"/>
  <c r="P430" i="2"/>
  <c r="BI427" i="2"/>
  <c r="BH427" i="2"/>
  <c r="BG427" i="2"/>
  <c r="BF427" i="2"/>
  <c r="T427" i="2"/>
  <c r="R427" i="2"/>
  <c r="P427" i="2"/>
  <c r="BI424" i="2"/>
  <c r="BH424" i="2"/>
  <c r="BG424" i="2"/>
  <c r="BF424" i="2"/>
  <c r="T424" i="2"/>
  <c r="R424" i="2"/>
  <c r="P424" i="2"/>
  <c r="BI421" i="2"/>
  <c r="BH421" i="2"/>
  <c r="BG421" i="2"/>
  <c r="BF421" i="2"/>
  <c r="T421" i="2"/>
  <c r="R421" i="2"/>
  <c r="P421" i="2"/>
  <c r="BI420" i="2"/>
  <c r="BH420" i="2"/>
  <c r="BG420" i="2"/>
  <c r="BF420" i="2"/>
  <c r="T420" i="2"/>
  <c r="R420" i="2"/>
  <c r="P420" i="2"/>
  <c r="BI419" i="2"/>
  <c r="BH419" i="2"/>
  <c r="BG419" i="2"/>
  <c r="BF419" i="2"/>
  <c r="T419" i="2"/>
  <c r="R419" i="2"/>
  <c r="P419" i="2"/>
  <c r="BI414" i="2"/>
  <c r="BH414" i="2"/>
  <c r="BG414" i="2"/>
  <c r="BF414" i="2"/>
  <c r="T414" i="2"/>
  <c r="T413" i="2" s="1"/>
  <c r="R414" i="2"/>
  <c r="R413" i="2"/>
  <c r="P414" i="2"/>
  <c r="P413" i="2"/>
  <c r="BI410" i="2"/>
  <c r="BH410" i="2"/>
  <c r="BG410" i="2"/>
  <c r="BF410" i="2"/>
  <c r="T410" i="2"/>
  <c r="R410" i="2"/>
  <c r="P410" i="2"/>
  <c r="BI406" i="2"/>
  <c r="BH406" i="2"/>
  <c r="BG406" i="2"/>
  <c r="BF406" i="2"/>
  <c r="T406" i="2"/>
  <c r="R406" i="2"/>
  <c r="P406" i="2"/>
  <c r="BI403" i="2"/>
  <c r="BH403" i="2"/>
  <c r="BG403" i="2"/>
  <c r="BF403" i="2"/>
  <c r="T403" i="2"/>
  <c r="R403" i="2"/>
  <c r="P403" i="2"/>
  <c r="BI400" i="2"/>
  <c r="BH400" i="2"/>
  <c r="BG400" i="2"/>
  <c r="BF400" i="2"/>
  <c r="T400" i="2"/>
  <c r="R400" i="2"/>
  <c r="P400" i="2"/>
  <c r="BI397" i="2"/>
  <c r="BH397" i="2"/>
  <c r="BG397" i="2"/>
  <c r="BF397" i="2"/>
  <c r="T397" i="2"/>
  <c r="R397" i="2"/>
  <c r="P397" i="2"/>
  <c r="BI386" i="2"/>
  <c r="BH386" i="2"/>
  <c r="BG386" i="2"/>
  <c r="BF386" i="2"/>
  <c r="T386" i="2"/>
  <c r="R386" i="2"/>
  <c r="P386" i="2"/>
  <c r="BI383" i="2"/>
  <c r="BH383" i="2"/>
  <c r="BG383" i="2"/>
  <c r="BF383" i="2"/>
  <c r="T383" i="2"/>
  <c r="R383" i="2"/>
  <c r="P383" i="2"/>
  <c r="BI351" i="2"/>
  <c r="BH351" i="2"/>
  <c r="BG351" i="2"/>
  <c r="BF351" i="2"/>
  <c r="T351" i="2"/>
  <c r="R351" i="2"/>
  <c r="P351" i="2"/>
  <c r="BI348" i="2"/>
  <c r="BH348" i="2"/>
  <c r="BG348" i="2"/>
  <c r="BF348" i="2"/>
  <c r="T348" i="2"/>
  <c r="R348" i="2"/>
  <c r="P348" i="2"/>
  <c r="BI344" i="2"/>
  <c r="BH344" i="2"/>
  <c r="BG344" i="2"/>
  <c r="BF344" i="2"/>
  <c r="T344" i="2"/>
  <c r="R344" i="2"/>
  <c r="P344" i="2"/>
  <c r="BI341" i="2"/>
  <c r="BH341" i="2"/>
  <c r="BG341" i="2"/>
  <c r="BF341" i="2"/>
  <c r="T341" i="2"/>
  <c r="R341" i="2"/>
  <c r="P341" i="2"/>
  <c r="BI340" i="2"/>
  <c r="BH340" i="2"/>
  <c r="BG340" i="2"/>
  <c r="BF340" i="2"/>
  <c r="T340" i="2"/>
  <c r="R340" i="2"/>
  <c r="P340" i="2"/>
  <c r="BI339" i="2"/>
  <c r="BH339" i="2"/>
  <c r="BG339" i="2"/>
  <c r="BF339" i="2"/>
  <c r="T339" i="2"/>
  <c r="R339" i="2"/>
  <c r="P339" i="2"/>
  <c r="BI338" i="2"/>
  <c r="BH338" i="2"/>
  <c r="BG338" i="2"/>
  <c r="BF338" i="2"/>
  <c r="T338" i="2"/>
  <c r="R338" i="2"/>
  <c r="P338" i="2"/>
  <c r="BI337" i="2"/>
  <c r="BH337" i="2"/>
  <c r="BG337" i="2"/>
  <c r="BF337" i="2"/>
  <c r="T337" i="2"/>
  <c r="R337" i="2"/>
  <c r="P337" i="2"/>
  <c r="BI323" i="2"/>
  <c r="BH323" i="2"/>
  <c r="BG323" i="2"/>
  <c r="BF323" i="2"/>
  <c r="T323" i="2"/>
  <c r="R323" i="2"/>
  <c r="P323" i="2"/>
  <c r="BI309" i="2"/>
  <c r="BH309" i="2"/>
  <c r="BG309" i="2"/>
  <c r="BF309" i="2"/>
  <c r="T309" i="2"/>
  <c r="R309" i="2"/>
  <c r="P309" i="2"/>
  <c r="BI308" i="2"/>
  <c r="BH308" i="2"/>
  <c r="BG308" i="2"/>
  <c r="BF308" i="2"/>
  <c r="T308" i="2"/>
  <c r="R308" i="2"/>
  <c r="P308" i="2"/>
  <c r="BI264" i="2"/>
  <c r="BH264" i="2"/>
  <c r="BG264" i="2"/>
  <c r="BF264" i="2"/>
  <c r="T264" i="2"/>
  <c r="R264" i="2"/>
  <c r="P264" i="2"/>
  <c r="BI220" i="2"/>
  <c r="BH220" i="2"/>
  <c r="BG220" i="2"/>
  <c r="BF220" i="2"/>
  <c r="T220" i="2"/>
  <c r="R220" i="2"/>
  <c r="P220" i="2"/>
  <c r="BI219" i="2"/>
  <c r="BH219" i="2"/>
  <c r="BG219" i="2"/>
  <c r="BF219" i="2"/>
  <c r="T219" i="2"/>
  <c r="R219" i="2"/>
  <c r="P219" i="2"/>
  <c r="BI207" i="2"/>
  <c r="BH207" i="2"/>
  <c r="BG207" i="2"/>
  <c r="BF207" i="2"/>
  <c r="T207" i="2"/>
  <c r="R207" i="2"/>
  <c r="P207" i="2"/>
  <c r="BI206" i="2"/>
  <c r="BH206" i="2"/>
  <c r="BG206" i="2"/>
  <c r="BF206" i="2"/>
  <c r="T206" i="2"/>
  <c r="R206" i="2"/>
  <c r="P206" i="2"/>
  <c r="BI201" i="2"/>
  <c r="BH201" i="2"/>
  <c r="BG201" i="2"/>
  <c r="BF201" i="2"/>
  <c r="T201" i="2"/>
  <c r="R201" i="2"/>
  <c r="P201" i="2"/>
  <c r="BI197" i="2"/>
  <c r="BH197" i="2"/>
  <c r="BG197" i="2"/>
  <c r="BF197" i="2"/>
  <c r="T197" i="2"/>
  <c r="R197" i="2"/>
  <c r="P197" i="2"/>
  <c r="BI191" i="2"/>
  <c r="BH191" i="2"/>
  <c r="BG191" i="2"/>
  <c r="BF191" i="2"/>
  <c r="T191" i="2"/>
  <c r="R191" i="2"/>
  <c r="P191" i="2"/>
  <c r="BI185" i="2"/>
  <c r="BH185" i="2"/>
  <c r="BG185" i="2"/>
  <c r="BF185" i="2"/>
  <c r="T185" i="2"/>
  <c r="R185" i="2"/>
  <c r="P185" i="2"/>
  <c r="BI180" i="2"/>
  <c r="BH180" i="2"/>
  <c r="BG180" i="2"/>
  <c r="BF180" i="2"/>
  <c r="T180" i="2"/>
  <c r="R180" i="2"/>
  <c r="P180" i="2"/>
  <c r="BI179" i="2"/>
  <c r="BH179" i="2"/>
  <c r="BG179" i="2"/>
  <c r="BF179" i="2"/>
  <c r="T179" i="2"/>
  <c r="R179" i="2"/>
  <c r="P179" i="2"/>
  <c r="BI178" i="2"/>
  <c r="BH178" i="2"/>
  <c r="BG178" i="2"/>
  <c r="BF178" i="2"/>
  <c r="T178" i="2"/>
  <c r="R178" i="2"/>
  <c r="P178" i="2"/>
  <c r="BI177" i="2"/>
  <c r="BH177" i="2"/>
  <c r="BG177" i="2"/>
  <c r="BF177" i="2"/>
  <c r="T177" i="2"/>
  <c r="R177" i="2"/>
  <c r="P177" i="2"/>
  <c r="BI174" i="2"/>
  <c r="BH174" i="2"/>
  <c r="BG174" i="2"/>
  <c r="BF174" i="2"/>
  <c r="T174" i="2"/>
  <c r="R174" i="2"/>
  <c r="P174" i="2"/>
  <c r="BI166" i="2"/>
  <c r="BH166" i="2"/>
  <c r="BG166" i="2"/>
  <c r="BF166" i="2"/>
  <c r="T166" i="2"/>
  <c r="R166" i="2"/>
  <c r="P166" i="2"/>
  <c r="BI163" i="2"/>
  <c r="BH163" i="2"/>
  <c r="BG163" i="2"/>
  <c r="BF163" i="2"/>
  <c r="T163" i="2"/>
  <c r="R163" i="2"/>
  <c r="P163" i="2"/>
  <c r="BI160" i="2"/>
  <c r="BH160" i="2"/>
  <c r="BG160" i="2"/>
  <c r="BF160" i="2"/>
  <c r="T160" i="2"/>
  <c r="R160" i="2"/>
  <c r="P160" i="2"/>
  <c r="BI157" i="2"/>
  <c r="BH157" i="2"/>
  <c r="BG157" i="2"/>
  <c r="BF157" i="2"/>
  <c r="T157" i="2"/>
  <c r="R157" i="2"/>
  <c r="P157" i="2"/>
  <c r="BI153" i="2"/>
  <c r="BH153" i="2"/>
  <c r="BG153" i="2"/>
  <c r="BF153" i="2"/>
  <c r="T153" i="2"/>
  <c r="R153" i="2"/>
  <c r="P153" i="2"/>
  <c r="BI144" i="2"/>
  <c r="BH144" i="2"/>
  <c r="BG144" i="2"/>
  <c r="BF144" i="2"/>
  <c r="T144" i="2"/>
  <c r="R144" i="2"/>
  <c r="P144" i="2"/>
  <c r="BI140" i="2"/>
  <c r="BH140" i="2"/>
  <c r="BG140" i="2"/>
  <c r="BF140" i="2"/>
  <c r="T140" i="2"/>
  <c r="R140" i="2"/>
  <c r="P140" i="2"/>
  <c r="BI136" i="2"/>
  <c r="BH136" i="2"/>
  <c r="BG136" i="2"/>
  <c r="BF136" i="2"/>
  <c r="T136" i="2"/>
  <c r="R136" i="2"/>
  <c r="P136" i="2"/>
  <c r="BI125" i="2"/>
  <c r="BH125" i="2"/>
  <c r="BG125" i="2"/>
  <c r="BF125" i="2"/>
  <c r="T125" i="2"/>
  <c r="R125" i="2"/>
  <c r="P125" i="2"/>
  <c r="BI123" i="2"/>
  <c r="BH123" i="2"/>
  <c r="BG123" i="2"/>
  <c r="BF123" i="2"/>
  <c r="T123" i="2"/>
  <c r="R123" i="2"/>
  <c r="P123" i="2"/>
  <c r="BI120" i="2"/>
  <c r="BH120" i="2"/>
  <c r="BG120" i="2"/>
  <c r="BF120" i="2"/>
  <c r="T120" i="2"/>
  <c r="R120" i="2"/>
  <c r="P120" i="2"/>
  <c r="BI116" i="2"/>
  <c r="BH116" i="2"/>
  <c r="BG116" i="2"/>
  <c r="BF116" i="2"/>
  <c r="T116" i="2"/>
  <c r="R116" i="2"/>
  <c r="P116" i="2"/>
  <c r="BI110" i="2"/>
  <c r="BH110" i="2"/>
  <c r="BG110" i="2"/>
  <c r="BF110" i="2"/>
  <c r="T110" i="2"/>
  <c r="R110" i="2"/>
  <c r="P110" i="2"/>
  <c r="BI106" i="2"/>
  <c r="BH106" i="2"/>
  <c r="BG106" i="2"/>
  <c r="BF106" i="2"/>
  <c r="T106" i="2"/>
  <c r="R106" i="2"/>
  <c r="P106" i="2"/>
  <c r="BI100" i="2"/>
  <c r="BH100" i="2"/>
  <c r="BG100" i="2"/>
  <c r="BF100" i="2"/>
  <c r="T100" i="2"/>
  <c r="R100" i="2"/>
  <c r="P100" i="2"/>
  <c r="J94" i="2"/>
  <c r="J93" i="2"/>
  <c r="F93" i="2"/>
  <c r="F91" i="2"/>
  <c r="E89" i="2"/>
  <c r="J55" i="2"/>
  <c r="J54" i="2"/>
  <c r="F54" i="2"/>
  <c r="F52" i="2"/>
  <c r="E50" i="2"/>
  <c r="J18" i="2"/>
  <c r="E18" i="2"/>
  <c r="F94" i="2"/>
  <c r="J17" i="2"/>
  <c r="J12" i="2"/>
  <c r="J52" i="2" s="1"/>
  <c r="E7" i="2"/>
  <c r="E48" i="2" s="1"/>
  <c r="L50" i="1"/>
  <c r="AM50" i="1"/>
  <c r="AM49" i="1"/>
  <c r="L49" i="1"/>
  <c r="AM47" i="1"/>
  <c r="L47" i="1"/>
  <c r="L45" i="1"/>
  <c r="L44" i="1"/>
  <c r="J580" i="2"/>
  <c r="BK344" i="2"/>
  <c r="J680" i="2"/>
  <c r="J506" i="2"/>
  <c r="BK456" i="2"/>
  <c r="J397" i="2"/>
  <c r="BK177" i="2"/>
  <c r="BK644" i="2"/>
  <c r="BK515" i="2"/>
  <c r="J351" i="2"/>
  <c r="J180" i="2"/>
  <c r="BK648" i="2"/>
  <c r="J465" i="2"/>
  <c r="J400" i="2"/>
  <c r="BK125" i="2"/>
  <c r="BK613" i="2"/>
  <c r="J508" i="2"/>
  <c r="BK438" i="2"/>
  <c r="J503" i="2"/>
  <c r="J430" i="2"/>
  <c r="BK201" i="2"/>
  <c r="J191" i="3"/>
  <c r="BK128" i="3"/>
  <c r="J145" i="3"/>
  <c r="BK116" i="3"/>
  <c r="BK144" i="3"/>
  <c r="BK93" i="3"/>
  <c r="J129" i="3"/>
  <c r="BK106" i="3"/>
  <c r="J150" i="3"/>
  <c r="BK101" i="3"/>
  <c r="J142" i="3"/>
  <c r="BK113" i="3"/>
  <c r="BD57" i="1"/>
  <c r="J264" i="2"/>
  <c r="J110" i="2"/>
  <c r="J557" i="2"/>
  <c r="J438" i="2"/>
  <c r="J206" i="2"/>
  <c r="BK779" i="2"/>
  <c r="BK471" i="2"/>
  <c r="BK400" i="2"/>
  <c r="J166" i="2"/>
  <c r="BK680" i="2"/>
  <c r="J458" i="2"/>
  <c r="BK397" i="2"/>
  <c r="BK110" i="2"/>
  <c r="BK557" i="2"/>
  <c r="J477" i="2"/>
  <c r="BK579" i="2"/>
  <c r="J475" i="2"/>
  <c r="J308" i="2"/>
  <c r="J140" i="2"/>
  <c r="BK151" i="3"/>
  <c r="J216" i="3"/>
  <c r="J136" i="3"/>
  <c r="J217" i="3"/>
  <c r="BK112" i="3"/>
  <c r="BK145" i="3"/>
  <c r="BK110" i="3"/>
  <c r="BK166" i="3"/>
  <c r="BK122" i="3"/>
  <c r="BK185" i="3"/>
  <c r="BK121" i="3"/>
  <c r="BK102" i="3"/>
  <c r="J500" i="2"/>
  <c r="J433" i="2"/>
  <c r="J163" i="2"/>
  <c r="J648" i="2"/>
  <c r="BK508" i="2"/>
  <c r="J453" i="2"/>
  <c r="BK348" i="2"/>
  <c r="J197" i="2"/>
  <c r="BK709" i="2"/>
  <c r="J519" i="2"/>
  <c r="BK430" i="2"/>
  <c r="BK337" i="2"/>
  <c r="BK157" i="2"/>
  <c r="BK571" i="2"/>
  <c r="J446" i="2"/>
  <c r="J339" i="2"/>
  <c r="BK498" i="2"/>
  <c r="BK618" i="2"/>
  <c r="J498" i="2"/>
  <c r="J444" i="2"/>
  <c r="J207" i="2"/>
  <c r="J201" i="3"/>
  <c r="BK115" i="3"/>
  <c r="BK212" i="3"/>
  <c r="J148" i="3"/>
  <c r="BK191" i="3"/>
  <c r="BK104" i="3"/>
  <c r="J176" i="3"/>
  <c r="J121" i="3"/>
  <c r="J186" i="3"/>
  <c r="J138" i="3"/>
  <c r="J116" i="3"/>
  <c r="J180" i="3"/>
  <c r="BK119" i="3"/>
  <c r="J613" i="2"/>
  <c r="J427" i="2"/>
  <c r="J144" i="2"/>
  <c r="BK626" i="2"/>
  <c r="J486" i="2"/>
  <c r="J420" i="2"/>
  <c r="BK220" i="2"/>
  <c r="J120" i="2"/>
  <c r="BK610" i="2"/>
  <c r="BK465" i="2"/>
  <c r="J406" i="2"/>
  <c r="BK191" i="2"/>
  <c r="BK120" i="2"/>
  <c r="BK486" i="2"/>
  <c r="J435" i="2"/>
  <c r="BK180" i="2"/>
  <c r="BK585" i="2"/>
  <c r="J489" i="2"/>
  <c r="BK575" i="2"/>
  <c r="BK489" i="2"/>
  <c r="BK351" i="2"/>
  <c r="J157" i="2"/>
  <c r="BK149" i="3"/>
  <c r="J103" i="3"/>
  <c r="BK186" i="3"/>
  <c r="BK131" i="3"/>
  <c r="BK187" i="3"/>
  <c r="BK107" i="3"/>
  <c r="J135" i="3"/>
  <c r="J115" i="3"/>
  <c r="BK176" i="3"/>
  <c r="J131" i="3"/>
  <c r="BK211" i="3"/>
  <c r="BK137" i="3"/>
  <c r="J571" i="2"/>
  <c r="J467" i="2"/>
  <c r="BK419" i="2"/>
  <c r="BK160" i="2"/>
  <c r="J646" i="2"/>
  <c r="BK457" i="2"/>
  <c r="J344" i="2"/>
  <c r="J179" i="2"/>
  <c r="J626" i="2"/>
  <c r="BK446" i="2"/>
  <c r="J309" i="2"/>
  <c r="BK144" i="2"/>
  <c r="BK581" i="2"/>
  <c r="BK448" i="2"/>
  <c r="BK308" i="2"/>
  <c r="BK646" i="2"/>
  <c r="BK578" i="2"/>
  <c r="BK634" i="2"/>
  <c r="BK506" i="2"/>
  <c r="BK433" i="2"/>
  <c r="J174" i="2"/>
  <c r="BK129" i="3"/>
  <c r="J211" i="3"/>
  <c r="J144" i="3"/>
  <c r="BK103" i="3"/>
  <c r="BK132" i="3"/>
  <c r="BK180" i="3"/>
  <c r="BK123" i="3"/>
  <c r="BK217" i="3"/>
  <c r="J149" i="3"/>
  <c r="J93" i="3"/>
  <c r="J127" i="3"/>
  <c r="BK111" i="3"/>
  <c r="BK594" i="2"/>
  <c r="J483" i="2"/>
  <c r="J323" i="2"/>
  <c r="BK100" i="2"/>
  <c r="J578" i="2"/>
  <c r="J459" i="2"/>
  <c r="J403" i="2"/>
  <c r="BK309" i="2"/>
  <c r="BK174" i="2"/>
  <c r="J618" i="2"/>
  <c r="BK459" i="2"/>
  <c r="J220" i="2"/>
  <c r="J136" i="2"/>
  <c r="J644" i="2"/>
  <c r="J456" i="2"/>
  <c r="BK341" i="2"/>
  <c r="AS54" i="1"/>
  <c r="BK574" i="2"/>
  <c r="J471" i="2"/>
  <c r="BK420" i="2"/>
  <c r="J178" i="2"/>
  <c r="BK143" i="3"/>
  <c r="BK100" i="3"/>
  <c r="BK150" i="3"/>
  <c r="BK120" i="3"/>
  <c r="BK152" i="3"/>
  <c r="BK224" i="3"/>
  <c r="J132" i="3"/>
  <c r="J100" i="3"/>
  <c r="J151" i="3"/>
  <c r="J123" i="3"/>
  <c r="J207" i="3"/>
  <c r="J139" i="3"/>
  <c r="J101" i="3"/>
  <c r="J469" i="2"/>
  <c r="J383" i="2"/>
  <c r="BK106" i="2"/>
  <c r="BK580" i="2"/>
  <c r="BK435" i="2"/>
  <c r="J338" i="2"/>
  <c r="J153" i="2"/>
  <c r="J450" i="2"/>
  <c r="BK424" i="2"/>
  <c r="BK163" i="2"/>
  <c r="J566" i="2"/>
  <c r="J443" i="2"/>
  <c r="BK340" i="2"/>
  <c r="J718" i="2"/>
  <c r="J515" i="2"/>
  <c r="BK463" i="2"/>
  <c r="BK473" i="2"/>
  <c r="BK406" i="2"/>
  <c r="J191" i="2"/>
  <c r="J156" i="3"/>
  <c r="J111" i="3"/>
  <c r="J200" i="3"/>
  <c r="J224" i="3"/>
  <c r="BK133" i="3"/>
  <c r="J190" i="3"/>
  <c r="J125" i="3"/>
  <c r="BK226" i="3"/>
  <c r="BK142" i="3"/>
  <c r="BK114" i="3"/>
  <c r="J169" i="3"/>
  <c r="BK99" i="3"/>
  <c r="J615" i="2"/>
  <c r="J492" i="2"/>
  <c r="BK444" i="2"/>
  <c r="J348" i="2"/>
  <c r="J784" i="2"/>
  <c r="BK475" i="2"/>
  <c r="J414" i="2"/>
  <c r="J160" i="2"/>
  <c r="BK566" i="2"/>
  <c r="BK427" i="2"/>
  <c r="BK206" i="2"/>
  <c r="BK123" i="2"/>
  <c r="J513" i="2"/>
  <c r="J439" i="2"/>
  <c r="BK178" i="2"/>
  <c r="J588" i="2"/>
  <c r="BK495" i="2"/>
  <c r="J610" i="2"/>
  <c r="J495" i="2"/>
  <c r="BK410" i="2"/>
  <c r="BK197" i="2"/>
  <c r="J185" i="3"/>
  <c r="J114" i="3"/>
  <c r="J187" i="3"/>
  <c r="J122" i="3"/>
  <c r="J141" i="3"/>
  <c r="J99" i="3"/>
  <c r="J134" i="3"/>
  <c r="J119" i="3"/>
  <c r="BK184" i="3"/>
  <c r="J128" i="3"/>
  <c r="J140" i="3"/>
  <c r="J102" i="3"/>
  <c r="J579" i="2"/>
  <c r="J457" i="2"/>
  <c r="J177" i="2"/>
  <c r="BK758" i="2"/>
  <c r="BK492" i="2"/>
  <c r="BK437" i="2"/>
  <c r="BK219" i="2"/>
  <c r="J100" i="2"/>
  <c r="BK480" i="2"/>
  <c r="J421" i="2"/>
  <c r="BK185" i="2"/>
  <c r="J106" i="2"/>
  <c r="BK503" i="2"/>
  <c r="J437" i="2"/>
  <c r="BK136" i="2"/>
  <c r="BK513" i="2"/>
  <c r="BK453" i="2"/>
  <c r="BK588" i="2"/>
  <c r="BK483" i="2"/>
  <c r="BK386" i="2"/>
  <c r="J123" i="2"/>
  <c r="J133" i="3"/>
  <c r="J108" i="3"/>
  <c r="BK169" i="3"/>
  <c r="BK135" i="3"/>
  <c r="BK218" i="3"/>
  <c r="J130" i="3"/>
  <c r="BK136" i="3"/>
  <c r="J113" i="3"/>
  <c r="J172" i="3"/>
  <c r="BK130" i="3"/>
  <c r="J106" i="3"/>
  <c r="J143" i="3"/>
  <c r="BK108" i="3"/>
  <c r="BK562" i="2"/>
  <c r="J448" i="2"/>
  <c r="J219" i="2"/>
  <c r="J781" i="2"/>
  <c r="BK519" i="2"/>
  <c r="BK467" i="2"/>
  <c r="J341" i="2"/>
  <c r="BK207" i="2"/>
  <c r="BK784" i="2"/>
  <c r="J575" i="2"/>
  <c r="BK439" i="2"/>
  <c r="BK264" i="2"/>
  <c r="J758" i="2"/>
  <c r="BK622" i="2"/>
  <c r="BK450" i="2"/>
  <c r="BK338" i="2"/>
  <c r="J634" i="2"/>
  <c r="J574" i="2"/>
  <c r="BK615" i="2"/>
  <c r="J559" i="2"/>
  <c r="BK458" i="2"/>
  <c r="J337" i="2"/>
  <c r="BK116" i="2"/>
  <c r="BK141" i="3"/>
  <c r="J218" i="3"/>
  <c r="BK138" i="3"/>
  <c r="J105" i="3"/>
  <c r="J124" i="3"/>
  <c r="J166" i="3"/>
  <c r="J120" i="3"/>
  <c r="BK200" i="3"/>
  <c r="J126" i="3"/>
  <c r="BK190" i="3"/>
  <c r="BK124" i="3"/>
  <c r="BK105" i="3"/>
  <c r="BA57" i="1"/>
  <c r="BK166" i="2"/>
  <c r="J709" i="2"/>
  <c r="BK500" i="2"/>
  <c r="J424" i="2"/>
  <c r="BK323" i="2"/>
  <c r="J125" i="2"/>
  <c r="J594" i="2"/>
  <c r="J410" i="2"/>
  <c r="J185" i="2"/>
  <c r="BK781" i="2"/>
  <c r="J473" i="2"/>
  <c r="J419" i="2"/>
  <c r="J622" i="2"/>
  <c r="J511" i="2"/>
  <c r="BK445" i="2"/>
  <c r="J562" i="2"/>
  <c r="J463" i="2"/>
  <c r="BK383" i="2"/>
  <c r="J212" i="3"/>
  <c r="BK134" i="3"/>
  <c r="J104" i="3"/>
  <c r="J152" i="3"/>
  <c r="J110" i="3"/>
  <c r="J184" i="3"/>
  <c r="BK207" i="3"/>
  <c r="BK127" i="3"/>
  <c r="BK201" i="3"/>
  <c r="J137" i="3"/>
  <c r="J112" i="3"/>
  <c r="BK156" i="3"/>
  <c r="BC57" i="1"/>
  <c r="J386" i="2"/>
  <c r="J116" i="2"/>
  <c r="J585" i="2"/>
  <c r="BK477" i="2"/>
  <c r="BK421" i="2"/>
  <c r="BK339" i="2"/>
  <c r="BK140" i="2"/>
  <c r="J581" i="2"/>
  <c r="BK443" i="2"/>
  <c r="BK403" i="2"/>
  <c r="BK179" i="2"/>
  <c r="BK718" i="2"/>
  <c r="BK469" i="2"/>
  <c r="BK414" i="2"/>
  <c r="J201" i="2"/>
  <c r="BK559" i="2"/>
  <c r="J480" i="2"/>
  <c r="J779" i="2"/>
  <c r="BK511" i="2"/>
  <c r="J445" i="2"/>
  <c r="J340" i="2"/>
  <c r="BK153" i="2"/>
  <c r="BK172" i="3"/>
  <c r="BK192" i="3"/>
  <c r="BK140" i="3"/>
  <c r="J107" i="3"/>
  <c r="BK139" i="3"/>
  <c r="J192" i="3"/>
  <c r="BK126" i="3"/>
  <c r="BK216" i="3"/>
  <c r="BK148" i="3"/>
  <c r="J226" i="3"/>
  <c r="BK125" i="3"/>
  <c r="BB57" i="1"/>
  <c r="T222" i="3" l="1"/>
  <c r="P222" i="3"/>
  <c r="BK99" i="2"/>
  <c r="J99" i="2" s="1"/>
  <c r="J61" i="2" s="1"/>
  <c r="T99" i="2"/>
  <c r="R176" i="2"/>
  <c r="T396" i="2"/>
  <c r="BK442" i="2"/>
  <c r="J442" i="2" s="1"/>
  <c r="J68" i="2" s="1"/>
  <c r="R462" i="2"/>
  <c r="T518" i="2"/>
  <c r="R558" i="2"/>
  <c r="R565" i="2"/>
  <c r="P587" i="2"/>
  <c r="BK621" i="2"/>
  <c r="J621" i="2" s="1"/>
  <c r="J75" i="2" s="1"/>
  <c r="BK679" i="2"/>
  <c r="J679" i="2"/>
  <c r="J76" i="2" s="1"/>
  <c r="T679" i="2"/>
  <c r="BK118" i="3"/>
  <c r="J118" i="3"/>
  <c r="J65" i="3" s="1"/>
  <c r="P99" i="2"/>
  <c r="P124" i="2"/>
  <c r="R124" i="2"/>
  <c r="T124" i="2"/>
  <c r="BK396" i="2"/>
  <c r="J396" i="2" s="1"/>
  <c r="J64" i="2" s="1"/>
  <c r="R418" i="2"/>
  <c r="T462" i="2"/>
  <c r="R98" i="3"/>
  <c r="R109" i="3"/>
  <c r="P118" i="3"/>
  <c r="T176" i="2"/>
  <c r="BK418" i="2"/>
  <c r="J418" i="2"/>
  <c r="J67" i="2" s="1"/>
  <c r="P442" i="2"/>
  <c r="R442" i="2"/>
  <c r="T442" i="2"/>
  <c r="BK518" i="2"/>
  <c r="J518" i="2"/>
  <c r="J70" i="2" s="1"/>
  <c r="BK558" i="2"/>
  <c r="J558" i="2" s="1"/>
  <c r="J71" i="2" s="1"/>
  <c r="T558" i="2"/>
  <c r="BK98" i="3"/>
  <c r="J98" i="3" s="1"/>
  <c r="J63" i="3" s="1"/>
  <c r="T98" i="3"/>
  <c r="P109" i="3"/>
  <c r="R118" i="3"/>
  <c r="T147" i="3"/>
  <c r="T189" i="3"/>
  <c r="R99" i="2"/>
  <c r="BK176" i="2"/>
  <c r="J176" i="2"/>
  <c r="J63" i="2" s="1"/>
  <c r="P396" i="2"/>
  <c r="P418" i="2"/>
  <c r="BK462" i="2"/>
  <c r="J462" i="2" s="1"/>
  <c r="J69" i="2" s="1"/>
  <c r="R518" i="2"/>
  <c r="P558" i="2"/>
  <c r="P565" i="2"/>
  <c r="BK587" i="2"/>
  <c r="J587" i="2" s="1"/>
  <c r="J74" i="2" s="1"/>
  <c r="T587" i="2"/>
  <c r="P679" i="2"/>
  <c r="P98" i="3"/>
  <c r="BK109" i="3"/>
  <c r="J109" i="3" s="1"/>
  <c r="J64" i="3" s="1"/>
  <c r="T109" i="3"/>
  <c r="T118" i="3"/>
  <c r="P147" i="3"/>
  <c r="BK189" i="3"/>
  <c r="J189" i="3" s="1"/>
  <c r="J67" i="3" s="1"/>
  <c r="R189" i="3"/>
  <c r="BK124" i="2"/>
  <c r="J124" i="2" s="1"/>
  <c r="J62" i="2" s="1"/>
  <c r="P176" i="2"/>
  <c r="R396" i="2"/>
  <c r="T418" i="2"/>
  <c r="P462" i="2"/>
  <c r="P518" i="2"/>
  <c r="BK565" i="2"/>
  <c r="J565" i="2" s="1"/>
  <c r="J72" i="2" s="1"/>
  <c r="T565" i="2"/>
  <c r="R587" i="2"/>
  <c r="P621" i="2"/>
  <c r="R621" i="2"/>
  <c r="T621" i="2"/>
  <c r="R679" i="2"/>
  <c r="BK147" i="3"/>
  <c r="J147" i="3"/>
  <c r="J66" i="3" s="1"/>
  <c r="R147" i="3"/>
  <c r="P189" i="3"/>
  <c r="BK413" i="2"/>
  <c r="J413" i="2" s="1"/>
  <c r="J65" i="2" s="1"/>
  <c r="BK584" i="2"/>
  <c r="J584" i="2"/>
  <c r="J73" i="2" s="1"/>
  <c r="BK92" i="3"/>
  <c r="BK91" i="3" s="1"/>
  <c r="J91" i="3" s="1"/>
  <c r="J60" i="3" s="1"/>
  <c r="BK225" i="3"/>
  <c r="J225" i="3" s="1"/>
  <c r="J70" i="3" s="1"/>
  <c r="BK783" i="2"/>
  <c r="J783" i="2"/>
  <c r="J77" i="2" s="1"/>
  <c r="BK223" i="3"/>
  <c r="J223" i="3" s="1"/>
  <c r="J69" i="3" s="1"/>
  <c r="F87" i="3"/>
  <c r="BE100" i="3"/>
  <c r="BE104" i="3"/>
  <c r="BE112" i="3"/>
  <c r="BE116" i="3"/>
  <c r="BE123" i="3"/>
  <c r="BE126" i="3"/>
  <c r="BE135" i="3"/>
  <c r="BE136" i="3"/>
  <c r="BE141" i="3"/>
  <c r="BE144" i="3"/>
  <c r="BE149" i="3"/>
  <c r="BE176" i="3"/>
  <c r="BE187" i="3"/>
  <c r="BE201" i="3"/>
  <c r="BE226" i="3"/>
  <c r="BE105" i="3"/>
  <c r="BE121" i="3"/>
  <c r="BE127" i="3"/>
  <c r="BE129" i="3"/>
  <c r="BE145" i="3"/>
  <c r="BE156" i="3"/>
  <c r="BE192" i="3"/>
  <c r="BE211" i="3"/>
  <c r="BE212" i="3"/>
  <c r="BE101" i="3"/>
  <c r="BE108" i="3"/>
  <c r="BE114" i="3"/>
  <c r="BE122" i="3"/>
  <c r="BE124" i="3"/>
  <c r="BE128" i="3"/>
  <c r="BE133" i="3"/>
  <c r="BE140" i="3"/>
  <c r="BE172" i="3"/>
  <c r="BE186" i="3"/>
  <c r="BE191" i="3"/>
  <c r="BE218" i="3"/>
  <c r="BE110" i="3"/>
  <c r="BE111" i="3"/>
  <c r="BE113" i="3"/>
  <c r="BE120" i="3"/>
  <c r="BE125" i="3"/>
  <c r="BE131" i="3"/>
  <c r="BE143" i="3"/>
  <c r="BE180" i="3"/>
  <c r="BE190" i="3"/>
  <c r="BE200" i="3"/>
  <c r="BE216" i="3"/>
  <c r="BE224" i="3"/>
  <c r="E48" i="3"/>
  <c r="BE93" i="3"/>
  <c r="BE102" i="3"/>
  <c r="BE106" i="3"/>
  <c r="BE115" i="3"/>
  <c r="BE119" i="3"/>
  <c r="BE134" i="3"/>
  <c r="BE137" i="3"/>
  <c r="BE151" i="3"/>
  <c r="BE185" i="3"/>
  <c r="BE207" i="3"/>
  <c r="BE217" i="3"/>
  <c r="J52" i="3"/>
  <c r="BE99" i="3"/>
  <c r="BE103" i="3"/>
  <c r="BE107" i="3"/>
  <c r="BE130" i="3"/>
  <c r="BE132" i="3"/>
  <c r="BE138" i="3"/>
  <c r="BE139" i="3"/>
  <c r="BE142" i="3"/>
  <c r="BE148" i="3"/>
  <c r="BE150" i="3"/>
  <c r="BE152" i="3"/>
  <c r="BE166" i="3"/>
  <c r="BE169" i="3"/>
  <c r="BE184" i="3"/>
  <c r="F55" i="2"/>
  <c r="J91" i="2"/>
  <c r="BE106" i="2"/>
  <c r="BE160" i="2"/>
  <c r="BE163" i="2"/>
  <c r="BE166" i="2"/>
  <c r="BE177" i="2"/>
  <c r="BE179" i="2"/>
  <c r="BE180" i="2"/>
  <c r="BE206" i="2"/>
  <c r="BE219" i="2"/>
  <c r="BE323" i="2"/>
  <c r="BE339" i="2"/>
  <c r="BE341" i="2"/>
  <c r="BE450" i="2"/>
  <c r="BE492" i="2"/>
  <c r="BE500" i="2"/>
  <c r="BE508" i="2"/>
  <c r="BE571" i="2"/>
  <c r="BE585" i="2"/>
  <c r="BE594" i="2"/>
  <c r="BE613" i="2"/>
  <c r="BE626" i="2"/>
  <c r="BE648" i="2"/>
  <c r="BE709" i="2"/>
  <c r="BE718" i="2"/>
  <c r="BE758" i="2"/>
  <c r="BE437" i="2"/>
  <c r="BE443" i="2"/>
  <c r="BE444" i="2"/>
  <c r="BE456" i="2"/>
  <c r="BE457" i="2"/>
  <c r="BE486" i="2"/>
  <c r="BE506" i="2"/>
  <c r="BE519" i="2"/>
  <c r="BE680" i="2"/>
  <c r="BE779" i="2"/>
  <c r="BE784" i="2"/>
  <c r="BE116" i="2"/>
  <c r="BE123" i="2"/>
  <c r="BE153" i="2"/>
  <c r="BE197" i="2"/>
  <c r="BE264" i="2"/>
  <c r="BE348" i="2"/>
  <c r="BE351" i="2"/>
  <c r="BE403" i="2"/>
  <c r="BE420" i="2"/>
  <c r="BE424" i="2"/>
  <c r="BE427" i="2"/>
  <c r="BE453" i="2"/>
  <c r="BE459" i="2"/>
  <c r="BE467" i="2"/>
  <c r="BE471" i="2"/>
  <c r="BE483" i="2"/>
  <c r="BE557" i="2"/>
  <c r="BE580" i="2"/>
  <c r="BE588" i="2"/>
  <c r="BE646" i="2"/>
  <c r="E87" i="2"/>
  <c r="BE100" i="2"/>
  <c r="BE125" i="2"/>
  <c r="BE201" i="2"/>
  <c r="BE207" i="2"/>
  <c r="BE308" i="2"/>
  <c r="BE397" i="2"/>
  <c r="BE438" i="2"/>
  <c r="BE469" i="2"/>
  <c r="BE475" i="2"/>
  <c r="BE477" i="2"/>
  <c r="BE559" i="2"/>
  <c r="BE562" i="2"/>
  <c r="BE622" i="2"/>
  <c r="BE634" i="2"/>
  <c r="BE781" i="2"/>
  <c r="BE136" i="2"/>
  <c r="BE144" i="2"/>
  <c r="BE157" i="2"/>
  <c r="BE191" i="2"/>
  <c r="BE337" i="2"/>
  <c r="BE338" i="2"/>
  <c r="BE340" i="2"/>
  <c r="BE344" i="2"/>
  <c r="BE383" i="2"/>
  <c r="BE400" i="2"/>
  <c r="BE410" i="2"/>
  <c r="BE414" i="2"/>
  <c r="BE419" i="2"/>
  <c r="BE439" i="2"/>
  <c r="BE448" i="2"/>
  <c r="BE458" i="2"/>
  <c r="BE473" i="2"/>
  <c r="BE489" i="2"/>
  <c r="BE495" i="2"/>
  <c r="BE498" i="2"/>
  <c r="BE503" i="2"/>
  <c r="BE515" i="2"/>
  <c r="BE574" i="2"/>
  <c r="BE575" i="2"/>
  <c r="BE579" i="2"/>
  <c r="BE581" i="2"/>
  <c r="BE615" i="2"/>
  <c r="BE618" i="2"/>
  <c r="BE644" i="2"/>
  <c r="BE110" i="2"/>
  <c r="BE120" i="2"/>
  <c r="BE140" i="2"/>
  <c r="BE174" i="2"/>
  <c r="BE178" i="2"/>
  <c r="BE185" i="2"/>
  <c r="BE220" i="2"/>
  <c r="BE309" i="2"/>
  <c r="BE386" i="2"/>
  <c r="BE406" i="2"/>
  <c r="BE421" i="2"/>
  <c r="BE430" i="2"/>
  <c r="BE433" i="2"/>
  <c r="BE435" i="2"/>
  <c r="BE445" i="2"/>
  <c r="BE446" i="2"/>
  <c r="BE463" i="2"/>
  <c r="BE465" i="2"/>
  <c r="BE480" i="2"/>
  <c r="BE511" i="2"/>
  <c r="BE513" i="2"/>
  <c r="BE566" i="2"/>
  <c r="BE578" i="2"/>
  <c r="BE610" i="2"/>
  <c r="F36" i="2"/>
  <c r="BC55" i="1"/>
  <c r="F37" i="2"/>
  <c r="BD55" i="1"/>
  <c r="F37" i="3"/>
  <c r="BD56" i="1"/>
  <c r="F35" i="3"/>
  <c r="BB56" i="1"/>
  <c r="F35" i="2"/>
  <c r="BB55" i="1"/>
  <c r="F36" i="3"/>
  <c r="BC56" i="1"/>
  <c r="AW57" i="1"/>
  <c r="J34" i="3"/>
  <c r="AW56" i="1" s="1"/>
  <c r="F34" i="2"/>
  <c r="BA55" i="1"/>
  <c r="F34" i="3"/>
  <c r="BA56" i="1"/>
  <c r="AV57" i="1"/>
  <c r="J34" i="2"/>
  <c r="AW55" i="1"/>
  <c r="J92" i="3" l="1"/>
  <c r="J61" i="3" s="1"/>
  <c r="T98" i="2"/>
  <c r="T97" i="2" s="1"/>
  <c r="R417" i="2"/>
  <c r="P98" i="2"/>
  <c r="P417" i="2"/>
  <c r="T97" i="3"/>
  <c r="T90" i="3"/>
  <c r="R97" i="3"/>
  <c r="R90" i="3" s="1"/>
  <c r="R98" i="2"/>
  <c r="R97" i="2"/>
  <c r="T417" i="2"/>
  <c r="P97" i="3"/>
  <c r="P90" i="3" s="1"/>
  <c r="AU56" i="1" s="1"/>
  <c r="BK97" i="3"/>
  <c r="J97" i="3" s="1"/>
  <c r="J62" i="3" s="1"/>
  <c r="BK417" i="2"/>
  <c r="J417" i="2" s="1"/>
  <c r="J66" i="2" s="1"/>
  <c r="BK98" i="2"/>
  <c r="J98" i="2" s="1"/>
  <c r="J60" i="2" s="1"/>
  <c r="BK222" i="3"/>
  <c r="J222" i="3" s="1"/>
  <c r="J68" i="3" s="1"/>
  <c r="BK97" i="2"/>
  <c r="J97" i="2" s="1"/>
  <c r="J30" i="2" s="1"/>
  <c r="AG55" i="1" s="1"/>
  <c r="F33" i="2"/>
  <c r="AZ55" i="1"/>
  <c r="J33" i="3"/>
  <c r="AV56" i="1" s="1"/>
  <c r="AT56" i="1" s="1"/>
  <c r="BA54" i="1"/>
  <c r="BC54" i="1"/>
  <c r="AY54" i="1" s="1"/>
  <c r="J33" i="2"/>
  <c r="AV55" i="1" s="1"/>
  <c r="AT55" i="1" s="1"/>
  <c r="AZ57" i="1"/>
  <c r="AT57" i="1"/>
  <c r="BD54" i="1"/>
  <c r="W33" i="1" s="1"/>
  <c r="F33" i="3"/>
  <c r="AZ56" i="1"/>
  <c r="BB54" i="1"/>
  <c r="W31" i="1" s="1"/>
  <c r="P97" i="2" l="1"/>
  <c r="AU55" i="1"/>
  <c r="AU54" i="1" s="1"/>
  <c r="BK90" i="3"/>
  <c r="J90" i="3"/>
  <c r="J59" i="3"/>
  <c r="AN55" i="1"/>
  <c r="J59" i="2"/>
  <c r="J39" i="2"/>
  <c r="W32" i="1"/>
  <c r="AW54" i="1"/>
  <c r="AZ54" i="1"/>
  <c r="AX54" i="1"/>
  <c r="J30" i="3" l="1"/>
  <c r="AG56" i="1"/>
  <c r="AV54" i="1"/>
  <c r="J39" i="3" l="1"/>
  <c r="AN56" i="1"/>
  <c r="AT54" i="1"/>
  <c r="AG54" i="1"/>
  <c r="AK26" i="1" s="1"/>
  <c r="W29" i="1" s="1"/>
  <c r="AK29" i="1" s="1"/>
  <c r="AK35" i="1" l="1"/>
</calcChain>
</file>

<file path=xl/sharedStrings.xml><?xml version="1.0" encoding="utf-8"?>
<sst xmlns="http://schemas.openxmlformats.org/spreadsheetml/2006/main" count="8866" uniqueCount="1645">
  <si>
    <t>Export Komplet</t>
  </si>
  <si>
    <t>VZ</t>
  </si>
  <si>
    <t>2.0</t>
  </si>
  <si>
    <t>ZAMOK</t>
  </si>
  <si>
    <t>False</t>
  </si>
  <si>
    <t>{d1ea8647-fe08-4d42-a520-499bce0d7470}</t>
  </si>
  <si>
    <t>0,01</t>
  </si>
  <si>
    <t>21</t>
  </si>
  <si>
    <t>15</t>
  </si>
  <si>
    <t>REKAPITULACE STAVBY</t>
  </si>
  <si>
    <t>v ---  níže se nacházejí doplnkové a pomocné údaje k sestavám  --- v</t>
  </si>
  <si>
    <t>Návod na vyplnění</t>
  </si>
  <si>
    <t>0,001</t>
  </si>
  <si>
    <t>Kód:</t>
  </si>
  <si>
    <t>00</t>
  </si>
  <si>
    <t>Měnit lze pouze buňky se žlutým podbarvením!_x000D_
_x000D_
1) v Rekapitulaci stavby vyplňte údaje o Uchazeči (přenesou se do ostatních sestav i v jiných listech)_x000D_
_x000D_
2) na vybraných listech vyplňte v sestavě Soupis prací ceny u položek</t>
  </si>
  <si>
    <t>Stavba:</t>
  </si>
  <si>
    <t>Potravinová banka Královské Poříčí - I. část - hl. budova 1.NP a severo-západní část 2.NP, hl. vstup do budovy</t>
  </si>
  <si>
    <t>KSO:</t>
  </si>
  <si>
    <t/>
  </si>
  <si>
    <t>CC-CZ:</t>
  </si>
  <si>
    <t>Místo:</t>
  </si>
  <si>
    <t>Královské poříčí, Lázeňská 175</t>
  </si>
  <si>
    <t>Datum:</t>
  </si>
  <si>
    <t>15. 1. 2021</t>
  </si>
  <si>
    <t>Zadavatel:</t>
  </si>
  <si>
    <t>IČ:</t>
  </si>
  <si>
    <t>Potravinová banka Karlovarského kraje  z. s.</t>
  </si>
  <si>
    <t>DIČ:</t>
  </si>
  <si>
    <t>Uchazeč:</t>
  </si>
  <si>
    <t>Vyplň údaj</t>
  </si>
  <si>
    <t>Projektant:</t>
  </si>
  <si>
    <t>SCHRADER s.r.o.</t>
  </si>
  <si>
    <t>True</t>
  </si>
  <si>
    <t>Zpracovatel:</t>
  </si>
  <si>
    <t>Michal Kubelka</t>
  </si>
  <si>
    <t>Poznámka:</t>
  </si>
  <si>
    <t>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webu www.podminky.urs.cz.</t>
  </si>
  <si>
    <t>Cena bez DPH</t>
  </si>
  <si>
    <t>Sazba daně</t>
  </si>
  <si>
    <t>Základ daně</t>
  </si>
  <si>
    <t>Výše daně</t>
  </si>
  <si>
    <t>DPH</t>
  </si>
  <si>
    <t>základní</t>
  </si>
  <si>
    <t>snížená</t>
  </si>
  <si>
    <t>zákl. přenesená</t>
  </si>
  <si>
    <t>sníž. přenesená</t>
  </si>
  <si>
    <t>nulová</t>
  </si>
  <si>
    <t>Cena s DPH</t>
  </si>
  <si>
    <t>v</t>
  </si>
  <si>
    <t>CZK</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</si>
  <si>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</si>
  <si>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</si>
  <si>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</si>
  <si>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</si>
  <si>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</si>
  <si>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</si>
  <si>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</si>
  <si>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</si>
  <si>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</si>
  <si>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</si>
  <si>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</si>
  <si>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</si>
  <si>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</si>
  <si>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</si>
  <si>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</si>
  <si>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</si>
  <si>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</si>
  <si>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</si>
  <si>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</si>
  <si>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stavby celkem</t>
  </si>
  <si>
    <t>D</t>
  </si>
  <si>
    <t>0</t>
  </si>
  <si>
    <t>###NOIMPORT###</t>
  </si>
  <si>
    <t>IMPORT</t>
  </si>
  <si>
    <t>{00000000-0000-0000-0000-000000000000}</t>
  </si>
  <si>
    <t>/</t>
  </si>
  <si>
    <t>01</t>
  </si>
  <si>
    <t>Stavební část + ZTI</t>
  </si>
  <si>
    <t>STA</t>
  </si>
  <si>
    <t>1</t>
  </si>
  <si>
    <t>{92a9b93f-76a5-47b3-a135-bbee0e2d898a}</t>
  </si>
  <si>
    <t>2</t>
  </si>
  <si>
    <t>02</t>
  </si>
  <si>
    <t>VYT + VZT</t>
  </si>
  <si>
    <t>{29b0f5f8-e630-4964-a9c0-e34fbbf3c98a}</t>
  </si>
  <si>
    <t>03</t>
  </si>
  <si>
    <t>Elektroinstalace</t>
  </si>
  <si>
    <t>{ab16faba-8a24-4374-9b15-08939070c09c}</t>
  </si>
  <si>
    <t>KRYCÍ LIST SOUPISU PRACÍ</t>
  </si>
  <si>
    <t>Objekt:</t>
  </si>
  <si>
    <t>01 - Stavební část + ZTI</t>
  </si>
  <si>
    <t>REKAPITULACE ČLENĚNÍ SOUPISU PRACÍ</t>
  </si>
  <si>
    <t>Kód dílu - Popis</t>
  </si>
  <si>
    <t>Cena celkem [CZK]</t>
  </si>
  <si>
    <t>-1</t>
  </si>
  <si>
    <t>HSV - Práce a dodávky HSV</t>
  </si>
  <si>
    <t xml:space="preserve">    3 - Svislé a kompletní konstrukce</t>
  </si>
  <si>
    <t xml:space="preserve">    6 - Úpravy povrchů, podlahy a osazování výplní</t>
  </si>
  <si>
    <t xml:space="preserve">    9 - Ostatní konstrukce a práce, bourání</t>
  </si>
  <si>
    <t xml:space="preserve">    997 - Přesun sutě</t>
  </si>
  <si>
    <t xml:space="preserve">    998 - Přesun hmot</t>
  </si>
  <si>
    <t>PSV - Práce a dodávky PSV</t>
  </si>
  <si>
    <t xml:space="preserve">    721 - Zdravotechnika - vnitřní kanalizace</t>
  </si>
  <si>
    <t xml:space="preserve">    722 - Zdravotechnika - vnitřní vodovod</t>
  </si>
  <si>
    <t xml:space="preserve">    725 - Zdravotechnika - zařizovací předměty</t>
  </si>
  <si>
    <t xml:space="preserve">    762 - Konstrukce tesařské</t>
  </si>
  <si>
    <t xml:space="preserve">    763 - Konstrukce suché výstavby</t>
  </si>
  <si>
    <t xml:space="preserve">    766 - Konstrukce truhlářské</t>
  </si>
  <si>
    <t xml:space="preserve">    767 - Konstrukce zámečnické</t>
  </si>
  <si>
    <t xml:space="preserve">    776 - Podlahy povlakové</t>
  </si>
  <si>
    <t xml:space="preserve">    783 - Dokončovací práce - nátěry</t>
  </si>
  <si>
    <t xml:space="preserve">    784 - Dokončovací práce - malby a tapety</t>
  </si>
  <si>
    <t>OST - Ostatní</t>
  </si>
  <si>
    <t>SOUPIS PRACÍ</t>
  </si>
  <si>
    <t>PČ</t>
  </si>
  <si>
    <t>MJ</t>
  </si>
  <si>
    <t>Množství</t>
  </si>
  <si>
    <t>J.cena [CZK]</t>
  </si>
  <si>
    <t>Cenová soustava</t>
  </si>
  <si>
    <t>J. Nh [h]</t>
  </si>
  <si>
    <t>Nh celkem [h]</t>
  </si>
  <si>
    <t>J. hmotnost [t]</t>
  </si>
  <si>
    <t>Hmotnost celkem [t]</t>
  </si>
  <si>
    <t>J. suť [t]</t>
  </si>
  <si>
    <t>Suť Celkem [t]</t>
  </si>
  <si>
    <t>Náklady soupisu celkem</t>
  </si>
  <si>
    <t>HSV</t>
  </si>
  <si>
    <t>Práce a dodávky HSV</t>
  </si>
  <si>
    <t>ROZPOCET</t>
  </si>
  <si>
    <t>3</t>
  </si>
  <si>
    <t>Svislé a kompletní konstrukce</t>
  </si>
  <si>
    <t>K</t>
  </si>
  <si>
    <t>340271045</t>
  </si>
  <si>
    <t>Zazdívka otvorů v příčkách nebo stěnách pórobetonovými tvárnicemi plochy přes 1 m2 do 4 m2, objemová hmotnost 500 kg/m3, tloušťka příčky 150 mm</t>
  </si>
  <si>
    <t>m2</t>
  </si>
  <si>
    <t>CS ÚRS 2021 01</t>
  </si>
  <si>
    <t>4</t>
  </si>
  <si>
    <t>-1731453857</t>
  </si>
  <si>
    <t>Online PSC</t>
  </si>
  <si>
    <t>https://podminky.urs.cz/item/CS_URS_2021_01/340271045</t>
  </si>
  <si>
    <t>VV</t>
  </si>
  <si>
    <t>Zazdívka dveří</t>
  </si>
  <si>
    <t>(1,45*2)*2</t>
  </si>
  <si>
    <t>0,9*2</t>
  </si>
  <si>
    <t>Součet</t>
  </si>
  <si>
    <t>310231055</t>
  </si>
  <si>
    <t>Zazdívka otvorů ve zdivu nadzákladovém děrovanými cihlami plochy přes 1 m2 do 4 m2 přes P10 do P15, tl. zdiva 300 mm</t>
  </si>
  <si>
    <t>507645465</t>
  </si>
  <si>
    <t>https://podminky.urs.cz/item/CS_URS_2021_01/310231055</t>
  </si>
  <si>
    <t>Zazdívky spodních částí oken v jídelně a kuchyni</t>
  </si>
  <si>
    <t>(1,5*1,65)*20</t>
  </si>
  <si>
    <t>311272221</t>
  </si>
  <si>
    <t>Zdivo z pórobetonových tvárnic na tenké maltové lože, tl. zdiva 300 mm pevnost tvárnic do P2, objemová hmotnost do 450 kg/m3 na pero a drážku</t>
  </si>
  <si>
    <t>1641449621</t>
  </si>
  <si>
    <t>https://podminky.urs.cz/item/CS_URS_2021_01/311272221</t>
  </si>
  <si>
    <t>Požární stěna ve skladě</t>
  </si>
  <si>
    <t>14,7*5,25</t>
  </si>
  <si>
    <t>-1,2*1,97</t>
  </si>
  <si>
    <t>342272245</t>
  </si>
  <si>
    <t>Příčky z pórobetonových tvárnic hladkých na tenké maltové lože objemová hmotnost do 500 kg/m3, tloušťka příčky 150 mm</t>
  </si>
  <si>
    <t>121128837</t>
  </si>
  <si>
    <t>https://podminky.urs.cz/item/CS_URS_2021_01/342272245</t>
  </si>
  <si>
    <t>Po prosklených stěnách ve 2.NP</t>
  </si>
  <si>
    <t>(5,25+5,55)*2,19</t>
  </si>
  <si>
    <t>5</t>
  </si>
  <si>
    <t>317143453</t>
  </si>
  <si>
    <t>Překlady nosné z pórobetonu osazené do tenkého maltového lože, pro zdi tl. 300 mm, délky překladu přes 1500 do 1800 mm</t>
  </si>
  <si>
    <t>kus</t>
  </si>
  <si>
    <t>1338766634</t>
  </si>
  <si>
    <t>https://podminky.urs.cz/item/CS_URS_2021_01/317143453</t>
  </si>
  <si>
    <t>PSC</t>
  </si>
  <si>
    <t xml:space="preserve">Poznámka k souboru cen:_x000D_
1. V cenách jsou započteny náklady na dodání a uložení překladu předepsané délky, včetně podmazání ložné plochy tenkovrstvou maltou._x000D_
</t>
  </si>
  <si>
    <t>6</t>
  </si>
  <si>
    <t>003-x1</t>
  </si>
  <si>
    <t>D+M+PH Nový překlad nad dveře mezihlavním skladem potravin a zádveřím - cena vč. likvidace odpadu, přesunu hmot apod...</t>
  </si>
  <si>
    <t>soubor</t>
  </si>
  <si>
    <t>918755921</t>
  </si>
  <si>
    <t>Úpravy povrchů, podlahy a osazování výplní</t>
  </si>
  <si>
    <t>7</t>
  </si>
  <si>
    <t>629991011</t>
  </si>
  <si>
    <t>Zakrytí vnějších ploch před znečištěním včetně pozdějšího odkrytí výplní otvorů a svislých ploch fólií přilepenou lepící páskou</t>
  </si>
  <si>
    <t>-492333178</t>
  </si>
  <si>
    <t>https://podminky.urs.cz/item/CS_URS_2021_01/629991011</t>
  </si>
  <si>
    <t xml:space="preserve">Poznámka k souboru cen:_x000D_
1. V ceně -1012 nejsou započteny náklady na dodávku a montáž začišťovací lišty; tyto se oceňují cenou 622 14-3004 této části katalogu a materiálem ve specifikaci._x000D_
</t>
  </si>
  <si>
    <t>(0,6*0,9)*18</t>
  </si>
  <si>
    <t>3,3*2,2</t>
  </si>
  <si>
    <t>(1,5*1,2)*6</t>
  </si>
  <si>
    <t>0,6*0,4</t>
  </si>
  <si>
    <t>(1,6*1,1)*2</t>
  </si>
  <si>
    <t>(5,4*1,2)*2</t>
  </si>
  <si>
    <t>8</t>
  </si>
  <si>
    <t>611325215</t>
  </si>
  <si>
    <t>Vápenocementová omítka jednotlivých malých ploch hladká na stropech, plochy jednotlivě přes 1,0 do 4 m2</t>
  </si>
  <si>
    <t>-1958885252</t>
  </si>
  <si>
    <t>https://podminky.urs.cz/item/CS_URS_2021_01/611325215</t>
  </si>
  <si>
    <t>Zazdívky oken ve velké jídelně a v prostorech kuchyně</t>
  </si>
  <si>
    <t>20</t>
  </si>
  <si>
    <t>9</t>
  </si>
  <si>
    <t>612325215</t>
  </si>
  <si>
    <t>Vápenocementová omítka jednotlivých malých ploch hladká na stěnách, plochy jednotlivě přes 1,0 do 4 m2</t>
  </si>
  <si>
    <t>-828352722</t>
  </si>
  <si>
    <t>https://podminky.urs.cz/item/CS_URS_2021_01/612325215</t>
  </si>
  <si>
    <t>Zazdívky</t>
  </si>
  <si>
    <t>10</t>
  </si>
  <si>
    <t>612142001</t>
  </si>
  <si>
    <t>Potažení vnitřních ploch pletivem v ploše nebo pruzích, na plném podkladu sklovláknitým vtlačením do tmelu stěn</t>
  </si>
  <si>
    <t>-1232546436</t>
  </si>
  <si>
    <t>https://podminky.urs.cz/item/CS_URS_2021_01/612142001</t>
  </si>
  <si>
    <t xml:space="preserve">Poznámka k souboru cen:_x000D_
1. V cenách -2001 jsou započteny i náklady na tmel._x000D_
</t>
  </si>
  <si>
    <t>Požární stěna</t>
  </si>
  <si>
    <t>(14,7*5,25)*2</t>
  </si>
  <si>
    <t>-(1,2*2)*2</t>
  </si>
  <si>
    <t>((5,25+5,55)*2,19)*2</t>
  </si>
  <si>
    <t>11</t>
  </si>
  <si>
    <t>612131100</t>
  </si>
  <si>
    <t>Podkladní a spojovací vrstva vnitřních omítaných ploch vápenný postřik nanášený ručně celoplošně stěn</t>
  </si>
  <si>
    <t>-743414638</t>
  </si>
  <si>
    <t>https://podminky.urs.cz/item/CS_URS_2021_01/612131100</t>
  </si>
  <si>
    <t>Po otlučení cihelných pásků a demontáži dřev. obložení ve velké jídelně</t>
  </si>
  <si>
    <t>136,9+106,02</t>
  </si>
  <si>
    <t>12</t>
  </si>
  <si>
    <t>612321121</t>
  </si>
  <si>
    <t>Omítka vápenocementová vnitřních ploch nanášená ručně jednovrstvá, tloušťky do 10 mm hladká svislých konstrukcí stěn</t>
  </si>
  <si>
    <t>-1082906006</t>
  </si>
  <si>
    <t>https://podminky.urs.cz/item/CS_URS_2021_01/612321121</t>
  </si>
  <si>
    <t xml:space="preserve">Poznámka k souboru cen:_x000D_
1. Pro ocenění nanášení omítek v tloušťce jádrové omítky přes 10 mm se použije příplatek za každých dalších i započatých 5 mm._x000D_
2. Omítky stropních konstrukcí nanášené na pletivo se oceňují cenami omítek žebrových stropů nebo osamělých trámů._x000D_
3. Podkladní a spojovací vrstvy se oceňují cenami souboru cen 61.13-1... této části katalogu._x000D_
</t>
  </si>
  <si>
    <t>13</t>
  </si>
  <si>
    <t>612321191</t>
  </si>
  <si>
    <t>Omítka vápenocementová vnitřních ploch nanášená ručně Příplatek k cenám za každých dalších i započatých 5 mm tloušťky omítky přes 10 mm stěn</t>
  </si>
  <si>
    <t>678832698</t>
  </si>
  <si>
    <t>https://podminky.urs.cz/item/CS_URS_2021_01/612321191</t>
  </si>
  <si>
    <t>14</t>
  </si>
  <si>
    <t>612325402</t>
  </si>
  <si>
    <t>Oprava vápenocementové omítky vnitřních ploch hrubé, tloušťky do 20 mm stěn, v rozsahu opravované plochy přes 10 do 30%</t>
  </si>
  <si>
    <t>-777614160</t>
  </si>
  <si>
    <t>https://podminky.urs.cz/item/CS_URS_2021_01/612325402</t>
  </si>
  <si>
    <t xml:space="preserve">Poznámka k souboru cen:_x000D_
1. Pro ocenění opravy omítek plochy do 4 m2 se použijí ceny souboru cen 61. 32-52.. Vápenocementová omítka jednotlivých malých ploch._x000D_
</t>
  </si>
  <si>
    <t>612131121</t>
  </si>
  <si>
    <t>Podkladní a spojovací vrstva vnitřních omítaných ploch penetrace akrylát-silikonová nanášená ručně stěn</t>
  </si>
  <si>
    <t>1329466548</t>
  </si>
  <si>
    <t>https://podminky.urs.cz/item/CS_URS_2021_01/612131121</t>
  </si>
  <si>
    <t>pod štuky - všude</t>
  </si>
  <si>
    <t>136,9+106,02+1073,886+149,55+47,304</t>
  </si>
  <si>
    <t>(0,9*2)*2</t>
  </si>
  <si>
    <t>(1,45*2)*3</t>
  </si>
  <si>
    <t>16</t>
  </si>
  <si>
    <t>612311131</t>
  </si>
  <si>
    <t>Potažení vnitřních ploch štukem tloušťky do 3 mm svislých konstrukcí stěn</t>
  </si>
  <si>
    <t>1644113824</t>
  </si>
  <si>
    <t>https://podminky.urs.cz/item/CS_URS_2021_01/612311131</t>
  </si>
  <si>
    <t>Ostatní konstrukce a práce, bourání</t>
  </si>
  <si>
    <t>17</t>
  </si>
  <si>
    <t>009-x8</t>
  </si>
  <si>
    <t>Kompletní vyklizení celé budovy (vč. místností, které jsou předmětem 2. etapy) s likvidací odpadu</t>
  </si>
  <si>
    <t>1321713255</t>
  </si>
  <si>
    <t>18</t>
  </si>
  <si>
    <t>009-x9</t>
  </si>
  <si>
    <t>Kompletní kontrola střechy s vyhodnocením jejího stavu</t>
  </si>
  <si>
    <t>1120497552</t>
  </si>
  <si>
    <t>19</t>
  </si>
  <si>
    <t>009-x6</t>
  </si>
  <si>
    <t>Demontáž vnějších výplní vč. venkovních a vnitřních parapetů (pouze výplně související s 1. etapou)</t>
  </si>
  <si>
    <t>-932533183</t>
  </si>
  <si>
    <t>962031133</t>
  </si>
  <si>
    <t>Bourání příček z cihel, tvárnic nebo příčkovek z cihel pálených, plných nebo dutých na maltu vápennou nebo vápenocementovou, tl. do 150 mm</t>
  </si>
  <si>
    <t>-1193333859</t>
  </si>
  <si>
    <t>https://podminky.urs.cz/item/CS_URS_2021_01/962031133</t>
  </si>
  <si>
    <t>(9,15+2,62)*2,19</t>
  </si>
  <si>
    <t>-(0,6+1,45)*2</t>
  </si>
  <si>
    <t>968072455</t>
  </si>
  <si>
    <t>Vybourání kovových rámů oken s křídly, dveřních zárubní, vrat, stěn, ostění nebo obkladů dveřních zárubní, plochy do 2 m2</t>
  </si>
  <si>
    <t>-1877375925</t>
  </si>
  <si>
    <t>https://podminky.urs.cz/item/CS_URS_2021_01/968072455</t>
  </si>
  <si>
    <t xml:space="preserve">Poznámka k souboru cen:_x000D_
1. V cenách -2244 až -2559 jsou započteny i náklady na vyvěšení křídel._x000D_
2. Cenou -2641 se oceňuje i vybourání nosné ocelové konstrukce pro sádrokartonové příčky._x000D_
</t>
  </si>
  <si>
    <t>0,6*2</t>
  </si>
  <si>
    <t>22</t>
  </si>
  <si>
    <t>968072456</t>
  </si>
  <si>
    <t>Vybourání kovových rámů oken s křídly, dveřních zárubní, vrat, stěn, ostění nebo obkladů dveřních zárubní, plochy přes 2 m2</t>
  </si>
  <si>
    <t>1903329190</t>
  </si>
  <si>
    <t>https://podminky.urs.cz/item/CS_URS_2021_01/968072456</t>
  </si>
  <si>
    <t>1,25*2</t>
  </si>
  <si>
    <t>23</t>
  </si>
  <si>
    <t>971033631</t>
  </si>
  <si>
    <t>Vybourání otvorů ve zdivu základovém nebo nadzákladovém z cihel, tvárnic, příčkovek z cihel pálených na maltu vápennou nebo vápenocementovou plochy do 4 m2, tl. do 150 mm</t>
  </si>
  <si>
    <t>1033105895</t>
  </si>
  <si>
    <t>https://podminky.urs.cz/item/CS_URS_2021_01/971033631</t>
  </si>
  <si>
    <t xml:space="preserve">Nové dveře </t>
  </si>
  <si>
    <t>1,3*2</t>
  </si>
  <si>
    <t>24</t>
  </si>
  <si>
    <t>978013141</t>
  </si>
  <si>
    <t>Otlučení vápenných nebo vápenocementových omítek vnitřních ploch stěn s vyškrabáním spar, s očištěním zdiva, v rozsahu přes 10 do 30 %</t>
  </si>
  <si>
    <t>1030407690</t>
  </si>
  <si>
    <t>https://podminky.urs.cz/item/CS_URS_2021_01/978013141</t>
  </si>
  <si>
    <t xml:space="preserve">Poznámka k souboru cen:_x000D_
1. Položky lze použít i pro ocenění otlučení sádrových, hliněných apod. vnitřních omítek._x000D_
</t>
  </si>
  <si>
    <t>V místěch maleb a nátěrů</t>
  </si>
  <si>
    <t>557,568+474,918+41,4</t>
  </si>
  <si>
    <t>25</t>
  </si>
  <si>
    <t>009-x11</t>
  </si>
  <si>
    <t>Demontáž ocelových rohoží na boty se zabetonováním otvoru - cena vč. likvidace a přesunu hmot (uvnitř budovy za vstupními dveřmi)</t>
  </si>
  <si>
    <t>1590250627</t>
  </si>
  <si>
    <t>26</t>
  </si>
  <si>
    <t>978059541</t>
  </si>
  <si>
    <t>Odsekání obkladů stěn včetně otlučení podkladní omítky až na zdivo z obkládaček vnitřních, z jakýchkoliv materiálů, plochy přes 1 m2</t>
  </si>
  <si>
    <t>979569179</t>
  </si>
  <si>
    <t>https://podminky.urs.cz/item/CS_URS_2021_01/978059541</t>
  </si>
  <si>
    <t xml:space="preserve">Poznámka k souboru cen:_x000D_
1. Odsekání soklíků se oceňuje cenami souboru cen 965 08._x000D_
</t>
  </si>
  <si>
    <t>Cihelné pásky ve velké jídelně</t>
  </si>
  <si>
    <t>(24,98+24,98+15+15+0,6+0,6)*2</t>
  </si>
  <si>
    <t>(3,4+3,4+0,95+0,95+1,25+1+1+1,25+1,25+1,25)*0,9</t>
  </si>
  <si>
    <t>-(1,5*1,1)*14</t>
  </si>
  <si>
    <t>-5,9*1,1</t>
  </si>
  <si>
    <t>-1,6*1,1</t>
  </si>
  <si>
    <t>-0,8*2</t>
  </si>
  <si>
    <t>-3,3*2</t>
  </si>
  <si>
    <t>27</t>
  </si>
  <si>
    <t>009-x12</t>
  </si>
  <si>
    <t>Demontáž, likvidace, zazdívka + omítky okna ve skladu drogerie</t>
  </si>
  <si>
    <t>-1480917297</t>
  </si>
  <si>
    <t>28</t>
  </si>
  <si>
    <t>009-x1</t>
  </si>
  <si>
    <t>Důkladné vyčištění ponechaných podlah z dlažby (keramické teraco, kamenné...)</t>
  </si>
  <si>
    <t>-39292703</t>
  </si>
  <si>
    <t>(3,9*2,5)*0,8</t>
  </si>
  <si>
    <t>(2,71*1,35)*0,8</t>
  </si>
  <si>
    <t>((1,17*0,9)*3)*0,8</t>
  </si>
  <si>
    <t>(1,1*1,17)*0,8</t>
  </si>
  <si>
    <t>(1,1*1,68)*0,8</t>
  </si>
  <si>
    <t>(3*1,04)*0,8</t>
  </si>
  <si>
    <t>(2,9*1,2)*0,8</t>
  </si>
  <si>
    <t>(1,8*5,8)*0,8</t>
  </si>
  <si>
    <t>(2,9*3)*0,8</t>
  </si>
  <si>
    <t>(5*4,95)*0,8</t>
  </si>
  <si>
    <t>(0,9*0,15)*0,8</t>
  </si>
  <si>
    <t>(2,9*0,56)*0,8</t>
  </si>
  <si>
    <t>(0,9*0,1)*0,8</t>
  </si>
  <si>
    <t>((0,6*0,1)*5)*0,8</t>
  </si>
  <si>
    <t>(3,3*0,7)*0,8</t>
  </si>
  <si>
    <t>(0,8*0,1)*0,8</t>
  </si>
  <si>
    <t>(24,975*15)*0,8</t>
  </si>
  <si>
    <t>((1,8*0,3)*14)*0,8</t>
  </si>
  <si>
    <t>(1,25*0,15)*0,8</t>
  </si>
  <si>
    <t>(3,23*4,05)*0,8</t>
  </si>
  <si>
    <t>(10,88*3,23)*0,8</t>
  </si>
  <si>
    <t>(0,8*0,15)*0,8</t>
  </si>
  <si>
    <t>(1,2*0,15)*0,8</t>
  </si>
  <si>
    <t>(1,52*0,15)*0,8</t>
  </si>
  <si>
    <t>(15*6)*0,8</t>
  </si>
  <si>
    <t>(1,73*3,1)*0,8</t>
  </si>
  <si>
    <t>(3,9*3,5)*0,8</t>
  </si>
  <si>
    <t>(2,71*3,83)*0,8</t>
  </si>
  <si>
    <t>(2,8*0,15)*0,</t>
  </si>
  <si>
    <t>(1,5*3,83)*0,8</t>
  </si>
  <si>
    <t>(1,65*3,6)*0,8</t>
  </si>
  <si>
    <t>((0,8*0,3)*4)*0,8</t>
  </si>
  <si>
    <t>(1,45*0,9)*0,8</t>
  </si>
  <si>
    <t>(0,9*1,25)*0,8</t>
  </si>
  <si>
    <t>(3,6*1,25)*0,8</t>
  </si>
  <si>
    <t>((0,86*0,45)*2)*0,8</t>
  </si>
  <si>
    <t>29</t>
  </si>
  <si>
    <t>009-x2</t>
  </si>
  <si>
    <t>Výměna 20% ponechaných dlažeb (pouze poškozené dlažby apod..) - dlažby keramické, teraco, kamenné... - v ceně je zahrnuto vybourání, likvidace odpadu, vyrovnání podkladu, dodávka, montáž a spárování nových dlažeb s přesunem hmot</t>
  </si>
  <si>
    <t>282402403</t>
  </si>
  <si>
    <t>(3,9*2,5)*0,2</t>
  </si>
  <si>
    <t>(2,71*1,35)*0,2</t>
  </si>
  <si>
    <t>((1,17*0,9)*3)*0,2</t>
  </si>
  <si>
    <t>(1,1*1,17)*0,2</t>
  </si>
  <si>
    <t>(1,1*1,68)*0,2</t>
  </si>
  <si>
    <t>(3*1,04)*0,2</t>
  </si>
  <si>
    <t>(2,9*1,2)*0,2</t>
  </si>
  <si>
    <t>(1,8*5,8)*0,2</t>
  </si>
  <si>
    <t>(2,9*3)*0,2</t>
  </si>
  <si>
    <t>(5*4,95)*0,2</t>
  </si>
  <si>
    <t>(0,9*0,15)*0,2</t>
  </si>
  <si>
    <t>(2,9*0,56)*0,2</t>
  </si>
  <si>
    <t>(0,9*0,1)*0,2</t>
  </si>
  <si>
    <t>((0,6*0,1)*5)*0,2</t>
  </si>
  <si>
    <t>(3,3*0,7)*0,2</t>
  </si>
  <si>
    <t>(0,8*0,1)*0,2</t>
  </si>
  <si>
    <t>(24,975*15)*0,2</t>
  </si>
  <si>
    <t>((1,8*0,3)*14)*0,2</t>
  </si>
  <si>
    <t>(1,25*0,15)*0,2</t>
  </si>
  <si>
    <t>(3,23*4,05)*0,2</t>
  </si>
  <si>
    <t>(10,88*3,23)*0,2</t>
  </si>
  <si>
    <t>(0,8*0,15)*0,2</t>
  </si>
  <si>
    <t>(1,2*0,15)*0,2</t>
  </si>
  <si>
    <t>(1,52*0,15)*0,2</t>
  </si>
  <si>
    <t>(15*6)*0,2</t>
  </si>
  <si>
    <t>(1,73*3,1)*0,2</t>
  </si>
  <si>
    <t>(3,9*3,5)*0,2</t>
  </si>
  <si>
    <t>(2,71*3,83)*0,2</t>
  </si>
  <si>
    <t>(2,8*0,15)*0,2</t>
  </si>
  <si>
    <t>(1,5*3,83)*0,2</t>
  </si>
  <si>
    <t>(1,65*3,6)*0,2</t>
  </si>
  <si>
    <t>((0,8*0,3)*4)*0,2</t>
  </si>
  <si>
    <t>(1,45*0,9)*0,2</t>
  </si>
  <si>
    <t>(0,9*1,25)*0,2</t>
  </si>
  <si>
    <t>(3,6*1,25)*0,2</t>
  </si>
  <si>
    <t>((0,86*0,45)*2)*0,2</t>
  </si>
  <si>
    <t>30</t>
  </si>
  <si>
    <t>009-x5</t>
  </si>
  <si>
    <t>Vyčištění schodišť vč. případných drobných oprav s kontrastním označením nástupních a výstupních schodnic a obnovením nátěrů zábradlí a madel</t>
  </si>
  <si>
    <t>-424459929</t>
  </si>
  <si>
    <t>31</t>
  </si>
  <si>
    <t>009-x4</t>
  </si>
  <si>
    <t>Důkladné vyčištění ponechaných obkladů</t>
  </si>
  <si>
    <t>-319894346</t>
  </si>
  <si>
    <t>((4,1+4,1+1,35+1,35-0,6-0,6-0,6-0,6+1,4+1,4+1,4+1,4+1,4+1,4+0,9+0,9+0,9+0,9+0,9+0,9-0,6-0,6--0,6+1,1+1,1+1,4+1,4-0,6+1,7+1,7+1,6+1,6-0,8-0,6)*1,8)*0,8</t>
  </si>
  <si>
    <t>((1,6+1,6+1,35+1,35-0,8-0,6)*1,8)*0,8</t>
  </si>
  <si>
    <t>((15+15+6+6+3,23+3,23+4+4,1+10,88+10,88+3,23+3,23-1,3-0,8-1,2-1,2-1,45-1,45-0,8-0,8+0,65+0,65+0,65+0,65+1,9+1,9+3,1+3,1-0,8+3,9+3,9+3,6+2,8)*2)*0,8</t>
  </si>
  <si>
    <t>((1,65+1,65+3,6+3,6+0,75+0,75+1,25+1,25+1,45+1,45+0,9+0,9+0,45+0,45+0,45+0,45+1,25+1,25+3,6+3,6-0,8-0,6-0,6-0,6-0,6-0,8)*1,7)*0,8</t>
  </si>
  <si>
    <t>-((0,7-0,7-0,9)*2)*0,8</t>
  </si>
  <si>
    <t>-(1,6*1,1)*0,8</t>
  </si>
  <si>
    <t>-(5,8*1,1)*0,8</t>
  </si>
  <si>
    <t>-((1,5*1,1)*3)*0,8</t>
  </si>
  <si>
    <t>-(0,6*0,85)*0,8</t>
  </si>
  <si>
    <t>-(0,55*0,75)*0,8</t>
  </si>
  <si>
    <t>-((0,6*0,9)*3)*0,8</t>
  </si>
  <si>
    <t>10*0,8</t>
  </si>
  <si>
    <t>32</t>
  </si>
  <si>
    <t>009-x3</t>
  </si>
  <si>
    <t>Výměna 20% ponechaných obkladů (pouze poškozené obklady apod...) - v ceně je zahrnuto vybourání, likvidace odpadu, vyrovnání podkladu, dodávka, montáž a spárování nových obkladů s přesunem hmot</t>
  </si>
  <si>
    <t>1078324127</t>
  </si>
  <si>
    <t>((4,1+4,1+1,35+1,35-0,6-0,6-0,6-0,6+1,4+1,4+1,4+1,4+1,4+1,4+0,9+0,9+0,9+0,9+0,9+0,9-0,6-0,6--0,6+1,1+1,1+1,4+1,4-0,6+1,7+1,7+1,6+1,6-0,8-0,6)*1,8)*0,2</t>
  </si>
  <si>
    <t>((1,6+1,6+1,35+1,35-0,8-0,6)*1,8)*0,2</t>
  </si>
  <si>
    <t>((15+15+6+6+3,23+3,23+4+4,1+10,88+10,88+3,23+3,23-1,3-0,8-1,2-1,2-1,45-1,45-0,8-0,8+0,65+0,65+0,65+0,65+1,9+1,9+3,1+3,1-0,8+3,9+3,9+3,6+2,8)*2)*0,2</t>
  </si>
  <si>
    <t>((1,65+1,65+3,6+3,6+0,75+0,75+1,25+1,25+1,45+1,45+0,9+0,9+0,45+0,45+0,45+0,45+1,25+1,25+3,6+3,6-0,8-0,6-0,6-0,6-0,6-0,8)*1,7)*0,2</t>
  </si>
  <si>
    <t>-((0,7-0,7-0,9)*2)*0,2</t>
  </si>
  <si>
    <t>-(1,6*1,1)*0,2</t>
  </si>
  <si>
    <t>-(5,8*1,1)*0,2</t>
  </si>
  <si>
    <t>-((1,5*1,1)*3)*0,2</t>
  </si>
  <si>
    <t>-(0,6*0,85)*0,2</t>
  </si>
  <si>
    <t>-(0,55*0,75)*0,2</t>
  </si>
  <si>
    <t>-((0,6*0,9)*3)*0,2</t>
  </si>
  <si>
    <t>10*0,2</t>
  </si>
  <si>
    <t>33</t>
  </si>
  <si>
    <t>009-x10</t>
  </si>
  <si>
    <t>Oprava a úprava vchodové části objektu - oprava podlahy, zídky, zajištění bezbariérovosti pro paletový vozíky, nátěry zábradlí, výměna rohoží na boty apod... cena vč. likvidace suti, přesunu hmot apod...</t>
  </si>
  <si>
    <t>1532267857</t>
  </si>
  <si>
    <t>34</t>
  </si>
  <si>
    <t>009-x7</t>
  </si>
  <si>
    <t>Deratizace a dezinfekce všech místností dotčených 1. etapou</t>
  </si>
  <si>
    <t>-1165295638</t>
  </si>
  <si>
    <t>35</t>
  </si>
  <si>
    <t>009-x13</t>
  </si>
  <si>
    <t>D+M+PH Hasící přístroj P6 34A/183B vč. držáku na zeď a revize</t>
  </si>
  <si>
    <t>1928850358</t>
  </si>
  <si>
    <t>36</t>
  </si>
  <si>
    <t>009-x14</t>
  </si>
  <si>
    <t>D+M+PH Ostatní náklady dle PBŘ - výstražné tabulky, označení únikových východů apod...</t>
  </si>
  <si>
    <t>8492400</t>
  </si>
  <si>
    <t>37</t>
  </si>
  <si>
    <t>946111115</t>
  </si>
  <si>
    <t>Montáž pojízdných věží trubkových nebo dílcových s maximálním zatížením podlahy do 200 kg/m2 šířky od 0,6 do 0,9 m, délky do 3,2 m, výšky přes 4,5 m do 5,5 m</t>
  </si>
  <si>
    <t>946239828</t>
  </si>
  <si>
    <t>https://podminky.urs.cz/item/CS_URS_2021_01/946111115</t>
  </si>
  <si>
    <t xml:space="preserve">Poznámka k souboru cen:_x000D_
1. Montáž lešení vyšších, než je uvedeno v souboru cen, se oceňuje individuálně, stejně tak jako konstrukce s vyšším požadovaným zatížením._x000D_
2. Pojízdná lešení do tunelů a pojízdná lešení s bočním vysunutím se oceňují individuálně._x000D_
</t>
  </si>
  <si>
    <t>38</t>
  </si>
  <si>
    <t>946111215</t>
  </si>
  <si>
    <t>Montáž pojízdných věží trubkových nebo dílcových s maximálním zatížením podlahy do 200 kg/m2 Příplatek za první a každý další den použití pojízdného lešení k ceně -1115</t>
  </si>
  <si>
    <t>-1940346316</t>
  </si>
  <si>
    <t>https://podminky.urs.cz/item/CS_URS_2021_01/946111215</t>
  </si>
  <si>
    <t>3*90</t>
  </si>
  <si>
    <t>39</t>
  </si>
  <si>
    <t>946111815</t>
  </si>
  <si>
    <t>Demontáž pojízdných věží trubkových nebo dílcových s maximálním zatížením podlahy do 200 kg/m2 šířky od 0,6 do 0,9 m, délky do 3,2 m, výšky přes 4,5 m do 5,5 m</t>
  </si>
  <si>
    <t>795820604</t>
  </si>
  <si>
    <t>https://podminky.urs.cz/item/CS_URS_2021_01/946111815</t>
  </si>
  <si>
    <t xml:space="preserve">Poznámka k souboru cen:_x000D_
1. Demontáž lešení vyšších, než je uvedeno v souboru cen, se oceňuje individuálně, stejně tak jako konstrukce s vyšším požadovaným zatížením._x000D_
</t>
  </si>
  <si>
    <t>40</t>
  </si>
  <si>
    <t>949101111</t>
  </si>
  <si>
    <t>Lešení pomocné pracovní pro objekty pozemních staveb pro zatížení do 150 kg/m2, o výšce lešeňové podlahy do 1,9 m</t>
  </si>
  <si>
    <t>512</t>
  </si>
  <si>
    <t>-86581340</t>
  </si>
  <si>
    <t>https://podminky.urs.cz/item/CS_URS_2021_01/949101111</t>
  </si>
  <si>
    <t xml:space="preserve">Poznámka k souboru cen:_x000D_
1. V ceně jsou započteny i náklady na montáž, opotřebení a demontáž lešení._x000D_
2. V ceně nejsou započteny náklady na manipulaci s lešením; tyto jsou již zahrnuty v cenách příslušných stavebních prací._x000D_
3. Množství měrných jednotek se určuje m2 podlahové plochy, na které se práce provádí._x000D_
</t>
  </si>
  <si>
    <t>5,25*2,55</t>
  </si>
  <si>
    <t>4,95*4,15</t>
  </si>
  <si>
    <t>3,9*2,55</t>
  </si>
  <si>
    <t>1.8*5.7</t>
  </si>
  <si>
    <t>2.9*2.05</t>
  </si>
  <si>
    <t>2.9*1.3</t>
  </si>
  <si>
    <t>1,04*2</t>
  </si>
  <si>
    <t>2,71*1,04</t>
  </si>
  <si>
    <t>1,17*0,9</t>
  </si>
  <si>
    <t>1,1*1,68</t>
  </si>
  <si>
    <t>1,68*1,1</t>
  </si>
  <si>
    <t>1,73*3,15</t>
  </si>
  <si>
    <t>3,9*3,6</t>
  </si>
  <si>
    <t>3,83*2,71</t>
  </si>
  <si>
    <t>1,5*3,83</t>
  </si>
  <si>
    <t>3,6*1,65</t>
  </si>
  <si>
    <t>1,745*0,75</t>
  </si>
  <si>
    <t>0,75*1,25</t>
  </si>
  <si>
    <t>3,6*1,25</t>
  </si>
  <si>
    <t>0,86*0,3</t>
  </si>
  <si>
    <t>9,45*4,05</t>
  </si>
  <si>
    <t>4,05*1,8</t>
  </si>
  <si>
    <t>5,7*15</t>
  </si>
  <si>
    <t>-4,2*2,4</t>
  </si>
  <si>
    <t>3,9*2,3</t>
  </si>
  <si>
    <t>41</t>
  </si>
  <si>
    <t>952901111</t>
  </si>
  <si>
    <t>Vyčištění budov nebo objektů před předáním do užívání budov bytové nebo občanské výstavby, světlé výšky podlaží do 4 m</t>
  </si>
  <si>
    <t>-80024154</t>
  </si>
  <si>
    <t>https://podminky.urs.cz/item/CS_URS_2021_01/952901111</t>
  </si>
  <si>
    <t xml:space="preserve">Poznámka k souboru cen:_x000D_
1. Cenu -1111 lze použít i pro vyčištění půdy a rovné střechy budov, pokud definitivní úprava umožňuje, aby se ploché střechy používalo jako terasy, nebo tehdy, když je nutno čistit konstrukce na těchto střechách (světlíky, dveře apod.). Do výměry se započítávají jednou třetinou plochy._x000D_
2. Střešní plochy hal se světlíky nebo okny se oceňují jako podlaží cenou -1221._x000D_
3. Množství měrných jednotek se určuje v m2 půdorysné plochy každého podlaží, dané vnějším obrysem podlaží budovy. Plochy balkonů se přičítají._x000D_
4. v ceně -1111 a -1114 jsou započteny náklady na zametení a umytí podlah, dlažeb, obkladů, schodů v místnostech, chodbách a schodištích, vyčištění a umytí oken, dveří s rámy, zárubněmi, umytí a vyčištění jiných zasklených a natíraných ploch a zařizovacích předmětů._x000D_
5. V ceně -1221 jsou započteny náklady na zametení podlahy, umytí dlažeb nebo keramických podlah v přilehlých místnostech, chodbách a schodištích, umytí obkladů, schodů, vyčištění a umytí oken a dveří s rámy a zárubněmi, umytí a vyčištění jiných zasklených a natíraných ploch a zařizovacích předmětů._x000D_
6. V ceně -1311 jsou započteny náklady na zametení a čištění dlažeb, umytí, vyčištění okenních a dveřních rámů a zařizovacích předmětů._x000D_
7. V ceně -1411 jsou započteny náklady na vynesení zbytků stavebního rumu, kropení a 2x zametení podlah, oprášení stěn a výplní otvorů._x000D_
</t>
  </si>
  <si>
    <t>42</t>
  </si>
  <si>
    <t>952901114</t>
  </si>
  <si>
    <t>Vyčištění budov nebo objektů před předáním do užívání budov bytové nebo občanské výstavby, světlé výšky podlaží přes 4 m</t>
  </si>
  <si>
    <t>-965387207</t>
  </si>
  <si>
    <t>https://podminky.urs.cz/item/CS_URS_2021_01/952901114</t>
  </si>
  <si>
    <t>24,975*14,66</t>
  </si>
  <si>
    <t>5,25*0,6</t>
  </si>
  <si>
    <t>3,23*4,05</t>
  </si>
  <si>
    <t>10,88*3,23</t>
  </si>
  <si>
    <t>6*15</t>
  </si>
  <si>
    <t>997</t>
  </si>
  <si>
    <t>Přesun sutě</t>
  </si>
  <si>
    <t>43</t>
  </si>
  <si>
    <t>997013211</t>
  </si>
  <si>
    <t>Vnitrostaveništní doprava suti a vybouraných hmot vodorovně do 50 m svisle ručně pro budovy a haly výšky do 6 m</t>
  </si>
  <si>
    <t>t</t>
  </si>
  <si>
    <t>1386647573</t>
  </si>
  <si>
    <t>https://podminky.urs.cz/item/CS_URS_2021_01/997013211</t>
  </si>
  <si>
    <t xml:space="preserve">Poznámka k souboru cen:_x000D_
1. V cenách -3111 až -3217 jsou započteny i náklady na:_x000D_
a) vodorovnou dopravu na uvedenou vzdálenost,_x000D_
b) svislou dopravu pro uvedenou výšku budovy,_x000D_
c) naložení na vodorovný dopravní prostředek pro odvoz na skládku nebo meziskládku,_x000D_
d) náklady na rozhrnutí a urovnání suti na dopravním prostředku._x000D_
2. Jestliže se pro svislý přesun použije shoz nebo zařízení investora (např. výtah v budově), užijí se pro ocenění vodorovné dopravy suti ceny -3111 pro budovy a haly výšky do 6 m._x000D_
3. Montáž, demontáž a pronájem shozu se ocení cenami souboru cen 997 01-33 Shoz suti._x000D_
4. Ceny -3151 až -3162 lze použít v případě, kdy dochází ke ztížení dopravy suti např. tím, že není možné instalovat jeřáb._x000D_
</t>
  </si>
  <si>
    <t>44</t>
  </si>
  <si>
    <t>997002611</t>
  </si>
  <si>
    <t>Nakládání suti a vybouraných hmot na dopravní prostředek pro vodorovné přemístění</t>
  </si>
  <si>
    <t>-1370417247</t>
  </si>
  <si>
    <t>https://podminky.urs.cz/item/CS_URS_2021_01/997002611</t>
  </si>
  <si>
    <t xml:space="preserve">Poznámka k souboru cen:_x000D_
1. Cena platí i pro překládání při lomené dopravě._x000D_
2. Cenu nelze použít při dopravě po železnici, po vodě nebo ručně._x000D_
</t>
  </si>
  <si>
    <t>45</t>
  </si>
  <si>
    <t>997013501</t>
  </si>
  <si>
    <t>Odvoz suti a vybouraných hmot na skládku nebo meziskládku se složením, na vzdálenost do 1 km</t>
  </si>
  <si>
    <t>-476440901</t>
  </si>
  <si>
    <t>https://podminky.urs.cz/item/CS_URS_2021_01/997013501</t>
  </si>
  <si>
    <t xml:space="preserve">Poznámka k souboru cen:_x000D_
1. Délka odvozu suti je vzdálenost od místa naložení suti na dopravní prostředek až po místo složení na určené skládce nebo meziskládce._x000D_
2. V ceně -3501 jsou započteny i náklady na složení suti na skládku nebo meziskládku._x000D_
3. Ceny jsou určeny pro odvoz suti na skládku nebo meziskládku jakýmkoliv způsobem silniční dopravy (i prostřednictvím kontejnerů)._x000D_
4. Odvoz suti z meziskládky se oceňuje cenou 997 01-3511 souboru cen Odvoz suti a vybouraných hmot z meziskládky na skládku._x000D_
</t>
  </si>
  <si>
    <t>46</t>
  </si>
  <si>
    <t>997013509</t>
  </si>
  <si>
    <t>Odvoz suti a vybouraných hmot na skládku nebo meziskládku se složením, na vzdálenost Příplatek k ceně za každý další i započatý 1 km přes 1 km</t>
  </si>
  <si>
    <t>217487072</t>
  </si>
  <si>
    <t>https://podminky.urs.cz/item/CS_URS_2021_01/997013509</t>
  </si>
  <si>
    <t>62,962*11</t>
  </si>
  <si>
    <t>47</t>
  </si>
  <si>
    <t>997013631</t>
  </si>
  <si>
    <t>Poplatek za uložení stavebního odpadu na skládce (skládkovné) směsného stavebního a demoličního zatříděného do Katalogu odpadů pod kódem 17 09 04</t>
  </si>
  <si>
    <t>-958695447</t>
  </si>
  <si>
    <t>https://podminky.urs.cz/item/CS_URS_2021_01/997013631</t>
  </si>
  <si>
    <t xml:space="preserve">Poznámka k souboru cen:_x000D_
1. Ceny uvedené v souboru cen je doporučeno upravit podle aktuálních cen místně příslušné skládky odpadů._x000D_
2. Uložení odpadů neuvedených v souboru cen se oceňuje individuálně._x000D_
3. V cenách je započítán poplatek za ukládaní odpadu dle zákona 185/2001 Sb._x000D_
4. Případné drcení stavebního odpadu lze ocenit souborem cen 997 00-60 Drcení stavebního odpadu z katalogu 800-6 Demolice objektů._x000D_
</t>
  </si>
  <si>
    <t>998</t>
  </si>
  <si>
    <t>Přesun hmot</t>
  </si>
  <si>
    <t>48</t>
  </si>
  <si>
    <t>998018001</t>
  </si>
  <si>
    <t>Přesun hmot pro budovy občanské výstavby, bydlení, výrobu a služby ruční - bez užití mechanizace vodorovná dopravní vzdálenost do 100 m pro budovy s jakoukoliv nosnou konstrukcí výšky do 6 m</t>
  </si>
  <si>
    <t>975934389</t>
  </si>
  <si>
    <t>https://podminky.urs.cz/item/CS_URS_2021_01/998018001</t>
  </si>
  <si>
    <t xml:space="preserve">Poznámka k souboru cen:_x000D_
1. Ceny -7001 až -7006 lze použít v případě, kdy dochází ke ztížení přesunu např. tím, že není možné instalovat jeřáb._x000D_
2. K cenám -7001 až -7006 lze použít příplatky za zvětšený přesun -1014 až -1019, -2034 až -2039 nebo -2114 až 2119._x000D_
3. Jestliže pro svislý přesun používá zařízení investora (např. výtah v budově), užijí se pro ocenění přesunu hmot ceny stanovené pro nejmenší výšku, tj. 6 m._x000D_
</t>
  </si>
  <si>
    <t>PSV</t>
  </si>
  <si>
    <t>Práce a dodávky PSV</t>
  </si>
  <si>
    <t>721</t>
  </si>
  <si>
    <t>Zdravotechnika - vnitřní kanalizace</t>
  </si>
  <si>
    <t>49</t>
  </si>
  <si>
    <t>721-x1</t>
  </si>
  <si>
    <t>Demontáž nepotřebných rozvodů kanalizace se zaslepením....cena vč. likvidace odpadu</t>
  </si>
  <si>
    <t>268681691</t>
  </si>
  <si>
    <t>50</t>
  </si>
  <si>
    <t>721-x2</t>
  </si>
  <si>
    <t>Napojování nového potrubí na stávající</t>
  </si>
  <si>
    <t>1021137114</t>
  </si>
  <si>
    <t>51</t>
  </si>
  <si>
    <t>721174043</t>
  </si>
  <si>
    <t>Potrubí z trub polypropylenových připojovací DN 50</t>
  </si>
  <si>
    <t>m</t>
  </si>
  <si>
    <t>-1470773233</t>
  </si>
  <si>
    <t>https://podminky.urs.cz/item/CS_URS_2021_01/721174043</t>
  </si>
  <si>
    <t xml:space="preserve">Poznámka k souboru cen:_x000D_
1. Cenami -4054 až -4057 se oceňuje svislé potrubí od střešního vtoku po čisticí kus._x000D_
2. Ochrany odpadního a připojovacího potrubí z plastových trub se oceňují cenami souboru cen 722 18- . . Ochrana potrubí, části A 02._x000D_
</t>
  </si>
  <si>
    <t>52</t>
  </si>
  <si>
    <t>721174045</t>
  </si>
  <si>
    <t>Potrubí z trub polypropylenových připojovací DN 110</t>
  </si>
  <si>
    <t>-1782901140</t>
  </si>
  <si>
    <t>https://podminky.urs.cz/item/CS_URS_2021_01/721174045</t>
  </si>
  <si>
    <t>53</t>
  </si>
  <si>
    <t>721194105</t>
  </si>
  <si>
    <t>Vyměření přípojek na potrubí vyvedení a upevnění odpadních výpustek DN 50</t>
  </si>
  <si>
    <t>665797626</t>
  </si>
  <si>
    <t>https://podminky.urs.cz/item/CS_URS_2021_01/721194105</t>
  </si>
  <si>
    <t xml:space="preserve">Poznámka k souboru cen:_x000D_
1. Cenami lze oceňovat i vyvedení a upevnění odpadních výpustek ke strojům a zařízením._x000D_
2. Potrubí odpadních výpustek se oceňují cenami souboru cen 721 17- . . Potrubí z plastových trub, části A 01._x000D_
</t>
  </si>
  <si>
    <t>54</t>
  </si>
  <si>
    <t>721194109</t>
  </si>
  <si>
    <t>Vyměření přípojek na potrubí vyvedení a upevnění odpadních výpustek DN 110</t>
  </si>
  <si>
    <t>255482037</t>
  </si>
  <si>
    <t>https://podminky.urs.cz/item/CS_URS_2021_01/721194109</t>
  </si>
  <si>
    <t>55</t>
  </si>
  <si>
    <t>721211421</t>
  </si>
  <si>
    <t>Podlahové vpusti se svislým odtokem DN 50/75/110 mřížka nerez 115x115</t>
  </si>
  <si>
    <t>-865646056</t>
  </si>
  <si>
    <t>https://podminky.urs.cz/item/CS_URS_2021_01/721211421</t>
  </si>
  <si>
    <t>56</t>
  </si>
  <si>
    <t>721290111</t>
  </si>
  <si>
    <t>Zkouška těsnosti kanalizace v objektech vodou do DN 125</t>
  </si>
  <si>
    <t>332369940</t>
  </si>
  <si>
    <t>https://podminky.urs.cz/item/CS_URS_2021_01/721290111</t>
  </si>
  <si>
    <t>57</t>
  </si>
  <si>
    <t>721-x3</t>
  </si>
  <si>
    <t>Prohlídka a vyčištění stávajících rozvodů kanalizace</t>
  </si>
  <si>
    <t>-1594508209</t>
  </si>
  <si>
    <t>58</t>
  </si>
  <si>
    <t>721-x4</t>
  </si>
  <si>
    <t>Stavební přípomoc</t>
  </si>
  <si>
    <t>387994061</t>
  </si>
  <si>
    <t>59</t>
  </si>
  <si>
    <t>998721201</t>
  </si>
  <si>
    <t>Přesun hmot pro vnitřní kanalizace stanovený procentní sazbou (%) z ceny vodorovná dopravní vzdálenost do 50 m v objektech výšky do 6 m</t>
  </si>
  <si>
    <t>%</t>
  </si>
  <si>
    <t>-79817638</t>
  </si>
  <si>
    <t>https://podminky.urs.cz/item/CS_URS_2021_01/998721201</t>
  </si>
  <si>
    <t xml:space="preserve">Poznámka k souboru cen:_x000D_
1. Ceny pro přesun hmot stanovený z hmotnosti přesunovaného materiálu se používají tehdy, pokud je možné určit hmotnost za celý stavební díl. Do této hmotnosti se započítává i hmotnost materiálů oceňovaných ve specifikaci._x000D_
2. Pokud nelze jednoznačně stanovit hmotnost přesunovaných materiálů, lze pro výpočet přesunu hmot použít orientačně procentní sazbu. Touto sazbou se vynásobí rozpočtové náklady za celý stavební díl včetně nákladů na materiál ve specifikacích._x000D_
3. Příplatek k cenám -1181 pro přesun prováděný bez použití mechanizace, tj. za ztížených podmínek, lze použít pouze pro hmotnost materiálu, která se tímto způsobem skutečně přemísťuje._x000D_
</t>
  </si>
  <si>
    <t>722</t>
  </si>
  <si>
    <t>Zdravotechnika - vnitřní vodovod</t>
  </si>
  <si>
    <t>60</t>
  </si>
  <si>
    <t>722-x1</t>
  </si>
  <si>
    <t>Demontáž nepotřebných rozvodů vodovodu se zaslepením....cena vč. likvidace odpadu</t>
  </si>
  <si>
    <t>520820363</t>
  </si>
  <si>
    <t>61</t>
  </si>
  <si>
    <t>722-x2</t>
  </si>
  <si>
    <t>-1235262476</t>
  </si>
  <si>
    <t>62</t>
  </si>
  <si>
    <t>722174003/R</t>
  </si>
  <si>
    <t xml:space="preserve">Potrubí z plastových trubek z polypropylenu PPR svařovaných polyfúzně </t>
  </si>
  <si>
    <t>1788132019</t>
  </si>
  <si>
    <t>63</t>
  </si>
  <si>
    <t>722181242/R</t>
  </si>
  <si>
    <t>Ochrana potrubí termoizolačními trubicemi z pěnového polyetylenu PE přilepenými v příčných a podélných spojích, tloušťky izolace přes 13 do 20 mm, vnitřního průměru izolace DN do 45 mm</t>
  </si>
  <si>
    <t>1080029724</t>
  </si>
  <si>
    <t xml:space="preserve">Poznámka k souboru cen:_x000D_
1. V cenách -1211 až -1256 jsou započteny i náklady na dodání tepelně izolačních trubic._x000D_
</t>
  </si>
  <si>
    <t>64</t>
  </si>
  <si>
    <t>722250133</t>
  </si>
  <si>
    <t>Požární příslušenství a armatury hydrantový systém s tvarově stálou hadicí celoplechový D 25 x 30 m</t>
  </si>
  <si>
    <t>-1900522919</t>
  </si>
  <si>
    <t>https://podminky.urs.cz/item/CS_URS_2021_01/722250133</t>
  </si>
  <si>
    <t>65</t>
  </si>
  <si>
    <t>722290226</t>
  </si>
  <si>
    <t>Zkoušky, proplach a desinfekce vodovodního potrubí zkoušky těsnosti vodovodního potrubí závitového do DN 50</t>
  </si>
  <si>
    <t>121102816</t>
  </si>
  <si>
    <t>https://podminky.urs.cz/item/CS_URS_2021_01/722290226</t>
  </si>
  <si>
    <t xml:space="preserve">Poznámka k souboru cen:_x000D_
1. Cenami se oceňují dílčí zkoušky těsnosti vodovodního potrubí, které bude v dalším pracovním postupu zakryto nebo se stane nepřístupným._x000D_
2. Cenami nelze oceňovat celkové zkoušky těsnosti rozvodů vodovodního potrubí._x000D_
3. V cenách je započteno i dodání vody, uzavření a zabezpečení konců potrubí._x000D_
4. V cenách -0234 a -0237 je započteno i dodání desinfekčního prostředku._x000D_
</t>
  </si>
  <si>
    <t>66</t>
  </si>
  <si>
    <t>722290234</t>
  </si>
  <si>
    <t>Zkoušky, proplach a desinfekce vodovodního potrubí proplach a desinfekce vodovodního potrubí do DN 80</t>
  </si>
  <si>
    <t>1048630909</t>
  </si>
  <si>
    <t>https://podminky.urs.cz/item/CS_URS_2021_01/722290234</t>
  </si>
  <si>
    <t>67</t>
  </si>
  <si>
    <t>722-x3</t>
  </si>
  <si>
    <t>Prohlídka a desinfekce stávajících rozvodů vodovodu</t>
  </si>
  <si>
    <t>-1995099682</t>
  </si>
  <si>
    <t>68</t>
  </si>
  <si>
    <t>722-x5</t>
  </si>
  <si>
    <t>D+M Požární vodovod - rozsah dle PD</t>
  </si>
  <si>
    <t>-1933175169</t>
  </si>
  <si>
    <t>69</t>
  </si>
  <si>
    <t>722-x4</t>
  </si>
  <si>
    <t>1692675274</t>
  </si>
  <si>
    <t>70</t>
  </si>
  <si>
    <t>998722201</t>
  </si>
  <si>
    <t>Přesun hmot pro vnitřní vodovod stanovený procentní sazbou (%) z ceny vodorovná dopravní vzdálenost do 50 m v objektech výšky do 6 m</t>
  </si>
  <si>
    <t>1362770938</t>
  </si>
  <si>
    <t>https://podminky.urs.cz/item/CS_URS_2021_01/998722201</t>
  </si>
  <si>
    <t xml:space="preserve">Poznámka k souboru cen:_x000D_
1. Ceny pro přesun hmot stanovený z hmotnosti přesunovaného materiálu se používají tehdy, pokud je možné určit hmotnost za celý stavební díl. Do této hmotnosti se započítává i hmotnost materiálů oceňovaných ve specifikaci._x000D_
2. Pokud nelze jednoznačně stanovit hmotnost přesunovaných materiálů, lze pro výpočet přesunu hmot použít orientačně procentní sazbu. Touto sazbou se vynásobí rozpočtové náklady za celý stavební díl včetně nákladů na materiál ve specifikacích._x000D_
3. Příplatek k cenám -2181 pro přesun prováděný bez použití mechanizace, tj. za ztížených podmínek, lze použít pouze pro hmotnost materiálu, která se tímto způsobem skutečně přemísťuje._x000D_
</t>
  </si>
  <si>
    <t>725</t>
  </si>
  <si>
    <t>Zdravotechnika - zařizovací předměty</t>
  </si>
  <si>
    <t>71</t>
  </si>
  <si>
    <t>725110811</t>
  </si>
  <si>
    <t>Demontáž klozetů splachovacích s nádrží nebo tlakovým splachovačem</t>
  </si>
  <si>
    <t>-540352900</t>
  </si>
  <si>
    <t>https://podminky.urs.cz/item/CS_URS_2021_01/725110811</t>
  </si>
  <si>
    <t>72</t>
  </si>
  <si>
    <t>725122815</t>
  </si>
  <si>
    <t>Demontáž pisoárů s nádrží a 3 záchodky</t>
  </si>
  <si>
    <t>1374499749</t>
  </si>
  <si>
    <t>https://podminky.urs.cz/item/CS_URS_2021_01/725122815</t>
  </si>
  <si>
    <t>73</t>
  </si>
  <si>
    <t>725210821</t>
  </si>
  <si>
    <t>Demontáž umyvadel bez výtokových armatur umyvadel</t>
  </si>
  <si>
    <t>297490509</t>
  </si>
  <si>
    <t>https://podminky.urs.cz/item/CS_URS_2021_01/725210821</t>
  </si>
  <si>
    <t>74</t>
  </si>
  <si>
    <t>725310821</t>
  </si>
  <si>
    <t>Demontáž dřezů jednodílných bez výtokových armatur na konzolách</t>
  </si>
  <si>
    <t>366306525</t>
  </si>
  <si>
    <t>https://podminky.urs.cz/item/CS_URS_2021_01/725310821</t>
  </si>
  <si>
    <t>75</t>
  </si>
  <si>
    <t>725330820</t>
  </si>
  <si>
    <t>Demontáž výlevek bez výtokových armatur a bez nádrže a splachovacího potrubí diturvitových</t>
  </si>
  <si>
    <t>-594266041</t>
  </si>
  <si>
    <t>https://podminky.urs.cz/item/CS_URS_2021_01/725330820</t>
  </si>
  <si>
    <t>76</t>
  </si>
  <si>
    <t>725530831</t>
  </si>
  <si>
    <t>Demontáž elektrických zásobníkových ohřívačů vody průtokových jakýchkoliv</t>
  </si>
  <si>
    <t>-381265693</t>
  </si>
  <si>
    <t>https://podminky.urs.cz/item/CS_URS_2021_01/725530831</t>
  </si>
  <si>
    <t>77</t>
  </si>
  <si>
    <t>725860811</t>
  </si>
  <si>
    <t>Demontáž zápachových uzávěrek pro zařizovací předměty jednoduchých</t>
  </si>
  <si>
    <t>-758932324</t>
  </si>
  <si>
    <t>https://podminky.urs.cz/item/CS_URS_2021_01/725860811</t>
  </si>
  <si>
    <t>78</t>
  </si>
  <si>
    <t>725112182</t>
  </si>
  <si>
    <t xml:space="preserve">Zařízení záchodů kombi klozety s úspornou armaturou </t>
  </si>
  <si>
    <t>1909487947</t>
  </si>
  <si>
    <t>https://podminky.urs.cz/item/CS_URS_2021_01/725112182</t>
  </si>
  <si>
    <t xml:space="preserve">Poznámka k souboru cen:_x000D_
1. V cenách -1351, -1361 není započten napájecí zdroj._x000D_
2. V cenách jsou započtená klozetová sedátka._x000D_
</t>
  </si>
  <si>
    <t>79</t>
  </si>
  <si>
    <t>725121527</t>
  </si>
  <si>
    <t>Pisoárové záchodky keramické automatické s integrovaným napájecím zdrojem</t>
  </si>
  <si>
    <t>1298543632</t>
  </si>
  <si>
    <t>https://podminky.urs.cz/item/CS_URS_2021_01/725121527</t>
  </si>
  <si>
    <t xml:space="preserve">Poznámka k souboru cen:_x000D_
1. V cenách –1001, -1521, -1525, -1529 není započten napájecí zdroj._x000D_
2. V cenách -1501 a -1502 není započten ventil na oplach pisoáru._x000D_
</t>
  </si>
  <si>
    <t>80</t>
  </si>
  <si>
    <t>725211616</t>
  </si>
  <si>
    <t>Umyvadla keramická bílá bez výtokových armatur připevněná na stěnu šrouby s krytem na sifon (polosloupem), šířka umyvadla 550 mm</t>
  </si>
  <si>
    <t>633169266</t>
  </si>
  <si>
    <t>https://podminky.urs.cz/item/CS_URS_2021_01/725211616</t>
  </si>
  <si>
    <t xml:space="preserve">Poznámka k souboru cen:_x000D_
1. V cenách -1601 až -9102 je započteno i dodání kulových uzávěrů (roháčků) a sifonu._x000D_
2. V cenách s viditelným sifonem (tj. bez krytu sifonu, slopu, skříňky, ..) jsou použity kulové uzávěry a sifon s celokovovým designem._x000D_
3. V cenách -1651 a -1661 nejsou započteny náklady na montáž a dodání desky, tyto se oceňují cenami 766 69-3411 až 766 69-3422._x000D_
4. V cenách –4112-14, -4141-43, -4151-55, -4161-63, -4211, 21, 31, 41 není započten napájecí zdroj._x000D_
</t>
  </si>
  <si>
    <t>81</t>
  </si>
  <si>
    <t>725822611</t>
  </si>
  <si>
    <t>Baterie umyvadlové stojánkové pákové bez výpusti</t>
  </si>
  <si>
    <t>960293884</t>
  </si>
  <si>
    <t>https://podminky.urs.cz/item/CS_URS_2021_01/725822611</t>
  </si>
  <si>
    <t xml:space="preserve">Poznámka k souboru cen:_x000D_
1. V cenách –2654, 56, -9132 není započten napájecí zdroj._x000D_
</t>
  </si>
  <si>
    <t>82</t>
  </si>
  <si>
    <t>725861102</t>
  </si>
  <si>
    <t>Zápachové uzávěrky zařizovacích předmětů pro umyvadla DN 40</t>
  </si>
  <si>
    <t>1102022976</t>
  </si>
  <si>
    <t>https://podminky.urs.cz/item/CS_URS_2021_01/725861102</t>
  </si>
  <si>
    <t xml:space="preserve">Poznámka k souboru cen:_x000D_
1. Pro volbu cen zápachových uzávěrek je rozhodující vnější průměr připojovací trubky._x000D_
2. V cenách je započteno i propojení zápachové uzávěrky s odpadní výpustkou._x000D_
3. Cenami zápachových uzávěrek nelze oceňovat zápachové uzávěrky, pokud jsou započteny v cenách zařizovacích předmětů._x000D_
4. Přechodové tvarovky pro připojení k armaturám se oceňují samostatně cenami souboru cen 722 22-.._x000D_
</t>
  </si>
  <si>
    <t>83</t>
  </si>
  <si>
    <t>725241513</t>
  </si>
  <si>
    <t>Sprchové vaničky keramické čtvercové 900x900 mm</t>
  </si>
  <si>
    <t>1019194146</t>
  </si>
  <si>
    <t>https://podminky.urs.cz/item/CS_URS_2021_01/725241513</t>
  </si>
  <si>
    <t xml:space="preserve">Poznámka k souboru cen:_x000D_
1. V cenách -1111-1112 a -1212-1213 nejsou započteny náklady na podezdívky vaniček, tyto se oceňují cenami 278 23-11.. Podezdívka (základ) cihelná_x000D_
2. V cenách -1111-1112 a -1212-1213 nejsou započteny náklady na obezdívky vaniček, tyto se oceňují cenami 346 24-43.. Obezdívka koupelnových van_x000D_
3. V ceně -1901 nejsou započteny náklady na dodání sprchové vaničky_x000D_
</t>
  </si>
  <si>
    <t>84</t>
  </si>
  <si>
    <t>725244103</t>
  </si>
  <si>
    <t>Sprchové dveře a zástěny dveře sprchové do niky rámové se skleněnou výplní tl. 5 mm otvíravé jednokřídlové, na vaničku šířky 900 mm</t>
  </si>
  <si>
    <t>1787559539</t>
  </si>
  <si>
    <t>https://podminky.urs.cz/item/CS_URS_2021_01/725244103</t>
  </si>
  <si>
    <t xml:space="preserve">Poznámka k souboru cen:_x000D_
1. V cenách -4904-4907 nejsou započteny náklady na dodání sprchových dveří a zástěn._x000D_
</t>
  </si>
  <si>
    <t>85</t>
  </si>
  <si>
    <t>725841312/R</t>
  </si>
  <si>
    <t>Baterie sprchové nástěnné pákové s příslušesntvím</t>
  </si>
  <si>
    <t>1748724579</t>
  </si>
  <si>
    <t xml:space="preserve">Poznámka k souboru cen:_x000D_
1. V cenách –1353-54 není započten napájecí zdroj._x000D_
</t>
  </si>
  <si>
    <t>86</t>
  </si>
  <si>
    <t>725865311</t>
  </si>
  <si>
    <t>Zápachové uzávěrky zařizovacích předmětů pro vany sprchových koutů s kulovým kloubem na odtoku DN 40/50</t>
  </si>
  <si>
    <t>-298450538</t>
  </si>
  <si>
    <t>https://podminky.urs.cz/item/CS_URS_2021_01/725865311</t>
  </si>
  <si>
    <t>87</t>
  </si>
  <si>
    <t>725311121</t>
  </si>
  <si>
    <t>Dřezy bez výtokových armatur jednoduché se zápachovou uzávěrkou nerezové s odkapávací plochou 560x480 mm a miskou</t>
  </si>
  <si>
    <t>612286309</t>
  </si>
  <si>
    <t>https://podminky.urs.cz/item/CS_URS_2021_01/725311121</t>
  </si>
  <si>
    <t xml:space="preserve">Poznámka k souboru cen:_x000D_
1. V ceně -1131 není započtena úhelníková příchytka._x000D_
2. V cenách -1141, není započten napájecí zdroj._x000D_
</t>
  </si>
  <si>
    <t>88</t>
  </si>
  <si>
    <t>725821325</t>
  </si>
  <si>
    <t>Baterie dřezové stojánkové pákové s otáčivým ústím a délkou ramínka 220 mm</t>
  </si>
  <si>
    <t>-278541899</t>
  </si>
  <si>
    <t>https://podminky.urs.cz/item/CS_URS_2021_01/725821325</t>
  </si>
  <si>
    <t>89</t>
  </si>
  <si>
    <t>725862103</t>
  </si>
  <si>
    <t>Zápachové uzávěrky zařizovacích předmětů pro dřezy DN 40/50</t>
  </si>
  <si>
    <t>1312291177</t>
  </si>
  <si>
    <t>https://podminky.urs.cz/item/CS_URS_2021_01/725862103</t>
  </si>
  <si>
    <t>90</t>
  </si>
  <si>
    <t>725331111</t>
  </si>
  <si>
    <t>Výlevky bez výtokových armatur a splachovací nádrže keramické se sklopnou plastovou mřížkou 425 mm</t>
  </si>
  <si>
    <t>1639276608</t>
  </si>
  <si>
    <t>https://podminky.urs.cz/item/CS_URS_2021_01/725331111</t>
  </si>
  <si>
    <t>91</t>
  </si>
  <si>
    <t>725821312</t>
  </si>
  <si>
    <t>Baterie dřezové nástěnné pákové s otáčivým kulatým ústím a délkou ramínka 300 mm¨- pro výlevku</t>
  </si>
  <si>
    <t>65360507</t>
  </si>
  <si>
    <t>https://podminky.urs.cz/item/CS_URS_2021_01/725821312</t>
  </si>
  <si>
    <t>92</t>
  </si>
  <si>
    <t>998725201</t>
  </si>
  <si>
    <t>Přesun hmot pro zařizovací předměty stanovený procentní sazbou (%) z ceny vodorovná dopravní vzdálenost do 50 m v objektech výšky do 6 m</t>
  </si>
  <si>
    <t>-1242390227</t>
  </si>
  <si>
    <t>https://podminky.urs.cz/item/CS_URS_2021_01/998725201</t>
  </si>
  <si>
    <t xml:space="preserve">Poznámka k souboru cen:_x000D_
1. Ceny pro přesun hmot stanovený z hmotnosti přesunovaného materiálu se používají tehdy, pokud je možné určit hmotnost za celý stavební díl. Do této hmotnosti se započítává i hmotnost materiálů oceňovaných ve specifikaci._x000D_
2. Pokud nelze jednoznačně stanovit hmotnost přesunovaných materiálů, lze pro výpočet přesunu hmot použít orientačně procentní sazbu. Touto sazbou se vynásobí rozpočtové náklady za celý stavební díl včetně nákladů na materiál ve specifikacích._x000D_
3. Příplatek k cenám -5181 pro přesun prováděný bez použití mechanizace, tj. za ztížených podmínek, lze použít pouze pro hmotnost materiálu, která se tímto způsobem skutečně přemísťuje._x000D_
</t>
  </si>
  <si>
    <t>762</t>
  </si>
  <si>
    <t>Konstrukce tesařské</t>
  </si>
  <si>
    <t>93</t>
  </si>
  <si>
    <t>762841812</t>
  </si>
  <si>
    <t>Demontáž podbíjení obkladů stropů a střech sklonu do 60° z hrubých prken tl. do 35 mm s omítkou</t>
  </si>
  <si>
    <t>1924935200</t>
  </si>
  <si>
    <t>https://podminky.urs.cz/item/CS_URS_2021_01/762841812</t>
  </si>
  <si>
    <t>Rákosové stropy</t>
  </si>
  <si>
    <t>94</t>
  </si>
  <si>
    <t>762-x1</t>
  </si>
  <si>
    <t>Demontáž akustických prvků v jídelně vč. likvidace</t>
  </si>
  <si>
    <t>-1404002843</t>
  </si>
  <si>
    <t>763</t>
  </si>
  <si>
    <t>Konstrukce suché výstavby</t>
  </si>
  <si>
    <t>95</t>
  </si>
  <si>
    <t>763131432</t>
  </si>
  <si>
    <t>Podhled ze sádrokartonových desek dvouvrstvá zavěšená spodní konstrukce z ocelových profilů CD, UD jednoduše opláštěná deskou protipožární DF, tl. 15 mm, bez izolace, REI do 90, V MÍSTNOSTECH SE ZVÝŠENOU VLHKOSTÍ DESKY DFH2</t>
  </si>
  <si>
    <t>-582689364</t>
  </si>
  <si>
    <t>https://podminky.urs.cz/item/CS_URS_2021_01/763131432</t>
  </si>
  <si>
    <t xml:space="preserve">Poznámka k souboru cen:_x000D_
1. V cenách jsou započteny i náklady na tmelení a výztužnou pásku._x000D_
2. V cenách nejsou započteny náklady na základní penetrační nátěr; tyto se oceňují cenou -1714._x000D_
3. Ceny -1612 až -1613 Montáž nosné konstrukce je stanoveny pro m2 plochy podhledu._x000D_
4. V cenách -1612 a -1613 nejsou započteny náklady na profily; tyto se oceňují ve specifikaci._x000D_
5. V cenách -1621 až -1624 Montáž desek nejsou započteny náklady na desky; tato dodávka se oceňuje ve specifikaci._x000D_
6. V ceně -1763 Příplatek za průhyb nosného stropu přes 20 mm je započtena pouze montáž, atypický profil se oceňuje individuálně ve specifikaci._x000D_
7. Uváděná hodnota REI u cen -1431 až-1443 a -1471 až -1495 vyjadřuje požární odolnost konstrukce chráněné podhledem; hodnota REI závisí na druhu nosného stropu._x000D_
</t>
  </si>
  <si>
    <t>96</t>
  </si>
  <si>
    <t>998763301</t>
  </si>
  <si>
    <t>Přesun hmot pro konstrukce montované z desek sádrokartonových, sádrovláknitých, cementovláknitých nebo cementových stanovený z hmotnosti přesunovaného materiálu vodorovná dopravní vzdálenost do 50 m v objektech výšky do 6 m</t>
  </si>
  <si>
    <t>1161634240</t>
  </si>
  <si>
    <t>https://podminky.urs.cz/item/CS_URS_2021_01/998763301</t>
  </si>
  <si>
    <t xml:space="preserve">Poznámka k souboru cen:_x000D_
1. Ceny pro přesun hmot stanovený z hmotnosti přesunovaného materiálu se použijí tehdy, pokud je možné určit hmotnost za celý stavební díl. Do této hmotnosti se započítává i hmotnost materiálů oceňovaných ve specifikaci._x000D_
2. Pokud nelze jednoznačně stanovit hmotnost přesunovaných materiálů, lze pro výpočet přesunu hmot použít orientačně procentní sazbu. Touto sazbou se vynásobí rozpočtové náklady za celý stavební díl včetně nákladů na materiál ve specifikacích._x000D_
3. Příplatek k cenám -3381 pro přesun prováděný bez použití mechanizace, tj. za ztížených podmínek, lze použít pouze pro hmotnost materiálu, která se tímto způsobem skutečně přemísťuje. U přesunu stanoveného procentní sazbou se ztížení přesunu ocení individuálně._x000D_
</t>
  </si>
  <si>
    <t>766</t>
  </si>
  <si>
    <t>Konstrukce truhlářské</t>
  </si>
  <si>
    <t>97</t>
  </si>
  <si>
    <t>766411811</t>
  </si>
  <si>
    <t>Demontáž obložení stěn panely, plochy do 1,5 m2</t>
  </si>
  <si>
    <t>-1940291738</t>
  </si>
  <si>
    <t>https://podminky.urs.cz/item/CS_URS_2021_01/766411811</t>
  </si>
  <si>
    <t xml:space="preserve">Poznámka k souboru cen:_x000D_
1. Cenami nelze oceňovat demontáž obložení stěn výšky přes 2,5 m; tyto práce se oceňují cenami souboru cen 766 42-18 Demontáž obložení podhledů._x000D_
</t>
  </si>
  <si>
    <t>Velká jídelna</t>
  </si>
  <si>
    <t>(15+15+0,5+0,5)*3,42</t>
  </si>
  <si>
    <t>98</t>
  </si>
  <si>
    <t>766411822</t>
  </si>
  <si>
    <t>Demontáž obložení stěn podkladových roštů</t>
  </si>
  <si>
    <t>1695744723</t>
  </si>
  <si>
    <t>https://podminky.urs.cz/item/CS_URS_2021_01/766411822</t>
  </si>
  <si>
    <t>99</t>
  </si>
  <si>
    <t>766-x4</t>
  </si>
  <si>
    <t>Vybourání prosklených dřevěných stěn ve 2.NP vč. likvidace</t>
  </si>
  <si>
    <t>-132397772</t>
  </si>
  <si>
    <t>100</t>
  </si>
  <si>
    <t>766691914</t>
  </si>
  <si>
    <t>Ostatní práce vyvěšení nebo zavěšení křídel s případným uložením a opětovným zavěšením po provedení stavebních změn dřevěných dveřních, plochy do 2 m2</t>
  </si>
  <si>
    <t>-459625560</t>
  </si>
  <si>
    <t>https://podminky.urs.cz/item/CS_URS_2021_01/766691914</t>
  </si>
  <si>
    <t xml:space="preserve">Poznámka k souboru cen:_x000D_
1. Ceny -1931 a -1932 lze užít jen pro křídlo mající současně obě jmenované funkce._x000D_
</t>
  </si>
  <si>
    <t>101</t>
  </si>
  <si>
    <t>766-x1</t>
  </si>
  <si>
    <t>Kompletní dodávka a montáž vnitřních dveří vč. zárubní v místech nových dveří nebo dle potřeby protipožární odolnosti, kování, samozavíračů apod... - spec. dle PBŘ a investora</t>
  </si>
  <si>
    <t>-1385740957</t>
  </si>
  <si>
    <t>102</t>
  </si>
  <si>
    <t>766-x2</t>
  </si>
  <si>
    <t>Výroba, dodávka a montáž vnějších výplní vč. vnitřních a vnějších parapetů (pouze výplně související s 1. etapou) - hlavní vchodové dveře Al, zbytek výplní plast s trojsklem, bílé, dveře s bezpečnostními zámky,vysokopoložená okna s pákovými ovladači, vnější i vnitřní parotěsné utěsnění dle ČSN - spec. dle PBŘ investora</t>
  </si>
  <si>
    <t>-1667042989</t>
  </si>
  <si>
    <t>103</t>
  </si>
  <si>
    <t>766-x3</t>
  </si>
  <si>
    <t>Výměna vnitřních oken mezi jídelnou a výdejem jídel, otevírání dle investora - cena vč. likvidace apod... - kompeltní provedení</t>
  </si>
  <si>
    <t>2032180156</t>
  </si>
  <si>
    <t>104</t>
  </si>
  <si>
    <t>998766201</t>
  </si>
  <si>
    <t>Přesun hmot pro konstrukce truhlářské stanovený procentní sazbou (%) z ceny vodorovná dopravní vzdálenost do 50 m v objektech výšky do 6 m</t>
  </si>
  <si>
    <t>-913426893</t>
  </si>
  <si>
    <t>https://podminky.urs.cz/item/CS_URS_2021_01/998766201</t>
  </si>
  <si>
    <t xml:space="preserve">Poznámka k souboru cen:_x000D_
1. Ceny pro přesun hmot stanovený z hmotnosti přesunovaného materiálu se používají tehdy, pokud je možné určit hmotnost za celý stavební díl. Do této hmotnosti se započítává i hmotnost materiálů oceňovaných ve specifikaci._x000D_
2. Pokud nelze jednoznačně stanovit hmotnost přesunovaných materiálů, lze pro výpočet přesunu hmot použít orientačně procentní sazbu. Touto sazbou se vynásobí rozpočtové náklady za celý stavební díl včetně nákladů na materiál ve specifikacích._x000D_
3. Příplatek k cenám -6181 pro přesun prováděný bez použití mechanizace, tj. za ztížených podmínek, lze použít pouze pro hmotnost materiálu, která se tímto způsobem skutečně přemísťuje._x000D_
</t>
  </si>
  <si>
    <t>767</t>
  </si>
  <si>
    <t>Konstrukce zámečnické</t>
  </si>
  <si>
    <t>105</t>
  </si>
  <si>
    <t>767691822</t>
  </si>
  <si>
    <t>Ostatní práce - vyvěšení nebo zavěšení kovových křídel s případným uložením a opětovným zavěšením po provedení stavebních změn dveří, plochy do 2 m2</t>
  </si>
  <si>
    <t>811010996</t>
  </si>
  <si>
    <t>https://podminky.urs.cz/item/CS_URS_2021_01/767691822</t>
  </si>
  <si>
    <t>776</t>
  </si>
  <si>
    <t>Podlahy povlakové</t>
  </si>
  <si>
    <t>106</t>
  </si>
  <si>
    <t>776201811</t>
  </si>
  <si>
    <t>Demontáž povlakových podlahovin lepených ručně bez podložky vč.soklíků, prahů apod...</t>
  </si>
  <si>
    <t>-690894783</t>
  </si>
  <si>
    <t>https://podminky.urs.cz/item/CS_URS_2021_01/776201811</t>
  </si>
  <si>
    <t>2,55*5,25</t>
  </si>
  <si>
    <t>0,9*0,15</t>
  </si>
  <si>
    <t>107</t>
  </si>
  <si>
    <t>776111311</t>
  </si>
  <si>
    <t>Příprava podkladu vysátí podlah</t>
  </si>
  <si>
    <t>1954730761</t>
  </si>
  <si>
    <t>https://podminky.urs.cz/item/CS_URS_2021_01/776111311</t>
  </si>
  <si>
    <t xml:space="preserve">Poznámka k souboru cen:_x000D_
1. V ceně 776 12-1511 zábrana proti vlhkosti jsou započteny i náklady na 2 vrstvy penetrace a zasypání křemičitým pískem._x000D_
2. V cenách 776 14-1111 až 776 14-4111 jsou započteny i náklady na dodání stěrky._x000D_
</t>
  </si>
  <si>
    <t>4,05*9,45</t>
  </si>
  <si>
    <t>1,55*0,15</t>
  </si>
  <si>
    <t>4,05*2,9</t>
  </si>
  <si>
    <t>0,9*0,1</t>
  </si>
  <si>
    <t>15*5,7</t>
  </si>
  <si>
    <t>(5,3+3,85+2,6)*0,15</t>
  </si>
  <si>
    <t>108</t>
  </si>
  <si>
    <t>776141114</t>
  </si>
  <si>
    <t>Příprava podkladu vyrovnání samonivelační stěrkou podlah min.pevnosti 20 MPa, tloušťky přes 8 do 10 mm vč. penetrace</t>
  </si>
  <si>
    <t>-1431827376</t>
  </si>
  <si>
    <t>https://podminky.urs.cz/item/CS_URS_2021_01/776141114</t>
  </si>
  <si>
    <t>109</t>
  </si>
  <si>
    <t>776221111</t>
  </si>
  <si>
    <t>Montáž podlahovin z PVC lepením standardním lepidlem z pásů standardních vč. soklíků, přechodových lišt apod...</t>
  </si>
  <si>
    <t>1178561245</t>
  </si>
  <si>
    <t>https://podminky.urs.cz/item/CS_URS_2021_01/776221111</t>
  </si>
  <si>
    <t>110</t>
  </si>
  <si>
    <t>M</t>
  </si>
  <si>
    <t>28412245</t>
  </si>
  <si>
    <t>krytina podlahová PVC, protiskluzná, třída zátěže pro kancelářské prostory - výběr dle investora vč. soklíků, přechodových lišt apod...</t>
  </si>
  <si>
    <t>477312513</t>
  </si>
  <si>
    <t>https://podminky.urs.cz/item/CS_URS_2021_01/28412245</t>
  </si>
  <si>
    <t>170,695*1,1 'Přepočtené koeficientem množství</t>
  </si>
  <si>
    <t>111</t>
  </si>
  <si>
    <t>998776201</t>
  </si>
  <si>
    <t>Přesun hmot pro podlahy povlakové stanovený procentní sazbou (%) z ceny vodorovná dopravní vzdálenost do 50 m v objektech výšky do 6 m</t>
  </si>
  <si>
    <t>382995736</t>
  </si>
  <si>
    <t>https://podminky.urs.cz/item/CS_URS_2021_01/998776201</t>
  </si>
  <si>
    <t>783</t>
  </si>
  <si>
    <t>Dokončovací práce - nátěry</t>
  </si>
  <si>
    <t>112</t>
  </si>
  <si>
    <t>783806805</t>
  </si>
  <si>
    <t>Odstranění nátěrů z omítek opálením s obroušením</t>
  </si>
  <si>
    <t>370681103</t>
  </si>
  <si>
    <t>https://podminky.urs.cz/item/CS_URS_2021_01/783806805</t>
  </si>
  <si>
    <t>Olejové nátěry</t>
  </si>
  <si>
    <t>(3,9+3,9+2,5+2,5+5+5+6+6+4,95+4,95-0,8-0,8-0,8-0,9-0,8-3,3-3,3-0,8-3,3-3,3+0,5+0,5)*1,5</t>
  </si>
  <si>
    <t>113</t>
  </si>
  <si>
    <t>783306801</t>
  </si>
  <si>
    <t>Odstranění nátěrů ze zámečnických konstrukcí obroušením</t>
  </si>
  <si>
    <t>-21523180</t>
  </si>
  <si>
    <t>https://podminky.urs.cz/item/CS_URS_2021_01/783306801</t>
  </si>
  <si>
    <t>Zárubně</t>
  </si>
  <si>
    <t>((0,6*2)*0,25)*6</t>
  </si>
  <si>
    <t>((0,8*2)*0,25)*13</t>
  </si>
  <si>
    <t>((3,3*2,2)*0,25)*2</t>
  </si>
  <si>
    <t>((0,7*2)*0,25)*2</t>
  </si>
  <si>
    <t>114</t>
  </si>
  <si>
    <t>783314203</t>
  </si>
  <si>
    <t>Základní antikorozní nátěr zámečnických konstrukcí jednonásobný syntetický samozákladující</t>
  </si>
  <si>
    <t>-318946801</t>
  </si>
  <si>
    <t>https://podminky.urs.cz/item/CS_URS_2021_01/783314203</t>
  </si>
  <si>
    <t>((1,2*2)*0,25)*2</t>
  </si>
  <si>
    <t>((0,9*2)*0,25)*2</t>
  </si>
  <si>
    <t>115</t>
  </si>
  <si>
    <t>783315101</t>
  </si>
  <si>
    <t>Mezinátěr zámečnických konstrukcí jednonásobný syntetický standardní</t>
  </si>
  <si>
    <t>-2113409406</t>
  </si>
  <si>
    <t>https://podminky.urs.cz/item/CS_URS_2021_01/783315101</t>
  </si>
  <si>
    <t>116</t>
  </si>
  <si>
    <t>783317101</t>
  </si>
  <si>
    <t>Krycí nátěr (email) zámečnických konstrukcí jednonásobný syntetický standardní</t>
  </si>
  <si>
    <t>-1497684306</t>
  </si>
  <si>
    <t>https://podminky.urs.cz/item/CS_URS_2021_01/783317101</t>
  </si>
  <si>
    <t>117</t>
  </si>
  <si>
    <t>783-x1</t>
  </si>
  <si>
    <t>D+M+PH Dvojnásobný olejový nátěr štukových omítek stěn vč. podkladní penetrace</t>
  </si>
  <si>
    <t>1476919027</t>
  </si>
  <si>
    <t>(2,66+2,66+4,05+4,05+4,05+4,05+9,45+9,45+15+15+10+10+3,9+3,9+2,3+2,3)*2,19</t>
  </si>
  <si>
    <t>-(0,8*2)*4</t>
  </si>
  <si>
    <t>-(1,45*2)*2</t>
  </si>
  <si>
    <t>-1,5*1,2</t>
  </si>
  <si>
    <t>(1,5+1,2+1,2)*0,3</t>
  </si>
  <si>
    <t>-(0,6*0,9)*7</t>
  </si>
  <si>
    <t>((0,6+0,9+0,9)*7)*0,3</t>
  </si>
  <si>
    <t>(4,95+4,95+4,15+4,15+5,25+5,25+2,55+2,55+3,9+3,9+2,6+2,6+10,8+10,8+5+5+1,8+1,8+5,7+5,7+4,1+4,1+2,2+2,2+2,9+2,9+1,2+1,2+2,71+2,71+3,83+3,83)*2,5</t>
  </si>
  <si>
    <t>(3,83+3,83+1,5+1,5+1,8+1,8+3,1+3,1+14,7+14,7)*2,5</t>
  </si>
  <si>
    <t>-(0,8*2)*14</t>
  </si>
  <si>
    <t>-(0,9*2)*2</t>
  </si>
  <si>
    <t>-(3,3*2,2)*4</t>
  </si>
  <si>
    <t>((3,3+2,2+2,2)*2)*0,6</t>
  </si>
  <si>
    <t>(3,3+2,2+2,2)*0,1</t>
  </si>
  <si>
    <t>-1,4*1,2</t>
  </si>
  <si>
    <t>(1,4+1,2+1,2)*0,3</t>
  </si>
  <si>
    <t>-(1,5*1,2)*4</t>
  </si>
  <si>
    <t>((1,5+1,2+1,2)*4)*0,3</t>
  </si>
  <si>
    <t>-(1,3*2)*2</t>
  </si>
  <si>
    <t>((1,3+2+2)*0,2)*2</t>
  </si>
  <si>
    <t>Mezisoučet</t>
  </si>
  <si>
    <t>(24,98+24,98+15+15+0,6+0,6)*2,5</t>
  </si>
  <si>
    <t>784</t>
  </si>
  <si>
    <t>Dokončovací práce - malby a tapety</t>
  </si>
  <si>
    <t>118</t>
  </si>
  <si>
    <t>784121001</t>
  </si>
  <si>
    <t>Oškrabání malby v místnostech výšky do 3,80 m</t>
  </si>
  <si>
    <t>-874410278</t>
  </si>
  <si>
    <t>https://podminky.urs.cz/item/CS_URS_2021_01/784121001</t>
  </si>
  <si>
    <t xml:space="preserve">Poznámka k souboru cen:_x000D_
1. Cenami souboru cen se oceňuje jakýkoli počet současně škrabaných vrstev barvy._x000D_
</t>
  </si>
  <si>
    <t>(4+4+1,35+1,35+0,9+0,9+0,9+0,9+0,9+0,9+1,3+1,3+1,3+1,3+1,3+1,3+1,3+1,3+1,3+1,3+1,6+1,6+1,3+1,3+1,6+1,6+1,6+1,6)*0,9</t>
  </si>
  <si>
    <t>((0,6+0,9+0,9)*6)*0,3</t>
  </si>
  <si>
    <t>(1.8+1.8+5,7+5,7+4,1+4,1+3+3+2,2+2,2+1,2+1,2+2,55+2,55+5,25+5,25+4,95+4,95+4,2+4,2)*2,7</t>
  </si>
  <si>
    <t>-0,9*2</t>
  </si>
  <si>
    <t>(10,8+10,8+5+5+3.9+3.9+2,4+2,4)*1,2</t>
  </si>
  <si>
    <t>-(3,3*0.7)*4</t>
  </si>
  <si>
    <t>(3,3+2,2+2,2)*0,6</t>
  </si>
  <si>
    <t>(3,3+2,2+2,2)*0.1</t>
  </si>
  <si>
    <t>-(0.8*0,5)*6</t>
  </si>
  <si>
    <t>-0,9*0,5</t>
  </si>
  <si>
    <t>(3,6+3,6+1,65+1,65+3,6+3,6+1,25+1,25+1,45+1,45+0,7+0,7+0,7+0,7+1,2+1,2+0,45+0,45+0,45+0,45)*0,7</t>
  </si>
  <si>
    <t>-(0,6*0,9)*3</t>
  </si>
  <si>
    <t>((0,6+0,9+0,9)*3)*0,3</t>
  </si>
  <si>
    <t>(1,5+1,5+3,9+3,9+3,83+3,83+2,43+2,43)*1,5</t>
  </si>
  <si>
    <t>-(1,3+0,8+0,9)*0,93</t>
  </si>
  <si>
    <t>(3,9+3,9+3,5+3,5+1,73+1,73+3,1+3,1)*0,7</t>
  </si>
  <si>
    <t>119</t>
  </si>
  <si>
    <t>784121005</t>
  </si>
  <si>
    <t>Oškrabání malby v místnostech výšky přes 5,00 m</t>
  </si>
  <si>
    <t>-1560507396</t>
  </si>
  <si>
    <t>https://podminky.urs.cz/item/CS_URS_2021_01/784121005</t>
  </si>
  <si>
    <t>(15+15+24,98+24,98+0,5+0,5+10,88+10,88+3,18+3,18+3,18+3,18+3,23+3,23+6+6+15+15)*3,42</t>
  </si>
  <si>
    <t>-(1,5*2,35)*20</t>
  </si>
  <si>
    <t>((1,5+3,45+4,35)*14)*0,5</t>
  </si>
  <si>
    <t>((1,5+3,55+3,55)*6)*0,5</t>
  </si>
  <si>
    <t>-106,02</t>
  </si>
  <si>
    <t>120</t>
  </si>
  <si>
    <t>784181131</t>
  </si>
  <si>
    <t>Penetrace podkladu jednonásobná fungicidní akrylátová bezbarvá v místnostech výšky do 3,80 m</t>
  </si>
  <si>
    <t>-716407108</t>
  </si>
  <si>
    <t>https://podminky.urs.cz/item/CS_URS_2021_01/784181131</t>
  </si>
  <si>
    <t>(4,95+4,95+4,15+4,15+5,25+5,25+2,55+2,55+3,9+3,9+2,6+2,6+10,8+10,8+5+5+1,8+1,8+5,7+5,7+4,1+4,1+2,2+2,2+2,9+2,9+1,2+1,2+2,71+2,71+3,83+3,83)*0,2</t>
  </si>
  <si>
    <t>(3,83+3,83+1,5+1,5)*0,2</t>
  </si>
  <si>
    <t>(2,7+2,7+1,35+1,35+2,9+2,9+1,35+1,35+0,9+0,9+0,9+0,9+0,9+0,9+1,4+1,4+1,4+1,4+1,4+1,4+1,4+1,4+1,4+1,4+1,4+1,4+1,6+1,6)*0,9</t>
  </si>
  <si>
    <t>-(0,6*0,2)*10</t>
  </si>
  <si>
    <t>-(0,8*0,2)*2</t>
  </si>
  <si>
    <t>-(0,6*0,2)*6</t>
  </si>
  <si>
    <t>(3,6+3,6+3,6+3,6+1,65+1,65+1,3+1,3+0,8+0,8+0,8+0,8+1,25+1,25+1,5+1,5+3,9+3,9+3,5+3,5+1,73+1,73+3+3+3+3+1,8+1,8)*0,7</t>
  </si>
  <si>
    <t>121</t>
  </si>
  <si>
    <t>784181135</t>
  </si>
  <si>
    <t>Penetrace podkladu jednonásobná fungicidní akrylátová bezbarvá v místnostech výšky přes 5,00 m</t>
  </si>
  <si>
    <t>-152086438</t>
  </si>
  <si>
    <t>https://podminky.urs.cz/item/CS_URS_2021_01/784181135</t>
  </si>
  <si>
    <t>(24,98+24,98+15+15+0,6+0,6)*2,92</t>
  </si>
  <si>
    <t>-(1,5*1,65)*14</t>
  </si>
  <si>
    <t>((1,5+3,45+3,45)*14)*0,4</t>
  </si>
  <si>
    <t>24,975*15</t>
  </si>
  <si>
    <t>(6+6+15+15+10,88+10,88+4,32+3,23+3,23+3,23+4,05+4,05)*3,42</t>
  </si>
  <si>
    <t>-(1,5*1,65)*6</t>
  </si>
  <si>
    <t>((1,5+1,65+1,65)*6)*0,3</t>
  </si>
  <si>
    <t>149,55</t>
  </si>
  <si>
    <t>47,304</t>
  </si>
  <si>
    <t>-(14,7*2)*2,5</t>
  </si>
  <si>
    <t>(1,2*2)*2</t>
  </si>
  <si>
    <t>122</t>
  </si>
  <si>
    <t>784351031</t>
  </si>
  <si>
    <t>Malby antibakteriální v místnostech výšky do 3,80 m</t>
  </si>
  <si>
    <t>-1023777481</t>
  </si>
  <si>
    <t>https://podminky.urs.cz/item/CS_URS_2021_01/784351031</t>
  </si>
  <si>
    <t>123</t>
  </si>
  <si>
    <t>784351035</t>
  </si>
  <si>
    <t>Malby antibakteriální v místnostech výšky přes 5,00 m</t>
  </si>
  <si>
    <t>1306024145</t>
  </si>
  <si>
    <t>https://podminky.urs.cz/item/CS_URS_2021_01/784351035</t>
  </si>
  <si>
    <t>OST</t>
  </si>
  <si>
    <t>Ostatní</t>
  </si>
  <si>
    <t>124</t>
  </si>
  <si>
    <t>OST-x1</t>
  </si>
  <si>
    <t>D+M+PH Chladící místnost vel. cca. 3x4x2,5m s dveřmi a technologií - spec. dle investora</t>
  </si>
  <si>
    <t>-1120279650</t>
  </si>
  <si>
    <t>02 - VYT + VZT</t>
  </si>
  <si>
    <t xml:space="preserve">    733 - Ústřední vytápění - rozvodné potrubí</t>
  </si>
  <si>
    <t xml:space="preserve">    734 - Ústřední vytápění - armatury</t>
  </si>
  <si>
    <t xml:space="preserve">    735 - Ústřední vytápění - otopná tělesa</t>
  </si>
  <si>
    <t xml:space="preserve">    751 - Vzduchotechnika</t>
  </si>
  <si>
    <t>VRN - Vedlejší rozpočtové náklady</t>
  </si>
  <si>
    <t xml:space="preserve">    VRN4 - Inženýrská činnost</t>
  </si>
  <si>
    <t xml:space="preserve">    VRN6 - Územní vlivy</t>
  </si>
  <si>
    <t>977151123</t>
  </si>
  <si>
    <t>Jádrové vrty diamantovými korunkami do stavebních materiálů (železobetonu, betonu, cihel, obkladů, dlažeb, kamene) průměru přes 130 do 150 mm</t>
  </si>
  <si>
    <t>1103543420</t>
  </si>
  <si>
    <t>DN140</t>
  </si>
  <si>
    <t>0,45+0,1+0,18+0,45+0,45+0,45+0,1+0,45+0,1+0,1+0,1</t>
  </si>
  <si>
    <t>733</t>
  </si>
  <si>
    <t>Ústřední vytápění - rozvodné potrubí</t>
  </si>
  <si>
    <t>733113114</t>
  </si>
  <si>
    <t>Potrubí z trubek ocelových závitových Příplatek k ceně za zhotovení přípojky z ocelových trubek závitových DN 20</t>
  </si>
  <si>
    <t>-583383436</t>
  </si>
  <si>
    <t>733190107</t>
  </si>
  <si>
    <t>Zkoušky těsnosti potrubí, manžety prostupové z trubek ocelových zkoušky těsnosti potrubí (za provozu) z trubek ocelových závitových DN do 40</t>
  </si>
  <si>
    <t>1690564132</t>
  </si>
  <si>
    <t>733190108</t>
  </si>
  <si>
    <t>Zkoušky těsnosti potrubí, manžety prostupové z trubek ocelových zkoušky těsnosti potrubí (za provozu) z trubek ocelových závitových DN 40 do 50</t>
  </si>
  <si>
    <t>-721200384</t>
  </si>
  <si>
    <t>733221102</t>
  </si>
  <si>
    <t>Potrubí z trubek měděných měkkých spojovaných měkkým pájením Ø 15/1</t>
  </si>
  <si>
    <t>-1989838382</t>
  </si>
  <si>
    <t>733221103</t>
  </si>
  <si>
    <t>Potrubí z trubek měděných měkkých spojovaných měkkým pájením Ø 18/1</t>
  </si>
  <si>
    <t>2078912375</t>
  </si>
  <si>
    <t>733221104</t>
  </si>
  <si>
    <t>Potrubí z trubek měděných měkkých spojovaných měkkým pájením Ø 22/1</t>
  </si>
  <si>
    <t>-348575011</t>
  </si>
  <si>
    <t>733291101</t>
  </si>
  <si>
    <t>Zkoušky těsnosti potrubí z trubek měděných Ø do 35/1,5</t>
  </si>
  <si>
    <t>-1650978272</t>
  </si>
  <si>
    <t>998733102</t>
  </si>
  <si>
    <t>Přesun hmot pro rozvody potrubí stanovený z hmotnosti přesunovaného materiálu vodorovná dopravní vzdálenost do 50 m v objektech výšky přes 6 do 12 m</t>
  </si>
  <si>
    <t>-403726038</t>
  </si>
  <si>
    <t>998733194</t>
  </si>
  <si>
    <t>Přesun hmot pro rozvody potrubí stanovený z hmotnosti přesunovaného materiálu Příplatek k cenám za zvětšený přesun přes vymezenou největší dopravní vzdálenost do 1000 m</t>
  </si>
  <si>
    <t>-1314608872</t>
  </si>
  <si>
    <t>998733202</t>
  </si>
  <si>
    <t>Přesun hmot pro rozvody potrubí stanovený procentní sazbou z ceny vodorovná dopravní vzdálenost do 50 m v objektech výšky přes 6 do 12 m</t>
  </si>
  <si>
    <t>-486066939</t>
  </si>
  <si>
    <t>734</t>
  </si>
  <si>
    <t>Ústřední vytápění - armatury</t>
  </si>
  <si>
    <t>734211112</t>
  </si>
  <si>
    <t>Ventily odvzdušňovací závitové otopných těles PN 6 do 120°C G 1/4</t>
  </si>
  <si>
    <t>-626114251</t>
  </si>
  <si>
    <t>734211115</t>
  </si>
  <si>
    <t>Ventily odvzdušňovací závitové otopných těles PN 6 do 120°C G 1/2</t>
  </si>
  <si>
    <t>-166475173</t>
  </si>
  <si>
    <t>734221541</t>
  </si>
  <si>
    <t>Ventily regulační závitové termostatické, bez hlavice ovládání PN 16 do 110°C rohové jednoregulační pro adaptér na měď nebo plast G 3/8</t>
  </si>
  <si>
    <t>83639203</t>
  </si>
  <si>
    <t>734261232</t>
  </si>
  <si>
    <t>Šroubení topenářské PN 16 do 120°C přímé G 3/8</t>
  </si>
  <si>
    <t>1345006704</t>
  </si>
  <si>
    <t>734261233</t>
  </si>
  <si>
    <t>Šroubení topenářské PN 16 do 120°C přímé G 1/2</t>
  </si>
  <si>
    <t>274291713</t>
  </si>
  <si>
    <t>734291951</t>
  </si>
  <si>
    <t>Opravy armatur závitových zpětná montáž hlavic ručního a termostatického ovládání</t>
  </si>
  <si>
    <t>1635245101</t>
  </si>
  <si>
    <t>998734202</t>
  </si>
  <si>
    <t>Přesun hmot pro armatury stanovený procentní sazbou (%) z ceny vodorovná dopravní vzdálenost do 50 m v objektech výšky přes 6 do 12 m</t>
  </si>
  <si>
    <t>CS ÚRS 2021 02</t>
  </si>
  <si>
    <t>160103700</t>
  </si>
  <si>
    <t>https://podminky.urs.cz/item/CS_URS_2021_02/998734202</t>
  </si>
  <si>
    <t>735</t>
  </si>
  <si>
    <t>Ústřední vytápění - otopná tělesa</t>
  </si>
  <si>
    <t>735159110</t>
  </si>
  <si>
    <t>Montáž otopných těles panelových jednořadých, stavební délky do 1500 mm</t>
  </si>
  <si>
    <t>-39084209</t>
  </si>
  <si>
    <t>48452964</t>
  </si>
  <si>
    <t>těleso otopné panelové 1 deskové bez přídavné přestupní plochy v 300mm dl 600mm 198W</t>
  </si>
  <si>
    <t>640868260</t>
  </si>
  <si>
    <t>48457002</t>
  </si>
  <si>
    <t>těleso otopné panelové 1 deskové 1 přídavná přestupní plocha v 300mm dl 400mm 220W</t>
  </si>
  <si>
    <t>263222689</t>
  </si>
  <si>
    <t>48457003</t>
  </si>
  <si>
    <t>těleso otopné panelové 1 deskové 1 přídavná přestupní plocha v 300mm dl 500mm 275W</t>
  </si>
  <si>
    <t>-810742382</t>
  </si>
  <si>
    <t>48457005</t>
  </si>
  <si>
    <t>těleso otopné panelové 1 deskové 1 přídavná přestupní plocha v 300mm dl 700mm 384W</t>
  </si>
  <si>
    <t>1351119535</t>
  </si>
  <si>
    <t>48457006</t>
  </si>
  <si>
    <t>těleso otopné panelové 1 deskové 1 přídavná přestupní plocha v 300mm dl 800mm 439W</t>
  </si>
  <si>
    <t>650304035</t>
  </si>
  <si>
    <t>48456928</t>
  </si>
  <si>
    <t>těleso otopné panelové 1 deskové 1 přídavná přestupní plocha v 600mm dl 400mm 401W</t>
  </si>
  <si>
    <t>1405806543</t>
  </si>
  <si>
    <t>48456966</t>
  </si>
  <si>
    <t>těleso otopné panelové 1 deskové 1 přídavná přestupní plocha v 600mm dl 800mm 802W</t>
  </si>
  <si>
    <t>1795739547</t>
  </si>
  <si>
    <t>735159210</t>
  </si>
  <si>
    <t>Montáž otopných těles panelových dvouřadých, stavební délky do 1140 mm</t>
  </si>
  <si>
    <t>168850407</t>
  </si>
  <si>
    <t>48457366</t>
  </si>
  <si>
    <t>těleso otopné panelové 2 deskové VK 1 přídavná přestupní plocha v 600mm dl 400mm 515W</t>
  </si>
  <si>
    <t>-1353704042</t>
  </si>
  <si>
    <t>48457367</t>
  </si>
  <si>
    <t>těleso otopné panelové 2 deskové VK 1 přídavná přestupní plocha v 600mm dl 500mm 644W</t>
  </si>
  <si>
    <t>1744190490</t>
  </si>
  <si>
    <t>48457368</t>
  </si>
  <si>
    <t>těleso otopné panelové 2 deskové VK 1 přídavná přestupní plocha v 600mm dl 600mm 773W</t>
  </si>
  <si>
    <t>593845422</t>
  </si>
  <si>
    <t>48457369</t>
  </si>
  <si>
    <t>těleso otopné panelové 2 deskové VK 1 přídavná přestupní plocha v 600mm dl 700mm 902W</t>
  </si>
  <si>
    <t>2064046525</t>
  </si>
  <si>
    <t>735159310</t>
  </si>
  <si>
    <t>Montáž otopných těles panelových třířadých, stavební délky do 1140 mm</t>
  </si>
  <si>
    <t>-934737845</t>
  </si>
  <si>
    <t>48457490</t>
  </si>
  <si>
    <t>těleso otopné panelové 3 desková VK 3 přídavné přestupní plochy v 600mm dl 1000mm 2406W</t>
  </si>
  <si>
    <t>321019559</t>
  </si>
  <si>
    <t>48457497</t>
  </si>
  <si>
    <t>těleso otopné panelové 3 desková VK 3 přídavné přestupní plochy v 900mm dl 400mm 1331W</t>
  </si>
  <si>
    <t>1529623406</t>
  </si>
  <si>
    <t>48457498</t>
  </si>
  <si>
    <t>těleso otopné panelové 3 desková VK 3 přídavné přestupní plochy v 900mm dl 500mm 1664W</t>
  </si>
  <si>
    <t>-266092909</t>
  </si>
  <si>
    <t>48457500</t>
  </si>
  <si>
    <t>těleso otopné panelové 3 desková VK 3 přídavné přestupní plochy v 900mm dl 700mm 2330W</t>
  </si>
  <si>
    <t>1631490152</t>
  </si>
  <si>
    <t>48457501</t>
  </si>
  <si>
    <t>těleso otopné panelové 3 desková VK 3 přídavné přestupní plochy v 900mm dl 800mm 2662W</t>
  </si>
  <si>
    <t>-1919232840</t>
  </si>
  <si>
    <t>735159320</t>
  </si>
  <si>
    <t>Montáž otopných těles panelových třířadých, stavební délky přes 1140 do 1500 mm</t>
  </si>
  <si>
    <t>-1043776006</t>
  </si>
  <si>
    <t>48457493</t>
  </si>
  <si>
    <t>těleso otopné panelové 3 desková VK 3 přídavné přestupní plochy v 600mm dl 1400mm 3368W</t>
  </si>
  <si>
    <t>-1431365660</t>
  </si>
  <si>
    <t>735159340</t>
  </si>
  <si>
    <t>Montáž otopných těles panelových třířadých, stavební délky přes 1980 do 2820 mm</t>
  </si>
  <si>
    <t>1285902489</t>
  </si>
  <si>
    <t>48457311</t>
  </si>
  <si>
    <t>těleso otopné panelové 3 desková 3 přídavné přestupní plochy v 300mm dl 3000mm 4173W</t>
  </si>
  <si>
    <t>959416777</t>
  </si>
  <si>
    <t>735211813</t>
  </si>
  <si>
    <t>Demontáž registrů z ocelových trubek žebrových Ø 76/3/156 stavební délky do 3 m, o počtu pramenů registru 3</t>
  </si>
  <si>
    <t>970085756</t>
  </si>
  <si>
    <t>735211830</t>
  </si>
  <si>
    <t>Demontáž registrů z ocelových trubek žebrových rozřezání demontovaných registrů do odpadu, délky pramenů Ø 76/3/156</t>
  </si>
  <si>
    <t>26937936</t>
  </si>
  <si>
    <t>735890802</t>
  </si>
  <si>
    <t>Vnitrostaveništní přemístění vybouraných (demontovaných) hmot otopných těles vodorovně do 100 m v objektech výšky přes 6 do 12 m</t>
  </si>
  <si>
    <t>-1557486301</t>
  </si>
  <si>
    <t>998735202</t>
  </si>
  <si>
    <t>Přesun hmot pro otopná tělesa stanovený procentní sazbou (%) z ceny vodorovná dopravní vzdálenost do 50 m v objektech výšky přes 6 do 12 m</t>
  </si>
  <si>
    <t>1415125215</t>
  </si>
  <si>
    <t>https://podminky.urs.cz/item/CS_URS_2021_02/998735202</t>
  </si>
  <si>
    <t>751</t>
  </si>
  <si>
    <t>Vzduchotechnika</t>
  </si>
  <si>
    <t>751111051</t>
  </si>
  <si>
    <t>Montáž ventilátoru axiálního nízkotlakého podhledového, průměru do 100 mm</t>
  </si>
  <si>
    <t>898010389</t>
  </si>
  <si>
    <t>751111052</t>
  </si>
  <si>
    <t>Montáž ventilátoru axiálního nízkotlakého podhledového, průměru přes 100 do 200 mm</t>
  </si>
  <si>
    <t>-440881406</t>
  </si>
  <si>
    <t>751398031</t>
  </si>
  <si>
    <t>Montáž ostatních zařízení ventilační mřížky do dveří nebo desek, průřezu do 0,040 m2</t>
  </si>
  <si>
    <t>-1791732970</t>
  </si>
  <si>
    <t>55341421</t>
  </si>
  <si>
    <t>průvětrník bez klapek se sítí 150x300mm</t>
  </si>
  <si>
    <t>-1642290274</t>
  </si>
  <si>
    <t>751510041</t>
  </si>
  <si>
    <t>Vzduchotechnické potrubí z pozinkovaného plechu kruhové, trouba spirálně vinutá bez příruby, průměru do 100 mm</t>
  </si>
  <si>
    <t>799115937</t>
  </si>
  <si>
    <t>DN80</t>
  </si>
  <si>
    <t>3,05</t>
  </si>
  <si>
    <t>751510042</t>
  </si>
  <si>
    <t>Vzduchotechnické potrubí z pozinkovaného plechu kruhové, trouba spirálně vinutá bez příruby, průměru přes 100 do 200 mm</t>
  </si>
  <si>
    <t>-1637970117</t>
  </si>
  <si>
    <t>DN100</t>
  </si>
  <si>
    <t>1,78</t>
  </si>
  <si>
    <t>DN125</t>
  </si>
  <si>
    <t>0,32</t>
  </si>
  <si>
    <t>18,02</t>
  </si>
  <si>
    <t>DN160</t>
  </si>
  <si>
    <t>751511836</t>
  </si>
  <si>
    <t>Demontáž potrubí plechového skupiny II čtyřhranného s přírubou nebo bez příruby tloušťky plechu 1,5 mm, průřezu přes 0,28 do 0,50 m2</t>
  </si>
  <si>
    <t>994259431</t>
  </si>
  <si>
    <t>9,81+11,5+15,6+12,8</t>
  </si>
  <si>
    <t>751511837</t>
  </si>
  <si>
    <t>Demontáž potrubí plechového skupiny II čtyřhranného s přírubou nebo bez příruby tloušťky plechu 1,5 mm, průřezu přes 0,50 do 0,79 m2</t>
  </si>
  <si>
    <t>793607976</t>
  </si>
  <si>
    <t>2,5+11,5+6+6+6</t>
  </si>
  <si>
    <t>751511849</t>
  </si>
  <si>
    <t>Demontáž potrubí plechového skupiny II čtyřhranného s přírubou nebo bez příruby tloušťky plechu 2,5 mm, průřezu přes 4,91 m2</t>
  </si>
  <si>
    <t>1319373570</t>
  </si>
  <si>
    <t>digestoř</t>
  </si>
  <si>
    <t>4,1</t>
  </si>
  <si>
    <t>751514161</t>
  </si>
  <si>
    <t>Montáž oblouku do plechového potrubí kruhového s přírubou, průměru do 100 mm</t>
  </si>
  <si>
    <t>2082395740</t>
  </si>
  <si>
    <t>dn80</t>
  </si>
  <si>
    <t>751514162</t>
  </si>
  <si>
    <t>Montáž oblouku do plechového potrubí kruhového s přírubou, průměru přes 100 do 200 mm</t>
  </si>
  <si>
    <t>-2028442510</t>
  </si>
  <si>
    <t>dn140</t>
  </si>
  <si>
    <t>751514362</t>
  </si>
  <si>
    <t>Montáž odbočky oboustranné do plechového potrubí kruhového s přírubou, průměru přes 100 do 200 mm</t>
  </si>
  <si>
    <t>1371931620</t>
  </si>
  <si>
    <t>751514762</t>
  </si>
  <si>
    <t>Montáž protidešťové mřížky nebo výfukové hlavice do plechového potrubí kruhové s přírubou, průměru přes 100 do 200 mm</t>
  </si>
  <si>
    <t>997938582</t>
  </si>
  <si>
    <t>R1</t>
  </si>
  <si>
    <t>Protidešťová žaluzie</t>
  </si>
  <si>
    <t>-1560385221</t>
  </si>
  <si>
    <t>998751201</t>
  </si>
  <si>
    <t>Přesun hmot pro vzduchotechniku stanovený procentní sazbou (%) z ceny vodorovná dopravní vzdálenost do 50 m v objektech výšky do 12 m</t>
  </si>
  <si>
    <t>-2054874284</t>
  </si>
  <si>
    <t>https://podminky.urs.cz/item/CS_URS_2021_02/998751201</t>
  </si>
  <si>
    <t>783601321</t>
  </si>
  <si>
    <t>Příprava podkladu otopných těles před provedením nátěrů článkových odrezivěním bezoplachovým</t>
  </si>
  <si>
    <t>262413362</t>
  </si>
  <si>
    <t>783601325</t>
  </si>
  <si>
    <t>Příprava podkladu otopných těles před provedením nátěrů článkových odmaštěním vodou ředitelným</t>
  </si>
  <si>
    <t>814200311</t>
  </si>
  <si>
    <t>783601355</t>
  </si>
  <si>
    <t>Příprava podkladu armatur a kovových potrubí před provedením nátěru armatur do DN 100 mm odmaštěním, odmašťovačem vodou ředitelným</t>
  </si>
  <si>
    <t>629236405</t>
  </si>
  <si>
    <t xml:space="preserve">nové potrubí </t>
  </si>
  <si>
    <t>180,092</t>
  </si>
  <si>
    <t>stávající potrubí DN40</t>
  </si>
  <si>
    <t>stávající potrubí nad DN 50</t>
  </si>
  <si>
    <t>783601421</t>
  </si>
  <si>
    <t>Příprava podkladu otopných těles před provedením nátěrů článkových očištění ometením</t>
  </si>
  <si>
    <t>-1830079823</t>
  </si>
  <si>
    <t>783615551</t>
  </si>
  <si>
    <t>Mezinátěr armatur a kovových potrubí potrubí do DN 50 mm syntetický standardní</t>
  </si>
  <si>
    <t>1085448873</t>
  </si>
  <si>
    <t>783615563</t>
  </si>
  <si>
    <t>Mezinátěr armatur a kovových potrubí potrubí přes DN 50 do DN 100 mm syntetický samozákladující</t>
  </si>
  <si>
    <t>-944181238</t>
  </si>
  <si>
    <t>stávající potrubí DN65</t>
  </si>
  <si>
    <t>783617117</t>
  </si>
  <si>
    <t>Krycí nátěr (email) otopných těles článkových dvojnásobný syntetický</t>
  </si>
  <si>
    <t>-2096288742</t>
  </si>
  <si>
    <t>783617503</t>
  </si>
  <si>
    <t>Krycí nátěr (email) armatur a kovových potrubí armatur do DN 100 mm jednonásobný syntetický samozákladující</t>
  </si>
  <si>
    <t>-488354678</t>
  </si>
  <si>
    <t>stávající potrubí</t>
  </si>
  <si>
    <t>100+98</t>
  </si>
  <si>
    <t>783624111</t>
  </si>
  <si>
    <t>Základní nátěr otopných těles jednonásobný článkových akrylátový</t>
  </si>
  <si>
    <t>257649838</t>
  </si>
  <si>
    <t>783652111</t>
  </si>
  <si>
    <t>Tmelení otopných těles včetně přebroušení tmelených míst článkových, tmelem polyesterovým</t>
  </si>
  <si>
    <t>1024715850</t>
  </si>
  <si>
    <t>783652301</t>
  </si>
  <si>
    <t>Tmelení armatur a kovových potrubí včetně přebroušení tmelených míst armatur do DN 100 mm, tmelem polyesterovým</t>
  </si>
  <si>
    <t>-323365599</t>
  </si>
  <si>
    <t>stávací potrubí</t>
  </si>
  <si>
    <t>VRN</t>
  </si>
  <si>
    <t>Vedlejší rozpočtové náklady</t>
  </si>
  <si>
    <t>VRN4</t>
  </si>
  <si>
    <t>Inženýrská činnost</t>
  </si>
  <si>
    <t>043194000</t>
  </si>
  <si>
    <t>Ostatní zkoušky</t>
  </si>
  <si>
    <t>kpl</t>
  </si>
  <si>
    <t>1215680504</t>
  </si>
  <si>
    <t>VRN6</t>
  </si>
  <si>
    <t>Územní vlivy</t>
  </si>
  <si>
    <t>063303000</t>
  </si>
  <si>
    <t>Práce ve výškách, v hloubkách</t>
  </si>
  <si>
    <t>1189064766</t>
  </si>
  <si>
    <t>demontáž VZT</t>
  </si>
  <si>
    <t>Struktura údajů, formát souboru a metodika pro zpracování</t>
  </si>
  <si>
    <t>Struktura</t>
  </si>
  <si>
    <t>Soubor je složen ze záložky Rekapitulace stavby a záložek s názvem soupisu prací pro jednotlivé objekty ve formátu XLSX. Každá ze záložek přitom obsahuje</t>
  </si>
  <si>
    <t>ještě samostatné sestavy vymezené orámovaním a nadpisem sestavy.</t>
  </si>
  <si>
    <r>
      <rPr>
        <i/>
        <sz val="8"/>
        <rFont val="Arial CE"/>
        <charset val="238"/>
      </rPr>
      <t xml:space="preserve">Rekapitulace stavby </t>
    </r>
    <r>
      <rPr>
        <sz val="8"/>
        <rFont val="Arial CE"/>
        <charset val="238"/>
      </rPr>
      <t>obsahuje sestavu Rekapitulace stavby a Rekapitulace objektů stavby a soupisů prací.</t>
    </r>
  </si>
  <si>
    <r>
      <t xml:space="preserve">V sestavě </t>
    </r>
    <r>
      <rPr>
        <b/>
        <sz val="8"/>
        <rFont val="Arial CE"/>
        <charset val="238"/>
      </rPr>
      <t>Rekapitulace stavby</t>
    </r>
    <r>
      <rPr>
        <sz val="8"/>
        <rFont val="Arial CE"/>
        <charset val="238"/>
      </rPr>
      <t xml:space="preserve"> jsou uvedeny informace identifikující předmět veřejné zakázky na stavební práce, KSO, CC-CZ, CZ-CPV, CZ-CPA a rekapitulaci </t>
    </r>
  </si>
  <si>
    <t>celkové nabídkové ceny uchazeče.</t>
  </si>
  <si>
    <t xml:space="preserve">Termínem "uchazeč" (resp. zhotovitel) se myslí "účastník zadávacího řízení" ve smyslu zákona o zadávání veřejných zakázek. </t>
  </si>
  <si>
    <r>
      <t xml:space="preserve">V sestavě </t>
    </r>
    <r>
      <rPr>
        <b/>
        <sz val="8"/>
        <rFont val="Arial CE"/>
        <charset val="238"/>
      </rPr>
      <t>Rekapitulace objektů stavby a soupisů prací</t>
    </r>
    <r>
      <rPr>
        <sz val="8"/>
        <rFont val="Arial CE"/>
        <charset val="238"/>
      </rPr>
      <t xml:space="preserve"> je uvedena rekapitulace stavebních objektů, inženýrských objektů, provozních souborů,</t>
    </r>
  </si>
  <si>
    <t>vedlejších a ostatních nákladů a ostatních nákladů s rekapitulací nabídkové ceny za jednotlivé soupisy prací. Na základě údaje Typ je možné</t>
  </si>
  <si>
    <t>identifikovat, zda se jedná o objekt nebo soupis prací pro daný objekt:</t>
  </si>
  <si>
    <t>Stavební objekt pozemní</t>
  </si>
  <si>
    <t>ING</t>
  </si>
  <si>
    <t>Stavební objekt inženýrský</t>
  </si>
  <si>
    <t>PRO</t>
  </si>
  <si>
    <t>Provozní soubor</t>
  </si>
  <si>
    <t>VON</t>
  </si>
  <si>
    <t>Vedlejší a ostatní náklady</t>
  </si>
  <si>
    <t>Soupis</t>
  </si>
  <si>
    <t>Soupis prací pro daný typ objektu</t>
  </si>
  <si>
    <r>
      <rPr>
        <i/>
        <sz val="8"/>
        <rFont val="Arial CE"/>
        <charset val="238"/>
      </rPr>
      <t xml:space="preserve">Soupis prací </t>
    </r>
    <r>
      <rPr>
        <sz val="8"/>
        <rFont val="Arial CE"/>
        <charset val="238"/>
      </rPr>
      <t>pro jednotlivé objekty obsahuje sestavy Krycí list soupisu prací, Rekapitulace členění soupisu prací, Soupis prací. Za soupis prací může být považován</t>
    </r>
  </si>
  <si>
    <t>i objekt stavby v případě, že neobsahuje podřízenou zakázku.</t>
  </si>
  <si>
    <r>
      <rPr>
        <b/>
        <sz val="8"/>
        <rFont val="Arial CE"/>
        <charset val="238"/>
      </rPr>
      <t>Krycí list soupisu</t>
    </r>
    <r>
      <rPr>
        <sz val="8"/>
        <rFont val="Arial CE"/>
        <charset val="238"/>
      </rPr>
      <t xml:space="preserve"> obsahuje rekapitulaci informací o předmětu veřejné zakázky ze sestavy Rekapitulace stavby, informaci o zařazení objektu do KSO, </t>
    </r>
  </si>
  <si>
    <t>CC-CZ, CZ-CPV, CZ-CPA a rekapitulaci celkové nabídkové ceny uchazeče za aktuální soupis prací.</t>
  </si>
  <si>
    <r>
      <rPr>
        <b/>
        <sz val="8"/>
        <rFont val="Arial CE"/>
        <charset val="238"/>
      </rPr>
      <t>Rekapitulace členění soupisu prací</t>
    </r>
    <r>
      <rPr>
        <sz val="8"/>
        <rFont val="Arial CE"/>
        <charset val="238"/>
      </rPr>
      <t xml:space="preserve"> obsahuje rekapitulaci soupisu prací ve všech úrovních členění soupisu tak, jak byla tato členění použita (např. </t>
    </r>
  </si>
  <si>
    <t>stavební díly, funkční díly, případně jiné členění) s rekapitulací nabídkové ceny.</t>
  </si>
  <si>
    <r>
      <rPr>
        <b/>
        <sz val="8"/>
        <rFont val="Arial CE"/>
        <charset val="238"/>
      </rPr>
      <t xml:space="preserve">Soupis prací </t>
    </r>
    <r>
      <rPr>
        <sz val="8"/>
        <rFont val="Arial CE"/>
        <charset val="238"/>
      </rPr>
      <t>obsahuje položky veškerých stavebních nebo montážních prací, dodávek materiálů a služeb nezbytných pro zhotovení stavebního objektu,</t>
    </r>
  </si>
  <si>
    <t>inženýrského objektu, provozního souboru, vedlejších a ostatních nákladů.</t>
  </si>
  <si>
    <t>Pro položky soupisu prací se zobrazují následující informace:</t>
  </si>
  <si>
    <t>Pořadové číslo položky v aktuálním soupisu</t>
  </si>
  <si>
    <t>TYP</t>
  </si>
  <si>
    <t>Typ položky: K - konstrukce, M - materiál, PP - plný popis, PSC - poznámka k souboru cen,  P - poznámka k položce, VV - výkaz výměr</t>
  </si>
  <si>
    <t>Kód položky</t>
  </si>
  <si>
    <t>Zkrácený popis položky</t>
  </si>
  <si>
    <t>Měrná jednotka položky</t>
  </si>
  <si>
    <t>Množství v měrné jednotce</t>
  </si>
  <si>
    <t>J.cena</t>
  </si>
  <si>
    <t xml:space="preserve">Jednotková cena položky. Zadaní může obsahovat namísto J.ceny sloupce J.materiál a J.montáž, jejichž součet definuje </t>
  </si>
  <si>
    <t>J.cenu položky.</t>
  </si>
  <si>
    <t xml:space="preserve">Cena celkem </t>
  </si>
  <si>
    <t>Celková cena položky daná jako součin množství a j.ceny</t>
  </si>
  <si>
    <t>Příslušnost položky do cenové soustavy</t>
  </si>
  <si>
    <t>Ke každé položce soupisu prací se na samostatných řádcích může zobrazovat:</t>
  </si>
  <si>
    <t>Plný popis položky</t>
  </si>
  <si>
    <t>Poznámka k souboru cen a poznámka zadavatele</t>
  </si>
  <si>
    <t>Výkaz výměr</t>
  </si>
  <si>
    <t>Pokud je k řádku výkazu výměr evidovaný údaj ve sloupci Kód, jedná se o definovaný odkaz, na který se může odvolávat výkaz výměr z jiné položky.</t>
  </si>
  <si>
    <t xml:space="preserve">Metodika pro zpracování </t>
  </si>
  <si>
    <t>Jednotlivé sestavy jsou v souboru provázány. Editovatelné pole jsou zvýrazněny žlutým podbarvením, ostatní pole neslouží k editaci a nesmí být jakkoliv</t>
  </si>
  <si>
    <t>modifikovány.</t>
  </si>
  <si>
    <t xml:space="preserve">Uchazeč je pro podání nabídky povinen vyplnit žlutě podbarvená pole: </t>
  </si>
  <si>
    <t xml:space="preserve">Pole Uchazeč v sestavě Rekapitulace stavby - zde uchazeč vyplní svůj název (název subjektu) </t>
  </si>
  <si>
    <t>Pole IČ a DIČ v sestavě Rekapitulace stavby - zde uchazeč vyplní svoje IČ a DIČ</t>
  </si>
  <si>
    <t>Datum v sestavě Rekapitulace stavby - zde uchazeč vyplní datum vytvoření nabídky</t>
  </si>
  <si>
    <t>J.cena = jednotková cena v sestavě Soupis prací o maximálním počtu desetinných míst uvedených v poli</t>
  </si>
  <si>
    <t>- pokud sestavy soupisů prací obsahují pole J.cena, měla by být všechna tato pole vyplněna nenulovými</t>
  </si>
  <si>
    <t>Poznámka - nepovinný údaj pro položku soupisu</t>
  </si>
  <si>
    <t>V případě, že sestavy soupisů prací neobsahují pole J.cena, potom ve všech soupisech prací obsahují pole:</t>
  </si>
  <si>
    <t xml:space="preserve"> - J.materiál - jednotková cena materiálu </t>
  </si>
  <si>
    <t xml:space="preserve"> - J.montáž - jednotková cena montáže</t>
  </si>
  <si>
    <t>Uchazeč v tomto případě by měl vyplnit všechna pole J.materiál a pole J.montáž nenulovými kladnými číslicemi. V případech, kdy položka</t>
  </si>
  <si>
    <t>neobsahuje žádný materiál je přípustné, aby pole J.materiál bylo vyplněno nulou. V případech, kdy položka neobsahuje žádnou montáž je přípustné,</t>
  </si>
  <si>
    <t>aby pole J.montáž bylo vyplněno nulou. Obě pole - J.materiál, J.Montáž u jedné položky by však neměly být vyplněny nulou.</t>
  </si>
  <si>
    <t>Rekapitulace stavby</t>
  </si>
  <si>
    <t>Název</t>
  </si>
  <si>
    <t>Povinný</t>
  </si>
  <si>
    <t>Max. počet</t>
  </si>
  <si>
    <t>atributu</t>
  </si>
  <si>
    <t>(A/N)</t>
  </si>
  <si>
    <t>znaků</t>
  </si>
  <si>
    <t>A</t>
  </si>
  <si>
    <t>Kód stavby</t>
  </si>
  <si>
    <t>String</t>
  </si>
  <si>
    <t>Stavba</t>
  </si>
  <si>
    <t>Název stavby</t>
  </si>
  <si>
    <t>Místo</t>
  </si>
  <si>
    <t>N</t>
  </si>
  <si>
    <t>Místo stavby</t>
  </si>
  <si>
    <t>Datum</t>
  </si>
  <si>
    <t>Datum vykonaného exportu</t>
  </si>
  <si>
    <t>Date</t>
  </si>
  <si>
    <t>KSO</t>
  </si>
  <si>
    <t>Klasifikace stavebního objektu</t>
  </si>
  <si>
    <t>CC-CZ</t>
  </si>
  <si>
    <t>Klasifikace stavbeních děl</t>
  </si>
  <si>
    <t>CZ-CPV</t>
  </si>
  <si>
    <t>Společný slovník pro veřejné zakázky</t>
  </si>
  <si>
    <t>CZ-CPA</t>
  </si>
  <si>
    <t>Klasifikace produkce podle činností</t>
  </si>
  <si>
    <t>Zadavatel</t>
  </si>
  <si>
    <t>Zadavatel zadaní</t>
  </si>
  <si>
    <t>IČ</t>
  </si>
  <si>
    <t>IČ zadavatele zadaní</t>
  </si>
  <si>
    <t>DIČ</t>
  </si>
  <si>
    <t>DIČ zadavatele zadaní</t>
  </si>
  <si>
    <t>Uchazeč</t>
  </si>
  <si>
    <t>Uchazeč veřejné zakázky</t>
  </si>
  <si>
    <t>Projektant</t>
  </si>
  <si>
    <t>Poznámka</t>
  </si>
  <si>
    <t>Poznámka k zadání</t>
  </si>
  <si>
    <t>Sazba DPH</t>
  </si>
  <si>
    <t>Rekapitulace sazeb DPH u položek soupisů</t>
  </si>
  <si>
    <t>eGSazbaDph</t>
  </si>
  <si>
    <t>Základna DPH</t>
  </si>
  <si>
    <t>Základna DPH určena součtem celkové ceny z položek soupisů</t>
  </si>
  <si>
    <t>Double</t>
  </si>
  <si>
    <t>Hodnota DPH</t>
  </si>
  <si>
    <t>Celková cena bez DPH za celou stavbu. Sčítává se ze všech listů.</t>
  </si>
  <si>
    <t>Celková cena s DPH za celou stavbu</t>
  </si>
  <si>
    <t>Rekapitulace objektů stavby a soupisů prací</t>
  </si>
  <si>
    <t>Přebírá se z Rekapitulace stavby</t>
  </si>
  <si>
    <t>Kód objektu</t>
  </si>
  <si>
    <t>Objektu, Soupis prací</t>
  </si>
  <si>
    <t>Název objektu</t>
  </si>
  <si>
    <t>Cena bez DPH za daný objekt</t>
  </si>
  <si>
    <t>Cena spolu s DPH za daný objekt</t>
  </si>
  <si>
    <t>Typ zakázky</t>
  </si>
  <si>
    <t>eGTypZakazky</t>
  </si>
  <si>
    <t>Krycí list soupisu</t>
  </si>
  <si>
    <t>Objekt</t>
  </si>
  <si>
    <t>Kód a název objektu</t>
  </si>
  <si>
    <t>20 + 120</t>
  </si>
  <si>
    <t>Kód a název soupisu</t>
  </si>
  <si>
    <t>Poznámka k soupisu prací</t>
  </si>
  <si>
    <t>Rekapitulace sazeb DPH na položkách aktuálního soupisu</t>
  </si>
  <si>
    <t>Základna DPH určena součtem celkové ceny z položek aktuálního soupisu</t>
  </si>
  <si>
    <t>Cena bez DPH za daný soupis</t>
  </si>
  <si>
    <t>Cena s DPH</t>
  </si>
  <si>
    <t>Cena s DPH za daný soupis</t>
  </si>
  <si>
    <t>Rekapitulace členění soupisu prací</t>
  </si>
  <si>
    <t>Kód a název objektu, přebírá se z Krycího listu soupisu</t>
  </si>
  <si>
    <t>Kód a název objektu, přebírá se z Krycího listu soupisu</t>
  </si>
  <si>
    <t>Kód a název dílu ze soupisu</t>
  </si>
  <si>
    <t>20 + 100</t>
  </si>
  <si>
    <t>Cena celkem</t>
  </si>
  <si>
    <t>Cena celkem za díl ze soupisu</t>
  </si>
  <si>
    <t>Soupis prací</t>
  </si>
  <si>
    <t>Přebírá se z Krycího listu soupisu</t>
  </si>
  <si>
    <t>Pořadové číslo položky soupisu</t>
  </si>
  <si>
    <t>Long</t>
  </si>
  <si>
    <t>Typ položky soupisu</t>
  </si>
  <si>
    <t>eGTypPolozky</t>
  </si>
  <si>
    <t>Kód položky ze soupisu</t>
  </si>
  <si>
    <t>Popis položky ze soupisu</t>
  </si>
  <si>
    <t>Množství položky soupisu</t>
  </si>
  <si>
    <t>J.Cena</t>
  </si>
  <si>
    <t>Jednotková cena položky</t>
  </si>
  <si>
    <t>Cena celkem vyčíslena jako J.Cena * Množství</t>
  </si>
  <si>
    <t>Zařazení položky do cenové soustavy</t>
  </si>
  <si>
    <t>p</t>
  </si>
  <si>
    <t>Poznámka položky ze soupisu</t>
  </si>
  <si>
    <t>Memo</t>
  </si>
  <si>
    <t>psc</t>
  </si>
  <si>
    <t>Poznámka k souboru cen ze soupisu</t>
  </si>
  <si>
    <t>pp</t>
  </si>
  <si>
    <t>Plný popis položky ze soupisu</t>
  </si>
  <si>
    <t>vv</t>
  </si>
  <si>
    <t>Výkaz výměr (figura, výraz, výměra) ze soupisu</t>
  </si>
  <si>
    <t>Text,Text,Double</t>
  </si>
  <si>
    <t>20, 150</t>
  </si>
  <si>
    <t>Sazba DPH pro položku</t>
  </si>
  <si>
    <t>eGSazbaDPH</t>
  </si>
  <si>
    <t>Hmotnost</t>
  </si>
  <si>
    <t>Hmotnost položky ze soupisu</t>
  </si>
  <si>
    <t>Suť</t>
  </si>
  <si>
    <t>Suť položky ze soupisu</t>
  </si>
  <si>
    <t>Nh</t>
  </si>
  <si>
    <t>Normohodiny položky ze soupisu</t>
  </si>
  <si>
    <t>Datová věta</t>
  </si>
  <si>
    <t>Typ věty</t>
  </si>
  <si>
    <t>Hodnota</t>
  </si>
  <si>
    <t>Význam</t>
  </si>
  <si>
    <t>Základní sazba DPH</t>
  </si>
  <si>
    <t>Snížená sazba DPH</t>
  </si>
  <si>
    <t>Nulová sazba DPH</t>
  </si>
  <si>
    <t>Základní sazba DPH přenesená</t>
  </si>
  <si>
    <t>Snížená sazba DPH přenesená</t>
  </si>
  <si>
    <t>Stavební objekt</t>
  </si>
  <si>
    <t>Inženýrský objekt</t>
  </si>
  <si>
    <t>Ostatní náklady</t>
  </si>
  <si>
    <t>Položka typu HSV</t>
  </si>
  <si>
    <t>Položka typu PSV</t>
  </si>
  <si>
    <t>Položka typu M</t>
  </si>
  <si>
    <t>Položka typu OST</t>
  </si>
  <si>
    <t>Ceny celkem bez DPH</t>
  </si>
  <si>
    <t>10 hod.</t>
  </si>
  <si>
    <t>revize el. Instalace</t>
  </si>
  <si>
    <t>49.</t>
  </si>
  <si>
    <t>pomocné montážní práce</t>
  </si>
  <si>
    <t>48.</t>
  </si>
  <si>
    <t>doprava a přesun materiálu</t>
  </si>
  <si>
    <t>47.</t>
  </si>
  <si>
    <t>likvidace a reciklace svítidel a . . .</t>
  </si>
  <si>
    <t>46.</t>
  </si>
  <si>
    <t>20 hod.</t>
  </si>
  <si>
    <t>demontážní práce</t>
  </si>
  <si>
    <t>45.</t>
  </si>
  <si>
    <t>13 hod.</t>
  </si>
  <si>
    <t>vysekání otvorů pro krabice</t>
  </si>
  <si>
    <t>44.</t>
  </si>
  <si>
    <t>100 hod.</t>
  </si>
  <si>
    <t>vyřezání a sekání drážek</t>
  </si>
  <si>
    <t>43.</t>
  </si>
  <si>
    <t>1 ks</t>
  </si>
  <si>
    <t>elektroměrový rozvaděč</t>
  </si>
  <si>
    <t>42.</t>
  </si>
  <si>
    <t>včetně výplně (jističů) na omítku</t>
  </si>
  <si>
    <t xml:space="preserve">podružný rozvaděč pro sklady </t>
  </si>
  <si>
    <t>41.</t>
  </si>
  <si>
    <t>2 ks</t>
  </si>
  <si>
    <t>včetně výplně (jističů) pod omítku</t>
  </si>
  <si>
    <t xml:space="preserve">podružný rozvaděč pro kanceláře </t>
  </si>
  <si>
    <t>40.</t>
  </si>
  <si>
    <t>80 m</t>
  </si>
  <si>
    <t>drátěný žlab 50x50</t>
  </si>
  <si>
    <t>39.</t>
  </si>
  <si>
    <t>hmoždinky aj.</t>
  </si>
  <si>
    <t xml:space="preserve">drobný montážní materiál - sádra , vruty , </t>
  </si>
  <si>
    <t>38.</t>
  </si>
  <si>
    <t>anténa pro příjem internetu + příslušnství</t>
  </si>
  <si>
    <t>37.</t>
  </si>
  <si>
    <t>6 ks</t>
  </si>
  <si>
    <t>kouřová protipožární čidla autonomí</t>
  </si>
  <si>
    <t>36.</t>
  </si>
  <si>
    <t>8 ks</t>
  </si>
  <si>
    <t>datová zásuvka</t>
  </si>
  <si>
    <t>35.</t>
  </si>
  <si>
    <t>30 ks</t>
  </si>
  <si>
    <t>jednozásuvka p.o.</t>
  </si>
  <si>
    <t>34.</t>
  </si>
  <si>
    <t>dvojzásuvka p.o.</t>
  </si>
  <si>
    <t>33.</t>
  </si>
  <si>
    <t>vypínač č.7 p.o. (ABB)</t>
  </si>
  <si>
    <t>32.</t>
  </si>
  <si>
    <t>18 ks</t>
  </si>
  <si>
    <t>vypínač č.6 p.o. (ABB)</t>
  </si>
  <si>
    <t>31.</t>
  </si>
  <si>
    <t>vypínač č.5 p.o. (ABB)</t>
  </si>
  <si>
    <t>30.</t>
  </si>
  <si>
    <t>20 ks</t>
  </si>
  <si>
    <t>vypínač č.1 p.o. ( ABB)</t>
  </si>
  <si>
    <t>29.</t>
  </si>
  <si>
    <t>krabice prachotěsné OBO</t>
  </si>
  <si>
    <t>28.</t>
  </si>
  <si>
    <t>80 ks</t>
  </si>
  <si>
    <t>Krabice KP68</t>
  </si>
  <si>
    <t>27.</t>
  </si>
  <si>
    <t>25 ks</t>
  </si>
  <si>
    <t>Krabice KR68</t>
  </si>
  <si>
    <t>26.</t>
  </si>
  <si>
    <t>120 ks</t>
  </si>
  <si>
    <t>závěsy na zářivky</t>
  </si>
  <si>
    <t>25.</t>
  </si>
  <si>
    <t>60 ks</t>
  </si>
  <si>
    <t>na závěs,prachotěsné</t>
  </si>
  <si>
    <t xml:space="preserve">svítidlo zářivkové 2x led trubice </t>
  </si>
  <si>
    <t>24.</t>
  </si>
  <si>
    <t>4 ks</t>
  </si>
  <si>
    <t>kancelářské</t>
  </si>
  <si>
    <t xml:space="preserve">svítidlo zářivkové 2x led trubice   </t>
  </si>
  <si>
    <t>23.</t>
  </si>
  <si>
    <t>12 ks</t>
  </si>
  <si>
    <t>svítidlo led - 24W kulaté   C</t>
  </si>
  <si>
    <t>22.</t>
  </si>
  <si>
    <t>svítidlo led - 20W kulaté   A</t>
  </si>
  <si>
    <t>21.</t>
  </si>
  <si>
    <t>svítidlo led - 12W kulaté   B</t>
  </si>
  <si>
    <t>20.</t>
  </si>
  <si>
    <t>5 ks</t>
  </si>
  <si>
    <t>zásuvka 400V / 16A</t>
  </si>
  <si>
    <t>19.</t>
  </si>
  <si>
    <t>vypínač č.5 praktik</t>
  </si>
  <si>
    <t>18.</t>
  </si>
  <si>
    <t>vypínač č.6 praktik</t>
  </si>
  <si>
    <t>17.</t>
  </si>
  <si>
    <t>vypínač č.6+6 praktik</t>
  </si>
  <si>
    <t>16.</t>
  </si>
  <si>
    <t>jednozásuvka praktik IP44</t>
  </si>
  <si>
    <t>15.</t>
  </si>
  <si>
    <t>16 ks</t>
  </si>
  <si>
    <t>dvojzásuvka praktik IP44</t>
  </si>
  <si>
    <t>14.</t>
  </si>
  <si>
    <t>90 m</t>
  </si>
  <si>
    <t>Lišta vkládací 120x60</t>
  </si>
  <si>
    <t>13.</t>
  </si>
  <si>
    <t>60 m</t>
  </si>
  <si>
    <t>Lišta vkládací  40x40</t>
  </si>
  <si>
    <t>12.</t>
  </si>
  <si>
    <t>50 m</t>
  </si>
  <si>
    <t>Lišta vkládací 24x24</t>
  </si>
  <si>
    <t>11.</t>
  </si>
  <si>
    <t>Lišta vkládací 20x20</t>
  </si>
  <si>
    <t>10.</t>
  </si>
  <si>
    <t>300 m</t>
  </si>
  <si>
    <t>Trubka PVC ohebná 25</t>
  </si>
  <si>
    <t>9.</t>
  </si>
  <si>
    <t>760 m</t>
  </si>
  <si>
    <t>kabel data 5x2x0,5</t>
  </si>
  <si>
    <t>8.</t>
  </si>
  <si>
    <t>800 m</t>
  </si>
  <si>
    <t>kabel  3C x 2,5</t>
  </si>
  <si>
    <t>7.</t>
  </si>
  <si>
    <t>1300 m</t>
  </si>
  <si>
    <t>kabel  3C x 1,5</t>
  </si>
  <si>
    <t>6.</t>
  </si>
  <si>
    <t>400 m</t>
  </si>
  <si>
    <t>kabel  5C x 1.5</t>
  </si>
  <si>
    <t>5.</t>
  </si>
  <si>
    <t>kabel  5C x 2,5</t>
  </si>
  <si>
    <t>4.</t>
  </si>
  <si>
    <t>200 m</t>
  </si>
  <si>
    <t>kabel  5C x 4</t>
  </si>
  <si>
    <t>3.</t>
  </si>
  <si>
    <t>kabel  5C x 6</t>
  </si>
  <si>
    <t>2.</t>
  </si>
  <si>
    <t>40 m</t>
  </si>
  <si>
    <t>kabel  5C x 16</t>
  </si>
  <si>
    <t>1.</t>
  </si>
  <si>
    <t xml:space="preserve"> cena celkem</t>
  </si>
  <si>
    <t xml:space="preserve"> cena montáž</t>
  </si>
  <si>
    <t xml:space="preserve">   cena mat.</t>
  </si>
  <si>
    <t>ks / m / hod.</t>
  </si>
  <si>
    <t>Materiál elektro</t>
  </si>
  <si>
    <t xml:space="preserve">uvedené ceny jsou bez Dph </t>
  </si>
  <si>
    <t>Elektroinstalace - sklad potravin Královské Poříčí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</si>
</sst>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
    <numFmt numFmtId="165" formatCode="dd\.mm\.yyyy"/>
    <numFmt numFmtId="166" formatCode="#,##0.00000"/>
    <numFmt numFmtId="167" formatCode="#,##0.000"/>
  </numFmts>
  <fonts count="56">
    <font>
      <sz val="8"/>
      <name val="Arial CE"/>
      <family val="2"/>
    </font>
    <font>
      <sz val="11"/>
      <color theme="1"/>
      <name val="Calibri"/>
      <family val="2"/>
      <charset val="238"/>
      <scheme val="minor"/>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800080"/>
      <name val="Arial CE"/>
    </font>
    <font>
      <sz val="8"/>
      <color rgb="FF505050"/>
      <name val="Arial CE"/>
    </font>
    <font>
      <sz val="8"/>
      <color rgb="FFFF0000"/>
      <name val="Arial CE"/>
    </font>
    <font>
      <sz val="8"/>
      <color rgb="FF0000A8"/>
      <name val="Arial CE"/>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sz val="18"/>
      <color theme="10"/>
      <name val="Wingdings 2"/>
    </font>
    <font>
      <b/>
      <sz val="11"/>
      <color rgb="FF003366"/>
      <name val="Arial CE"/>
    </font>
    <font>
      <sz val="11"/>
      <color rgb="FF003366"/>
      <name val="Arial CE"/>
    </font>
    <font>
      <sz val="11"/>
      <color rgb="FF969696"/>
      <name val="Arial CE"/>
    </font>
    <font>
      <sz val="10"/>
      <color rgb="FF3366FF"/>
      <name val="Arial CE"/>
    </font>
    <font>
      <b/>
      <sz val="12"/>
      <color rgb="FF800000"/>
      <name val="Arial CE"/>
    </font>
    <font>
      <sz val="8"/>
      <color rgb="FF960000"/>
      <name val="Arial CE"/>
    </font>
    <font>
      <b/>
      <sz val="8"/>
      <name val="Arial CE"/>
    </font>
    <font>
      <sz val="7"/>
      <color rgb="FF979797"/>
      <name val="Arial CE"/>
    </font>
    <font>
      <i/>
      <u/>
      <sz val="7"/>
      <color rgb="FF979797"/>
      <name val="Calibri"/>
      <scheme val="minor"/>
    </font>
    <font>
      <sz val="7"/>
      <color rgb="FF969696"/>
      <name val="Arial CE"/>
    </font>
    <font>
      <i/>
      <sz val="7"/>
      <color rgb="FF969696"/>
      <name val="Arial CE"/>
    </font>
    <font>
      <i/>
      <sz val="9"/>
      <color rgb="FF0000FF"/>
      <name val="Arial CE"/>
    </font>
    <font>
      <i/>
      <sz val="8"/>
      <color rgb="FF0000FF"/>
      <name val="Arial CE"/>
    </font>
    <font>
      <sz val="8"/>
      <name val="Trebuchet MS"/>
      <charset val="238"/>
    </font>
    <font>
      <b/>
      <sz val="16"/>
      <name val="Trebuchet MS"/>
      <charset val="238"/>
    </font>
    <font>
      <b/>
      <sz val="11"/>
      <name val="Trebuchet MS"/>
      <charset val="238"/>
    </font>
    <font>
      <sz val="8"/>
      <name val="Arial CE"/>
      <charset val="238"/>
    </font>
    <font>
      <sz val="9"/>
      <name val="Trebuchet MS"/>
      <charset val="238"/>
    </font>
    <font>
      <sz val="10"/>
      <name val="Trebuchet MS"/>
      <charset val="238"/>
    </font>
    <font>
      <sz val="11"/>
      <name val="Trebuchet MS"/>
      <charset val="238"/>
    </font>
    <font>
      <b/>
      <sz val="9"/>
      <name val="Trebuchet MS"/>
      <charset val="238"/>
    </font>
    <font>
      <b/>
      <sz val="8"/>
      <name val="Arial CE"/>
      <charset val="238"/>
    </font>
    <font>
      <u/>
      <sz val="11"/>
      <color theme="10"/>
      <name val="Calibri"/>
      <scheme val="minor"/>
    </font>
    <font>
      <i/>
      <sz val="8"/>
      <name val="Arial CE"/>
      <charset val="238"/>
    </font>
    <font>
      <b/>
      <sz val="11"/>
      <color theme="1"/>
      <name val="Calibri"/>
      <family val="2"/>
      <charset val="238"/>
      <scheme val="minor"/>
    </font>
    <font>
      <sz val="12"/>
      <color theme="1"/>
      <name val="Calibri"/>
      <family val="2"/>
      <charset val="238"/>
      <scheme val="minor"/>
    </font>
    <font>
      <b/>
      <sz val="12"/>
      <color theme="1"/>
      <name val="Calibri"/>
      <family val="2"/>
      <charset val="238"/>
      <scheme val="minor"/>
    </font>
    <font>
      <b/>
      <sz val="14"/>
      <color theme="1"/>
      <name val="Calibri"/>
      <family val="2"/>
      <scheme val="minor"/>
    </font>
  </fonts>
  <fills count="7">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
      <patternFill patternType="solid">
        <fgColor rgb="FFFFFF00"/>
        <bgColor indexed="64"/>
      </patternFill>
    </fill>
    <fill>
      <patternFill patternType="solid">
        <fgColor theme="0"/>
        <bgColor indexed="64"/>
      </patternFill>
    </fill>
  </fills>
  <borders count="32">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000000"/>
      </top>
      <bottom/>
      <diagonal/>
    </border>
    <border>
      <left/>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style="hair">
        <color rgb="FF969696"/>
      </left>
      <right/>
      <top style="hair">
        <color rgb="FF969696"/>
      </top>
      <bottom/>
      <diagonal/>
    </border>
    <border>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bottom style="hair">
        <color rgb="FF969696"/>
      </bottom>
      <diagonal/>
    </border>
    <border>
      <left/>
      <right/>
      <top/>
      <bottom style="hair">
        <color rgb="FF969696"/>
      </bottom>
      <diagonal/>
    </border>
    <border>
      <left/>
      <right style="hair">
        <color rgb="FF969696"/>
      </right>
      <top/>
      <bottom style="hair">
        <color rgb="FF969696"/>
      </bottom>
      <diagonal/>
    </border>
    <border>
      <left style="hair">
        <color rgb="FF969696"/>
      </left>
      <right style="hair">
        <color rgb="FF969696"/>
      </right>
      <top style="hair">
        <color rgb="FF969696"/>
      </top>
      <bottom style="hair">
        <color rgb="FF969696"/>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s>
  <cellStyleXfs count="3">
    <xf numFmtId="0" fontId="0" fillId="0" borderId="0"/>
    <xf numFmtId="0" fontId="50" fillId="0" borderId="0" applyNumberFormat="0" applyFill="0" applyBorder="0" applyAlignment="0" applyProtection="0"/>
    <xf numFmtId="0" fontId="1" fillId="0" borderId="1"/>
  </cellStyleXfs>
  <cellXfs count="409">
    <xf numFmtId="0" fontId="0" fillId="0" borderId="0" xfId="0"/>
    <xf numFmtId="0" fontId="0" fillId="0" borderId="0" xfId="0"/>
    <xf numFmtId="0" fontId="0" fillId="0" borderId="0" xfId="0"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6" fillId="0" borderId="0" xfId="0" applyFont="1" applyAlignment="1">
      <alignment vertical="center"/>
    </xf>
    <xf numFmtId="0" fontId="0" fillId="0" borderId="0" xfId="0" applyAlignment="1">
      <alignment vertical="center" wrapText="1"/>
    </xf>
    <xf numFmtId="0" fontId="7" fillId="0" borderId="0" xfId="0" applyFont="1" applyAlignment="1">
      <alignment vertical="center"/>
    </xf>
    <xf numFmtId="0" fontId="8" fillId="0" borderId="0" xfId="0" applyFont="1" applyAlignment="1">
      <alignment vertical="center"/>
    </xf>
    <xf numFmtId="0" fontId="0" fillId="0" borderId="0" xfId="0" applyAlignment="1">
      <alignment horizontal="center" vertical="center" wrapText="1"/>
    </xf>
    <xf numFmtId="0" fontId="9" fillId="0" borderId="0" xfId="0" applyFont="1" applyAlignment="1"/>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13" fillId="0" borderId="0" xfId="0" applyFont="1" applyAlignment="1">
      <alignment vertical="center"/>
    </xf>
    <xf numFmtId="0" fontId="0" fillId="0" borderId="0" xfId="0" applyAlignment="1">
      <alignment horizontal="center" vertical="center"/>
    </xf>
    <xf numFmtId="0" fontId="14" fillId="0" borderId="0" xfId="0" applyFont="1" applyAlignment="1">
      <alignment horizontal="left" vertical="center"/>
    </xf>
    <xf numFmtId="0" fontId="0" fillId="0" borderId="0" xfId="0" applyFont="1" applyAlignment="1">
      <alignment horizontal="left" vertical="center"/>
    </xf>
    <xf numFmtId="0" fontId="0" fillId="0" borderId="2" xfId="0" applyBorder="1" applyProtection="1"/>
    <xf numFmtId="0" fontId="0" fillId="0" borderId="3" xfId="0" applyBorder="1" applyProtection="1"/>
    <xf numFmtId="0" fontId="0" fillId="0" borderId="4" xfId="0" applyBorder="1"/>
    <xf numFmtId="0" fontId="0" fillId="0" borderId="4" xfId="0" applyBorder="1" applyProtection="1"/>
    <xf numFmtId="0" fontId="0" fillId="0" borderId="0" xfId="0" applyProtection="1"/>
    <xf numFmtId="0" fontId="15" fillId="0" borderId="0" xfId="0" applyFont="1" applyAlignment="1" applyProtection="1">
      <alignment horizontal="left" vertical="center"/>
    </xf>
    <xf numFmtId="0" fontId="16" fillId="0" borderId="0" xfId="0" applyFont="1" applyAlignment="1">
      <alignment horizontal="left" vertical="center"/>
    </xf>
    <xf numFmtId="0" fontId="17" fillId="0" borderId="0" xfId="0" applyFont="1" applyAlignment="1">
      <alignment horizontal="left" vertical="center"/>
    </xf>
    <xf numFmtId="0" fontId="2" fillId="0" borderId="0" xfId="0" applyFont="1" applyAlignment="1" applyProtection="1">
      <alignment horizontal="left" vertical="top"/>
    </xf>
    <xf numFmtId="0" fontId="3" fillId="0" borderId="0" xfId="0" applyFont="1" applyAlignment="1" applyProtection="1">
      <alignment horizontal="left" vertical="center"/>
    </xf>
    <xf numFmtId="0" fontId="4" fillId="0" borderId="0" xfId="0" applyFont="1" applyAlignment="1" applyProtection="1">
      <alignment horizontal="left" vertical="top"/>
    </xf>
    <xf numFmtId="0" fontId="2" fillId="0" borderId="0" xfId="0" applyFont="1" applyAlignment="1" applyProtection="1">
      <alignment horizontal="left" vertical="center"/>
    </xf>
    <xf numFmtId="0" fontId="3" fillId="2" borderId="0" xfId="0" applyFont="1" applyFill="1" applyAlignment="1" applyProtection="1">
      <alignment horizontal="left" vertical="center"/>
      <protection locked="0"/>
    </xf>
    <xf numFmtId="49" fontId="3" fillId="2" borderId="0" xfId="0" applyNumberFormat="1" applyFont="1" applyFill="1" applyAlignment="1" applyProtection="1">
      <alignment horizontal="left" vertical="center"/>
      <protection locked="0"/>
    </xf>
    <xf numFmtId="0" fontId="3" fillId="0" borderId="0" xfId="0" applyFont="1" applyAlignment="1" applyProtection="1">
      <alignment horizontal="left" vertical="center" wrapText="1"/>
    </xf>
    <xf numFmtId="0" fontId="0" fillId="0" borderId="5" xfId="0" applyBorder="1" applyProtection="1"/>
    <xf numFmtId="0" fontId="0" fillId="0" borderId="0" xfId="0" applyFont="1" applyAlignment="1">
      <alignment vertical="center"/>
    </xf>
    <xf numFmtId="0" fontId="0" fillId="0" borderId="4" xfId="0" applyFont="1" applyBorder="1" applyAlignment="1" applyProtection="1">
      <alignment vertical="center"/>
    </xf>
    <xf numFmtId="0" fontId="0" fillId="0" borderId="0" xfId="0" applyFont="1" applyAlignment="1" applyProtection="1">
      <alignment vertical="center"/>
    </xf>
    <xf numFmtId="0" fontId="19" fillId="0" borderId="6" xfId="0" applyFont="1" applyBorder="1" applyAlignment="1" applyProtection="1">
      <alignment horizontal="left" vertical="center"/>
    </xf>
    <xf numFmtId="0" fontId="0" fillId="0" borderId="6" xfId="0" applyFont="1" applyBorder="1" applyAlignment="1" applyProtection="1">
      <alignment vertical="center"/>
    </xf>
    <xf numFmtId="0" fontId="0" fillId="0" borderId="4" xfId="0" applyFont="1" applyBorder="1" applyAlignment="1">
      <alignment vertical="center"/>
    </xf>
    <xf numFmtId="0" fontId="2" fillId="0" borderId="4" xfId="0" applyFont="1" applyBorder="1" applyAlignment="1" applyProtection="1">
      <alignment vertical="center"/>
    </xf>
    <xf numFmtId="0" fontId="2" fillId="0" borderId="0" xfId="0" applyFont="1" applyAlignment="1" applyProtection="1">
      <alignment vertical="center"/>
    </xf>
    <xf numFmtId="0" fontId="2" fillId="0" borderId="4" xfId="0" applyFont="1" applyBorder="1" applyAlignment="1">
      <alignment vertical="center"/>
    </xf>
    <xf numFmtId="0" fontId="0" fillId="3" borderId="0" xfId="0" applyFont="1" applyFill="1" applyAlignment="1" applyProtection="1">
      <alignment vertical="center"/>
    </xf>
    <xf numFmtId="0" fontId="5" fillId="3" borderId="7" xfId="0" applyFont="1" applyFill="1" applyBorder="1" applyAlignment="1" applyProtection="1">
      <alignment horizontal="left" vertical="center"/>
    </xf>
    <xf numFmtId="0" fontId="0" fillId="3" borderId="8" xfId="0" applyFont="1" applyFill="1" applyBorder="1" applyAlignment="1" applyProtection="1">
      <alignment vertical="center"/>
    </xf>
    <xf numFmtId="0" fontId="5" fillId="3" borderId="8" xfId="0" applyFont="1" applyFill="1" applyBorder="1" applyAlignment="1" applyProtection="1">
      <alignment horizontal="center" vertical="center"/>
    </xf>
    <xf numFmtId="0" fontId="0" fillId="0" borderId="10" xfId="0" applyFont="1" applyBorder="1" applyAlignment="1" applyProtection="1">
      <alignment vertical="center"/>
    </xf>
    <xf numFmtId="0" fontId="0" fillId="0" borderId="11" xfId="0" applyFont="1" applyBorder="1" applyAlignment="1" applyProtection="1">
      <alignment vertical="center"/>
    </xf>
    <xf numFmtId="0" fontId="0" fillId="0" borderId="2" xfId="0" applyFont="1" applyBorder="1" applyAlignment="1" applyProtection="1">
      <alignment vertical="center"/>
    </xf>
    <xf numFmtId="0" fontId="0" fillId="0" borderId="3" xfId="0" applyFont="1" applyBorder="1" applyAlignment="1" applyProtection="1">
      <alignment vertical="center"/>
    </xf>
    <xf numFmtId="0" fontId="3" fillId="0" borderId="4" xfId="0" applyFont="1" applyBorder="1" applyAlignment="1" applyProtection="1">
      <alignment vertical="center"/>
    </xf>
    <xf numFmtId="0" fontId="3" fillId="0" borderId="0" xfId="0" applyFont="1" applyAlignment="1" applyProtection="1">
      <alignment vertical="center"/>
    </xf>
    <xf numFmtId="0" fontId="3" fillId="0" borderId="4" xfId="0" applyFont="1" applyBorder="1" applyAlignment="1">
      <alignment vertical="center"/>
    </xf>
    <xf numFmtId="0" fontId="4" fillId="0" borderId="4" xfId="0" applyFont="1" applyBorder="1" applyAlignment="1" applyProtection="1">
      <alignment vertical="center"/>
    </xf>
    <xf numFmtId="0" fontId="4" fillId="0" borderId="0" xfId="0" applyFont="1" applyAlignment="1" applyProtection="1">
      <alignment horizontal="left" vertical="center"/>
    </xf>
    <xf numFmtId="0" fontId="4" fillId="0" borderId="0" xfId="0" applyFont="1" applyAlignment="1" applyProtection="1">
      <alignment vertical="center"/>
    </xf>
    <xf numFmtId="0" fontId="4" fillId="0" borderId="4" xfId="0" applyFont="1" applyBorder="1" applyAlignment="1">
      <alignment vertical="center"/>
    </xf>
    <xf numFmtId="0" fontId="19" fillId="0" borderId="0" xfId="0" applyFont="1" applyAlignment="1" applyProtection="1">
      <alignment vertical="center"/>
    </xf>
    <xf numFmtId="165" fontId="3" fillId="0" borderId="0" xfId="0" applyNumberFormat="1" applyFont="1" applyAlignment="1" applyProtection="1">
      <alignment horizontal="left" vertical="center"/>
    </xf>
    <xf numFmtId="0" fontId="0" fillId="0" borderId="13" xfId="0" applyBorder="1" applyAlignment="1">
      <alignment vertical="center"/>
    </xf>
    <xf numFmtId="0" fontId="0" fillId="0" borderId="14" xfId="0" applyBorder="1" applyAlignment="1">
      <alignment vertical="center"/>
    </xf>
    <xf numFmtId="0" fontId="0" fillId="0" borderId="0" xfId="0" applyFont="1" applyBorder="1" applyAlignment="1">
      <alignment vertical="center"/>
    </xf>
    <xf numFmtId="0" fontId="0" fillId="0" borderId="16" xfId="0" applyFont="1" applyBorder="1" applyAlignment="1">
      <alignment vertical="center"/>
    </xf>
    <xf numFmtId="0" fontId="0" fillId="0" borderId="0" xfId="0" applyFont="1" applyBorder="1" applyAlignment="1" applyProtection="1">
      <alignment vertical="center"/>
    </xf>
    <xf numFmtId="0" fontId="0" fillId="0" borderId="16" xfId="0" applyFont="1" applyBorder="1" applyAlignment="1" applyProtection="1">
      <alignment vertical="center"/>
    </xf>
    <xf numFmtId="0" fontId="0" fillId="4" borderId="8" xfId="0" applyFont="1" applyFill="1" applyBorder="1" applyAlignment="1" applyProtection="1">
      <alignment vertical="center"/>
    </xf>
    <xf numFmtId="0" fontId="23" fillId="4" borderId="9" xfId="0" applyFont="1" applyFill="1" applyBorder="1" applyAlignment="1" applyProtection="1">
      <alignment horizontal="center" vertical="center"/>
    </xf>
    <xf numFmtId="0" fontId="24" fillId="0" borderId="17" xfId="0" applyFont="1" applyBorder="1" applyAlignment="1" applyProtection="1">
      <alignment horizontal="center" vertical="center" wrapText="1"/>
    </xf>
    <xf numFmtId="0" fontId="24" fillId="0" borderId="18" xfId="0" applyFont="1" applyBorder="1" applyAlignment="1" applyProtection="1">
      <alignment horizontal="center" vertical="center" wrapText="1"/>
    </xf>
    <xf numFmtId="0" fontId="24" fillId="0" borderId="19" xfId="0" applyFont="1" applyBorder="1" applyAlignment="1" applyProtection="1">
      <alignment horizontal="center" vertical="center" wrapText="1"/>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0" fillId="0" borderId="14" xfId="0" applyFont="1" applyBorder="1" applyAlignment="1" applyProtection="1">
      <alignment vertical="center"/>
    </xf>
    <xf numFmtId="0" fontId="5" fillId="0" borderId="4" xfId="0" applyFont="1" applyBorder="1" applyAlignment="1" applyProtection="1">
      <alignment vertical="center"/>
    </xf>
    <xf numFmtId="0" fontId="25" fillId="0" borderId="0" xfId="0" applyFont="1" applyAlignment="1" applyProtection="1">
      <alignment horizontal="left" vertical="center"/>
    </xf>
    <xf numFmtId="0" fontId="25" fillId="0" borderId="0" xfId="0" applyFont="1" applyAlignment="1" applyProtection="1">
      <alignment vertical="center"/>
    </xf>
    <xf numFmtId="4" fontId="25" fillId="0" borderId="0" xfId="0" applyNumberFormat="1" applyFont="1" applyAlignment="1" applyProtection="1">
      <alignment vertical="center"/>
    </xf>
    <xf numFmtId="0" fontId="5" fillId="0" borderId="0" xfId="0" applyFont="1" applyAlignment="1" applyProtection="1">
      <alignment horizontal="center" vertical="center"/>
    </xf>
    <xf numFmtId="0" fontId="5" fillId="0" borderId="4" xfId="0" applyFont="1" applyBorder="1" applyAlignment="1">
      <alignment vertical="center"/>
    </xf>
    <xf numFmtId="4" fontId="21" fillId="0" borderId="15" xfId="0" applyNumberFormat="1" applyFont="1" applyBorder="1" applyAlignment="1" applyProtection="1">
      <alignment vertical="center"/>
    </xf>
    <xf numFmtId="4" fontId="21" fillId="0" borderId="0" xfId="0" applyNumberFormat="1" applyFont="1" applyBorder="1" applyAlignment="1" applyProtection="1">
      <alignment vertical="center"/>
    </xf>
    <xf numFmtId="166" fontId="21" fillId="0" borderId="0" xfId="0" applyNumberFormat="1" applyFont="1" applyBorder="1" applyAlignment="1" applyProtection="1">
      <alignment vertical="center"/>
    </xf>
    <xf numFmtId="4" fontId="21" fillId="0" borderId="16" xfId="0" applyNumberFormat="1" applyFont="1" applyBorder="1" applyAlignment="1" applyProtection="1">
      <alignment vertical="center"/>
    </xf>
    <xf numFmtId="0" fontId="5" fillId="0" borderId="0" xfId="0" applyFont="1" applyAlignment="1">
      <alignment horizontal="left" vertical="center"/>
    </xf>
    <xf numFmtId="0" fontId="26" fillId="0" borderId="0" xfId="0" applyFont="1" applyAlignment="1">
      <alignment horizontal="left" vertical="center"/>
    </xf>
    <xf numFmtId="0" fontId="27" fillId="0" borderId="0" xfId="1" applyFont="1" applyAlignment="1">
      <alignment horizontal="center" vertical="center"/>
    </xf>
    <xf numFmtId="0" fontId="6" fillId="0" borderId="4" xfId="0" applyFont="1" applyBorder="1" applyAlignment="1" applyProtection="1">
      <alignment vertical="center"/>
    </xf>
    <xf numFmtId="0" fontId="28" fillId="0" borderId="0" xfId="0" applyFont="1" applyAlignment="1" applyProtection="1">
      <alignment vertical="center"/>
    </xf>
    <xf numFmtId="0" fontId="29" fillId="0" borderId="0" xfId="0" applyFont="1" applyAlignment="1" applyProtection="1">
      <alignment vertical="center"/>
    </xf>
    <xf numFmtId="0" fontId="4" fillId="0" borderId="0" xfId="0" applyFont="1" applyAlignment="1" applyProtection="1">
      <alignment horizontal="center" vertical="center"/>
    </xf>
    <xf numFmtId="0" fontId="6" fillId="0" borderId="4" xfId="0" applyFont="1" applyBorder="1" applyAlignment="1">
      <alignment vertical="center"/>
    </xf>
    <xf numFmtId="4" fontId="30" fillId="0" borderId="15" xfId="0" applyNumberFormat="1" applyFont="1" applyBorder="1" applyAlignment="1" applyProtection="1">
      <alignment vertical="center"/>
    </xf>
    <xf numFmtId="4" fontId="30" fillId="0" borderId="0" xfId="0" applyNumberFormat="1" applyFont="1" applyBorder="1" applyAlignment="1" applyProtection="1">
      <alignment vertical="center"/>
    </xf>
    <xf numFmtId="166" fontId="30" fillId="0" borderId="0" xfId="0" applyNumberFormat="1" applyFont="1" applyBorder="1" applyAlignment="1" applyProtection="1">
      <alignment vertical="center"/>
    </xf>
    <xf numFmtId="4" fontId="30" fillId="0" borderId="16" xfId="0" applyNumberFormat="1" applyFont="1" applyBorder="1" applyAlignment="1" applyProtection="1">
      <alignment vertical="center"/>
    </xf>
    <xf numFmtId="0" fontId="6" fillId="0" borderId="0" xfId="0" applyFont="1" applyAlignment="1">
      <alignment horizontal="left" vertical="center"/>
    </xf>
    <xf numFmtId="4" fontId="30" fillId="0" borderId="20" xfId="0" applyNumberFormat="1" applyFont="1" applyBorder="1" applyAlignment="1" applyProtection="1">
      <alignment vertical="center"/>
    </xf>
    <xf numFmtId="4" fontId="30" fillId="0" borderId="21" xfId="0" applyNumberFormat="1" applyFont="1" applyBorder="1" applyAlignment="1" applyProtection="1">
      <alignment vertical="center"/>
    </xf>
    <xf numFmtId="166" fontId="30" fillId="0" borderId="21" xfId="0" applyNumberFormat="1" applyFont="1" applyBorder="1" applyAlignment="1" applyProtection="1">
      <alignment vertical="center"/>
    </xf>
    <xf numFmtId="4" fontId="30" fillId="0" borderId="22" xfId="0" applyNumberFormat="1" applyFont="1" applyBorder="1" applyAlignment="1" applyProtection="1">
      <alignment vertical="center"/>
    </xf>
    <xf numFmtId="0" fontId="0" fillId="0" borderId="2" xfId="0" applyBorder="1"/>
    <xf numFmtId="0" fontId="0" fillId="0" borderId="3" xfId="0" applyBorder="1"/>
    <xf numFmtId="0" fontId="15" fillId="0" borderId="0" xfId="0" applyFont="1" applyAlignment="1">
      <alignment horizontal="left" vertical="center"/>
    </xf>
    <xf numFmtId="0" fontId="31" fillId="0" borderId="0" xfId="0" applyFont="1" applyAlignment="1">
      <alignment horizontal="left" vertical="center"/>
    </xf>
    <xf numFmtId="0" fontId="2" fillId="0" borderId="0" xfId="0" applyFont="1" applyAlignment="1">
      <alignment horizontal="left" vertical="center"/>
    </xf>
    <xf numFmtId="0" fontId="0" fillId="0" borderId="4" xfId="0" applyBorder="1" applyAlignment="1">
      <alignment vertical="center"/>
    </xf>
    <xf numFmtId="0" fontId="3" fillId="0" borderId="0" xfId="0" applyFont="1" applyAlignment="1">
      <alignment horizontal="left" vertical="center"/>
    </xf>
    <xf numFmtId="165" fontId="3" fillId="0" borderId="0" xfId="0" applyNumberFormat="1" applyFont="1" applyAlignment="1">
      <alignment horizontal="left" vertical="center"/>
    </xf>
    <xf numFmtId="0" fontId="0" fillId="0" borderId="0" xfId="0" applyFont="1" applyAlignment="1">
      <alignment vertical="center" wrapText="1"/>
    </xf>
    <xf numFmtId="0" fontId="0" fillId="0" borderId="4" xfId="0" applyFont="1" applyBorder="1" applyAlignment="1">
      <alignment vertical="center" wrapText="1"/>
    </xf>
    <xf numFmtId="0" fontId="0" fillId="0" borderId="4" xfId="0" applyBorder="1" applyAlignment="1">
      <alignment vertical="center" wrapText="1"/>
    </xf>
    <xf numFmtId="0" fontId="0" fillId="0" borderId="13" xfId="0" applyFont="1" applyBorder="1" applyAlignment="1">
      <alignment vertical="center"/>
    </xf>
    <xf numFmtId="0" fontId="19" fillId="0" borderId="0" xfId="0" applyFont="1" applyAlignment="1">
      <alignment horizontal="left" vertical="center"/>
    </xf>
    <xf numFmtId="4" fontId="25" fillId="0" borderId="0" xfId="0" applyNumberFormat="1" applyFont="1" applyAlignment="1">
      <alignment vertical="center"/>
    </xf>
    <xf numFmtId="0" fontId="2" fillId="0" borderId="0" xfId="0" applyFont="1" applyAlignment="1">
      <alignment horizontal="right" vertical="center"/>
    </xf>
    <xf numFmtId="0" fontId="22" fillId="0" borderId="0" xfId="0" applyFont="1" applyAlignment="1">
      <alignment horizontal="left" vertical="center"/>
    </xf>
    <xf numFmtId="4" fontId="2" fillId="0" borderId="0" xfId="0" applyNumberFormat="1" applyFont="1" applyAlignment="1">
      <alignment vertical="center"/>
    </xf>
    <xf numFmtId="164" fontId="2" fillId="0" borderId="0" xfId="0" applyNumberFormat="1" applyFont="1" applyAlignment="1">
      <alignment horizontal="right" vertical="center"/>
    </xf>
    <xf numFmtId="0" fontId="0" fillId="4" borderId="0" xfId="0" applyFont="1" applyFill="1" applyAlignment="1">
      <alignment vertical="center"/>
    </xf>
    <xf numFmtId="0" fontId="5" fillId="4" borderId="7" xfId="0" applyFont="1" applyFill="1" applyBorder="1" applyAlignment="1">
      <alignment horizontal="left" vertical="center"/>
    </xf>
    <xf numFmtId="0" fontId="0" fillId="4" borderId="8" xfId="0" applyFont="1" applyFill="1" applyBorder="1" applyAlignment="1">
      <alignment vertical="center"/>
    </xf>
    <xf numFmtId="0" fontId="5" fillId="4" borderId="8" xfId="0" applyFont="1" applyFill="1" applyBorder="1" applyAlignment="1">
      <alignment horizontal="right" vertical="center"/>
    </xf>
    <xf numFmtId="0" fontId="5" fillId="4" borderId="8" xfId="0" applyFont="1" applyFill="1" applyBorder="1" applyAlignment="1">
      <alignment horizontal="center" vertical="center"/>
    </xf>
    <xf numFmtId="4" fontId="5" fillId="4" borderId="8" xfId="0" applyNumberFormat="1" applyFont="1" applyFill="1" applyBorder="1" applyAlignment="1">
      <alignment vertical="center"/>
    </xf>
    <xf numFmtId="0" fontId="0" fillId="4" borderId="9" xfId="0" applyFont="1" applyFill="1" applyBorder="1" applyAlignment="1">
      <alignment vertical="center"/>
    </xf>
    <xf numFmtId="0" fontId="0" fillId="0" borderId="10" xfId="0" applyFont="1" applyBorder="1" applyAlignment="1">
      <alignment vertical="center"/>
    </xf>
    <xf numFmtId="0" fontId="0" fillId="0" borderId="11" xfId="0" applyFont="1" applyBorder="1" applyAlignment="1">
      <alignment vertical="center"/>
    </xf>
    <xf numFmtId="0" fontId="0" fillId="0" borderId="2" xfId="0" applyFont="1" applyBorder="1" applyAlignment="1">
      <alignment vertical="center"/>
    </xf>
    <xf numFmtId="0" fontId="0" fillId="0" borderId="3" xfId="0" applyFont="1" applyBorder="1" applyAlignment="1">
      <alignment vertical="center"/>
    </xf>
    <xf numFmtId="0" fontId="23" fillId="4" borderId="0" xfId="0" applyFont="1" applyFill="1" applyAlignment="1" applyProtection="1">
      <alignment horizontal="left" vertical="center"/>
    </xf>
    <xf numFmtId="0" fontId="0" fillId="4" borderId="0" xfId="0" applyFont="1" applyFill="1" applyAlignment="1" applyProtection="1">
      <alignment vertical="center"/>
    </xf>
    <xf numFmtId="0" fontId="23" fillId="4" borderId="0" xfId="0" applyFont="1" applyFill="1" applyAlignment="1" applyProtection="1">
      <alignment horizontal="right" vertical="center"/>
    </xf>
    <xf numFmtId="0" fontId="32" fillId="0" borderId="0" xfId="0" applyFont="1" applyAlignment="1" applyProtection="1">
      <alignment horizontal="left" vertical="center"/>
    </xf>
    <xf numFmtId="0" fontId="7" fillId="0" borderId="4" xfId="0" applyFont="1" applyBorder="1" applyAlignment="1" applyProtection="1">
      <alignment vertical="center"/>
    </xf>
    <xf numFmtId="0" fontId="7" fillId="0" borderId="0" xfId="0" applyFont="1" applyAlignment="1" applyProtection="1">
      <alignment vertical="center"/>
    </xf>
    <xf numFmtId="0" fontId="7" fillId="0" borderId="21" xfId="0" applyFont="1" applyBorder="1" applyAlignment="1" applyProtection="1">
      <alignment horizontal="left" vertical="center"/>
    </xf>
    <xf numFmtId="0" fontId="7" fillId="0" borderId="21" xfId="0" applyFont="1" applyBorder="1" applyAlignment="1" applyProtection="1">
      <alignment vertical="center"/>
    </xf>
    <xf numFmtId="4" fontId="7" fillId="0" borderId="21" xfId="0" applyNumberFormat="1" applyFont="1" applyBorder="1" applyAlignment="1" applyProtection="1">
      <alignment vertical="center"/>
    </xf>
    <xf numFmtId="0" fontId="7" fillId="0" borderId="4" xfId="0" applyFont="1" applyBorder="1" applyAlignment="1">
      <alignment vertical="center"/>
    </xf>
    <xf numFmtId="0" fontId="8" fillId="0" borderId="4" xfId="0" applyFont="1" applyBorder="1" applyAlignment="1" applyProtection="1">
      <alignment vertical="center"/>
    </xf>
    <xf numFmtId="0" fontId="8" fillId="0" borderId="0" xfId="0" applyFont="1" applyAlignment="1" applyProtection="1">
      <alignment vertical="center"/>
    </xf>
    <xf numFmtId="0" fontId="8" fillId="0" borderId="21" xfId="0" applyFont="1" applyBorder="1" applyAlignment="1" applyProtection="1">
      <alignment horizontal="left" vertical="center"/>
    </xf>
    <xf numFmtId="0" fontId="8" fillId="0" borderId="21" xfId="0" applyFont="1" applyBorder="1" applyAlignment="1" applyProtection="1">
      <alignment vertical="center"/>
    </xf>
    <xf numFmtId="4" fontId="8" fillId="0" borderId="21" xfId="0" applyNumberFormat="1" applyFont="1" applyBorder="1" applyAlignment="1" applyProtection="1">
      <alignment vertical="center"/>
    </xf>
    <xf numFmtId="0" fontId="8" fillId="0" borderId="4" xfId="0" applyFont="1" applyBorder="1" applyAlignment="1">
      <alignment vertical="center"/>
    </xf>
    <xf numFmtId="0" fontId="0" fillId="0" borderId="0" xfId="0" applyFont="1" applyAlignment="1">
      <alignment horizontal="center" vertical="center" wrapText="1"/>
    </xf>
    <xf numFmtId="0" fontId="0" fillId="0" borderId="4" xfId="0" applyFont="1" applyBorder="1" applyAlignment="1" applyProtection="1">
      <alignment horizontal="center" vertical="center" wrapText="1"/>
    </xf>
    <xf numFmtId="0" fontId="23" fillId="4" borderId="17" xfId="0" applyFont="1" applyFill="1" applyBorder="1" applyAlignment="1" applyProtection="1">
      <alignment horizontal="center" vertical="center" wrapText="1"/>
    </xf>
    <xf numFmtId="0" fontId="23" fillId="4" borderId="18" xfId="0" applyFont="1" applyFill="1" applyBorder="1" applyAlignment="1" applyProtection="1">
      <alignment horizontal="center" vertical="center" wrapText="1"/>
    </xf>
    <xf numFmtId="0" fontId="23" fillId="4" borderId="19" xfId="0" applyFont="1" applyFill="1" applyBorder="1" applyAlignment="1" applyProtection="1">
      <alignment horizontal="center" vertical="center" wrapText="1"/>
    </xf>
    <xf numFmtId="0" fontId="0" fillId="0" borderId="4" xfId="0" applyBorder="1" applyAlignment="1">
      <alignment horizontal="center" vertical="center" wrapText="1"/>
    </xf>
    <xf numFmtId="4" fontId="25" fillId="0" borderId="0" xfId="0" applyNumberFormat="1" applyFont="1" applyAlignment="1" applyProtection="1"/>
    <xf numFmtId="0" fontId="0" fillId="0" borderId="13" xfId="0" applyBorder="1" applyAlignment="1" applyProtection="1">
      <alignment vertical="center"/>
    </xf>
    <xf numFmtId="166" fontId="33" fillId="0" borderId="13" xfId="0" applyNumberFormat="1" applyFont="1" applyBorder="1" applyAlignment="1" applyProtection="1"/>
    <xf numFmtId="166" fontId="33" fillId="0" borderId="14" xfId="0" applyNumberFormat="1" applyFont="1" applyBorder="1" applyAlignment="1" applyProtection="1"/>
    <xf numFmtId="4" fontId="34" fillId="0" borderId="0" xfId="0" applyNumberFormat="1" applyFont="1" applyAlignment="1">
      <alignment vertical="center"/>
    </xf>
    <xf numFmtId="0" fontId="9" fillId="0" borderId="4" xfId="0" applyFont="1" applyBorder="1" applyAlignment="1" applyProtection="1"/>
    <xf numFmtId="0" fontId="9" fillId="0" borderId="0" xfId="0" applyFont="1" applyAlignment="1" applyProtection="1"/>
    <xf numFmtId="0" fontId="9" fillId="0" borderId="0" xfId="0" applyFont="1" applyAlignment="1" applyProtection="1">
      <alignment horizontal="left"/>
    </xf>
    <xf numFmtId="0" fontId="7" fillId="0" borderId="0" xfId="0" applyFont="1" applyAlignment="1" applyProtection="1">
      <alignment horizontal="left"/>
    </xf>
    <xf numFmtId="0" fontId="9" fillId="0" borderId="0" xfId="0" applyFont="1" applyAlignment="1" applyProtection="1">
      <protection locked="0"/>
    </xf>
    <xf numFmtId="4" fontId="7" fillId="0" borderId="0" xfId="0" applyNumberFormat="1" applyFont="1" applyAlignment="1" applyProtection="1"/>
    <xf numFmtId="0" fontId="9" fillId="0" borderId="4" xfId="0" applyFont="1" applyBorder="1" applyAlignment="1"/>
    <xf numFmtId="0" fontId="9" fillId="0" borderId="15" xfId="0" applyFont="1" applyBorder="1" applyAlignment="1" applyProtection="1"/>
    <xf numFmtId="0" fontId="9" fillId="0" borderId="0" xfId="0" applyFont="1" applyBorder="1" applyAlignment="1" applyProtection="1"/>
    <xf numFmtId="166" fontId="9" fillId="0" borderId="0" xfId="0" applyNumberFormat="1" applyFont="1" applyBorder="1" applyAlignment="1" applyProtection="1"/>
    <xf numFmtId="166" fontId="9" fillId="0" borderId="16" xfId="0" applyNumberFormat="1" applyFont="1" applyBorder="1" applyAlignment="1" applyProtection="1"/>
    <xf numFmtId="0" fontId="9" fillId="0" borderId="0" xfId="0" applyFont="1" applyAlignment="1">
      <alignment horizontal="left"/>
    </xf>
    <xf numFmtId="0" fontId="9" fillId="0" borderId="0" xfId="0" applyFont="1" applyAlignment="1">
      <alignment horizontal="center"/>
    </xf>
    <xf numFmtId="4" fontId="9" fillId="0" borderId="0" xfId="0" applyNumberFormat="1" applyFont="1" applyAlignment="1">
      <alignment vertical="center"/>
    </xf>
    <xf numFmtId="0" fontId="8" fillId="0" borderId="0" xfId="0" applyFont="1" applyAlignment="1" applyProtection="1">
      <alignment horizontal="left"/>
    </xf>
    <xf numFmtId="4" fontId="8" fillId="0" borderId="0" xfId="0" applyNumberFormat="1" applyFont="1" applyAlignment="1" applyProtection="1"/>
    <xf numFmtId="0" fontId="23" fillId="0" borderId="23" xfId="0" applyFont="1" applyBorder="1" applyAlignment="1" applyProtection="1">
      <alignment horizontal="center" vertical="center"/>
    </xf>
    <xf numFmtId="49" fontId="23" fillId="0" borderId="23" xfId="0" applyNumberFormat="1" applyFont="1" applyBorder="1" applyAlignment="1" applyProtection="1">
      <alignment horizontal="left" vertical="center" wrapText="1"/>
    </xf>
    <xf numFmtId="0" fontId="23" fillId="0" borderId="23" xfId="0" applyFont="1" applyBorder="1" applyAlignment="1" applyProtection="1">
      <alignment horizontal="left" vertical="center" wrapText="1"/>
    </xf>
    <xf numFmtId="0" fontId="23" fillId="0" borderId="23" xfId="0" applyFont="1" applyBorder="1" applyAlignment="1" applyProtection="1">
      <alignment horizontal="center" vertical="center" wrapText="1"/>
    </xf>
    <xf numFmtId="167" fontId="23" fillId="0" borderId="23" xfId="0" applyNumberFormat="1" applyFont="1" applyBorder="1" applyAlignment="1" applyProtection="1">
      <alignment vertical="center"/>
    </xf>
    <xf numFmtId="4" fontId="23" fillId="2" borderId="23" xfId="0" applyNumberFormat="1" applyFont="1" applyFill="1" applyBorder="1" applyAlignment="1" applyProtection="1">
      <alignment vertical="center"/>
      <protection locked="0"/>
    </xf>
    <xf numFmtId="4" fontId="23" fillId="0" borderId="23" xfId="0" applyNumberFormat="1" applyFont="1" applyBorder="1" applyAlignment="1" applyProtection="1">
      <alignment vertical="center"/>
    </xf>
    <xf numFmtId="0" fontId="24" fillId="2" borderId="15" xfId="0" applyFont="1" applyFill="1" applyBorder="1" applyAlignment="1" applyProtection="1">
      <alignment horizontal="left" vertical="center"/>
      <protection locked="0"/>
    </xf>
    <xf numFmtId="0" fontId="24" fillId="0" borderId="0" xfId="0" applyFont="1" applyBorder="1" applyAlignment="1" applyProtection="1">
      <alignment horizontal="center" vertical="center"/>
    </xf>
    <xf numFmtId="166" fontId="24" fillId="0" borderId="0" xfId="0" applyNumberFormat="1" applyFont="1" applyBorder="1" applyAlignment="1" applyProtection="1">
      <alignment vertical="center"/>
    </xf>
    <xf numFmtId="166" fontId="24" fillId="0" borderId="16" xfId="0" applyNumberFormat="1" applyFont="1" applyBorder="1" applyAlignment="1" applyProtection="1">
      <alignment vertical="center"/>
    </xf>
    <xf numFmtId="0" fontId="23" fillId="0" borderId="0" xfId="0" applyFont="1" applyAlignment="1">
      <alignment horizontal="left" vertical="center"/>
    </xf>
    <xf numFmtId="4" fontId="0" fillId="0" borderId="0" xfId="0" applyNumberFormat="1" applyFont="1" applyAlignment="1">
      <alignment vertical="center"/>
    </xf>
    <xf numFmtId="0" fontId="35" fillId="0" borderId="0" xfId="0" applyFont="1" applyAlignment="1" applyProtection="1">
      <alignment horizontal="left" vertical="center"/>
    </xf>
    <xf numFmtId="0" fontId="36" fillId="0" borderId="0" xfId="1" applyFont="1" applyAlignment="1" applyProtection="1">
      <alignment vertical="center" wrapText="1"/>
    </xf>
    <xf numFmtId="0" fontId="0" fillId="0" borderId="0" xfId="0" applyFont="1" applyAlignment="1" applyProtection="1">
      <alignment vertical="center"/>
      <protection locked="0"/>
    </xf>
    <xf numFmtId="0" fontId="0" fillId="0" borderId="15" xfId="0" applyFont="1" applyBorder="1" applyAlignment="1" applyProtection="1">
      <alignment vertical="center"/>
    </xf>
    <xf numFmtId="0" fontId="0" fillId="0" borderId="0" xfId="0" applyBorder="1" applyAlignment="1" applyProtection="1">
      <alignment vertical="center"/>
    </xf>
    <xf numFmtId="0" fontId="10" fillId="0" borderId="4" xfId="0" applyFont="1" applyBorder="1" applyAlignment="1" applyProtection="1">
      <alignment vertical="center"/>
    </xf>
    <xf numFmtId="0" fontId="10" fillId="0" borderId="0" xfId="0" applyFont="1" applyAlignment="1" applyProtection="1">
      <alignment vertical="center"/>
    </xf>
    <xf numFmtId="0" fontId="37" fillId="0" borderId="0" xfId="0" applyFont="1" applyAlignment="1" applyProtection="1">
      <alignment horizontal="left" vertical="center"/>
    </xf>
    <xf numFmtId="0" fontId="10" fillId="0" borderId="0" xfId="0" applyFont="1" applyAlignment="1" applyProtection="1">
      <alignment horizontal="left" vertical="center"/>
    </xf>
    <xf numFmtId="0" fontId="10" fillId="0" borderId="0" xfId="0" applyFont="1" applyAlignment="1" applyProtection="1">
      <alignment horizontal="left" vertical="center" wrapText="1"/>
    </xf>
    <xf numFmtId="0" fontId="10" fillId="0" borderId="0" xfId="0" applyFont="1" applyAlignment="1" applyProtection="1">
      <alignment vertical="center"/>
      <protection locked="0"/>
    </xf>
    <xf numFmtId="0" fontId="10" fillId="0" borderId="4" xfId="0" applyFont="1" applyBorder="1" applyAlignment="1">
      <alignment vertical="center"/>
    </xf>
    <xf numFmtId="0" fontId="10" fillId="0" borderId="15" xfId="0" applyFont="1" applyBorder="1" applyAlignment="1" applyProtection="1">
      <alignment vertical="center"/>
    </xf>
    <xf numFmtId="0" fontId="10" fillId="0" borderId="0" xfId="0" applyFont="1" applyBorder="1" applyAlignment="1" applyProtection="1">
      <alignment vertical="center"/>
    </xf>
    <xf numFmtId="0" fontId="10" fillId="0" borderId="16" xfId="0" applyFont="1" applyBorder="1" applyAlignment="1" applyProtection="1">
      <alignment vertical="center"/>
    </xf>
    <xf numFmtId="0" fontId="10" fillId="0" borderId="0" xfId="0" applyFont="1" applyAlignment="1">
      <alignment horizontal="left" vertical="center"/>
    </xf>
    <xf numFmtId="0" fontId="11" fillId="0" borderId="4" xfId="0" applyFont="1" applyBorder="1" applyAlignment="1" applyProtection="1">
      <alignment vertical="center"/>
    </xf>
    <xf numFmtId="0" fontId="11" fillId="0" borderId="0" xfId="0" applyFont="1" applyAlignment="1" applyProtection="1">
      <alignment vertical="center"/>
    </xf>
    <xf numFmtId="0" fontId="11" fillId="0" borderId="0" xfId="0" applyFont="1" applyAlignment="1" applyProtection="1">
      <alignment horizontal="left" vertical="center"/>
    </xf>
    <xf numFmtId="0" fontId="11" fillId="0" borderId="0" xfId="0" applyFont="1" applyAlignment="1" applyProtection="1">
      <alignment horizontal="left" vertical="center" wrapText="1"/>
    </xf>
    <xf numFmtId="167" fontId="11" fillId="0" borderId="0" xfId="0" applyNumberFormat="1" applyFont="1" applyAlignment="1" applyProtection="1">
      <alignment vertical="center"/>
    </xf>
    <xf numFmtId="0" fontId="11" fillId="0" borderId="0" xfId="0" applyFont="1" applyAlignment="1" applyProtection="1">
      <alignment vertical="center"/>
      <protection locked="0"/>
    </xf>
    <xf numFmtId="0" fontId="11" fillId="0" borderId="4" xfId="0" applyFont="1" applyBorder="1" applyAlignment="1">
      <alignment vertical="center"/>
    </xf>
    <xf numFmtId="0" fontId="11" fillId="0" borderId="15" xfId="0" applyFont="1" applyBorder="1" applyAlignment="1" applyProtection="1">
      <alignment vertical="center"/>
    </xf>
    <xf numFmtId="0" fontId="11" fillId="0" borderId="0" xfId="0" applyFont="1" applyBorder="1" applyAlignment="1" applyProtection="1">
      <alignment vertical="center"/>
    </xf>
    <xf numFmtId="0" fontId="11" fillId="0" borderId="16" xfId="0" applyFont="1" applyBorder="1" applyAlignment="1" applyProtection="1">
      <alignment vertical="center"/>
    </xf>
    <xf numFmtId="0" fontId="11" fillId="0" borderId="0" xfId="0" applyFont="1" applyAlignment="1">
      <alignment horizontal="left" vertical="center"/>
    </xf>
    <xf numFmtId="0" fontId="12" fillId="0" borderId="4" xfId="0" applyFont="1" applyBorder="1" applyAlignment="1" applyProtection="1">
      <alignment vertical="center"/>
    </xf>
    <xf numFmtId="0" fontId="12" fillId="0" borderId="0" xfId="0" applyFont="1" applyAlignment="1" applyProtection="1">
      <alignment vertical="center"/>
    </xf>
    <xf numFmtId="0" fontId="12" fillId="0" borderId="0" xfId="0" applyFont="1" applyAlignment="1" applyProtection="1">
      <alignment horizontal="left" vertical="center"/>
    </xf>
    <xf numFmtId="0" fontId="12" fillId="0" borderId="0" xfId="0" applyFont="1" applyAlignment="1" applyProtection="1">
      <alignment horizontal="left" vertical="center" wrapText="1"/>
    </xf>
    <xf numFmtId="167" fontId="12" fillId="0" borderId="0" xfId="0" applyNumberFormat="1" applyFont="1" applyAlignment="1" applyProtection="1">
      <alignment vertical="center"/>
    </xf>
    <xf numFmtId="0" fontId="12" fillId="0" borderId="0" xfId="0" applyFont="1" applyAlignment="1" applyProtection="1">
      <alignment vertical="center"/>
      <protection locked="0"/>
    </xf>
    <xf numFmtId="0" fontId="12" fillId="0" borderId="4" xfId="0" applyFont="1" applyBorder="1" applyAlignment="1">
      <alignment vertical="center"/>
    </xf>
    <xf numFmtId="0" fontId="12" fillId="0" borderId="15" xfId="0" applyFont="1" applyBorder="1" applyAlignment="1" applyProtection="1">
      <alignment vertical="center"/>
    </xf>
    <xf numFmtId="0" fontId="12" fillId="0" borderId="0" xfId="0" applyFont="1" applyBorder="1" applyAlignment="1" applyProtection="1">
      <alignment vertical="center"/>
    </xf>
    <xf numFmtId="0" fontId="12" fillId="0" borderId="16" xfId="0" applyFont="1" applyBorder="1" applyAlignment="1" applyProtection="1">
      <alignment vertical="center"/>
    </xf>
    <xf numFmtId="0" fontId="12" fillId="0" borderId="0" xfId="0" applyFont="1" applyAlignment="1">
      <alignment horizontal="left" vertical="center"/>
    </xf>
    <xf numFmtId="0" fontId="38" fillId="0" borderId="0" xfId="0" applyFont="1" applyAlignment="1" applyProtection="1">
      <alignment vertical="center" wrapText="1"/>
    </xf>
    <xf numFmtId="167" fontId="23" fillId="2" borderId="23" xfId="0" applyNumberFormat="1" applyFont="1" applyFill="1" applyBorder="1" applyAlignment="1" applyProtection="1">
      <alignment vertical="center"/>
      <protection locked="0"/>
    </xf>
    <xf numFmtId="0" fontId="39" fillId="0" borderId="23" xfId="0" applyFont="1" applyBorder="1" applyAlignment="1" applyProtection="1">
      <alignment horizontal="center" vertical="center"/>
    </xf>
    <xf numFmtId="49" fontId="39" fillId="0" borderId="23" xfId="0" applyNumberFormat="1" applyFont="1" applyBorder="1" applyAlignment="1" applyProtection="1">
      <alignment horizontal="left" vertical="center" wrapText="1"/>
    </xf>
    <xf numFmtId="0" fontId="39" fillId="0" borderId="23" xfId="0" applyFont="1" applyBorder="1" applyAlignment="1" applyProtection="1">
      <alignment horizontal="left" vertical="center" wrapText="1"/>
    </xf>
    <xf numFmtId="0" fontId="39" fillId="0" borderId="23" xfId="0" applyFont="1" applyBorder="1" applyAlignment="1" applyProtection="1">
      <alignment horizontal="center" vertical="center" wrapText="1"/>
    </xf>
    <xf numFmtId="167" fontId="39" fillId="0" borderId="23" xfId="0" applyNumberFormat="1" applyFont="1" applyBorder="1" applyAlignment="1" applyProtection="1">
      <alignment vertical="center"/>
    </xf>
    <xf numFmtId="4" fontId="39" fillId="2" borderId="23" xfId="0" applyNumberFormat="1" applyFont="1" applyFill="1" applyBorder="1" applyAlignment="1" applyProtection="1">
      <alignment vertical="center"/>
      <protection locked="0"/>
    </xf>
    <xf numFmtId="4" fontId="39" fillId="0" borderId="23" xfId="0" applyNumberFormat="1" applyFont="1" applyBorder="1" applyAlignment="1" applyProtection="1">
      <alignment vertical="center"/>
    </xf>
    <xf numFmtId="0" fontId="40" fillId="0" borderId="4" xfId="0" applyFont="1" applyBorder="1" applyAlignment="1">
      <alignment vertical="center"/>
    </xf>
    <xf numFmtId="0" fontId="39" fillId="2" borderId="15" xfId="0" applyFont="1" applyFill="1" applyBorder="1" applyAlignment="1" applyProtection="1">
      <alignment horizontal="left" vertical="center"/>
      <protection locked="0"/>
    </xf>
    <xf numFmtId="0" fontId="39" fillId="0" borderId="0" xfId="0" applyFont="1" applyBorder="1" applyAlignment="1" applyProtection="1">
      <alignment horizontal="center" vertical="center"/>
    </xf>
    <xf numFmtId="0" fontId="13" fillId="0" borderId="4" xfId="0" applyFont="1" applyBorder="1" applyAlignment="1" applyProtection="1">
      <alignment vertical="center"/>
    </xf>
    <xf numFmtId="0" fontId="13" fillId="0" borderId="0" xfId="0" applyFont="1" applyAlignment="1" applyProtection="1">
      <alignment vertical="center"/>
    </xf>
    <xf numFmtId="0" fontId="13" fillId="0" borderId="0" xfId="0" applyFont="1" applyAlignment="1" applyProtection="1">
      <alignment horizontal="left" vertical="center"/>
    </xf>
    <xf numFmtId="0" fontId="13" fillId="0" borderId="0" xfId="0" applyFont="1" applyAlignment="1" applyProtection="1">
      <alignment horizontal="left" vertical="center" wrapText="1"/>
    </xf>
    <xf numFmtId="167" fontId="13" fillId="0" borderId="0" xfId="0" applyNumberFormat="1" applyFont="1" applyAlignment="1" applyProtection="1">
      <alignment vertical="center"/>
    </xf>
    <xf numFmtId="0" fontId="13" fillId="0" borderId="0" xfId="0" applyFont="1" applyAlignment="1" applyProtection="1">
      <alignment vertical="center"/>
      <protection locked="0"/>
    </xf>
    <xf numFmtId="0" fontId="13" fillId="0" borderId="4" xfId="0" applyFont="1" applyBorder="1" applyAlignment="1">
      <alignment vertical="center"/>
    </xf>
    <xf numFmtId="0" fontId="13" fillId="0" borderId="15" xfId="0" applyFont="1" applyBorder="1" applyAlignment="1" applyProtection="1">
      <alignment vertical="center"/>
    </xf>
    <xf numFmtId="0" fontId="13" fillId="0" borderId="0" xfId="0" applyFont="1" applyBorder="1" applyAlignment="1" applyProtection="1">
      <alignment vertical="center"/>
    </xf>
    <xf numFmtId="0" fontId="13" fillId="0" borderId="16" xfId="0" applyFont="1" applyBorder="1" applyAlignment="1" applyProtection="1">
      <alignment vertical="center"/>
    </xf>
    <xf numFmtId="0" fontId="13" fillId="0" borderId="0" xfId="0" applyFont="1" applyAlignment="1">
      <alignment horizontal="left" vertical="center"/>
    </xf>
    <xf numFmtId="0" fontId="24" fillId="2" borderId="20" xfId="0" applyFont="1" applyFill="1" applyBorder="1" applyAlignment="1" applyProtection="1">
      <alignment horizontal="left" vertical="center"/>
      <protection locked="0"/>
    </xf>
    <xf numFmtId="0" fontId="24" fillId="0" borderId="21" xfId="0" applyFont="1" applyBorder="1" applyAlignment="1" applyProtection="1">
      <alignment horizontal="center" vertical="center"/>
    </xf>
    <xf numFmtId="0" fontId="0" fillId="0" borderId="21" xfId="0" applyFont="1" applyBorder="1" applyAlignment="1" applyProtection="1">
      <alignment vertical="center"/>
    </xf>
    <xf numFmtId="166" fontId="24" fillId="0" borderId="21" xfId="0" applyNumberFormat="1" applyFont="1" applyBorder="1" applyAlignment="1" applyProtection="1">
      <alignment vertical="center"/>
    </xf>
    <xf numFmtId="166" fontId="24" fillId="0" borderId="22" xfId="0" applyNumberFormat="1" applyFont="1" applyBorder="1" applyAlignment="1" applyProtection="1">
      <alignment vertical="center"/>
    </xf>
    <xf numFmtId="0" fontId="12" fillId="0" borderId="20" xfId="0" applyFont="1" applyBorder="1" applyAlignment="1" applyProtection="1">
      <alignment vertical="center"/>
    </xf>
    <xf numFmtId="0" fontId="12" fillId="0" borderId="21" xfId="0" applyFont="1" applyBorder="1" applyAlignment="1" applyProtection="1">
      <alignment vertical="center"/>
    </xf>
    <xf numFmtId="0" fontId="12" fillId="0" borderId="22" xfId="0" applyFont="1" applyBorder="1" applyAlignment="1" applyProtection="1">
      <alignment vertical="center"/>
    </xf>
    <xf numFmtId="0" fontId="0" fillId="0" borderId="0" xfId="0" applyAlignment="1">
      <alignment vertical="top"/>
    </xf>
    <xf numFmtId="0" fontId="41" fillId="0" borderId="24" xfId="0" applyFont="1" applyBorder="1" applyAlignment="1">
      <alignment vertical="center" wrapText="1"/>
    </xf>
    <xf numFmtId="0" fontId="41" fillId="0" borderId="25" xfId="0" applyFont="1" applyBorder="1" applyAlignment="1">
      <alignment vertical="center" wrapText="1"/>
    </xf>
    <xf numFmtId="0" fontId="41" fillId="0" borderId="26" xfId="0" applyFont="1" applyBorder="1" applyAlignment="1">
      <alignment vertical="center" wrapText="1"/>
    </xf>
    <xf numFmtId="0" fontId="41" fillId="0" borderId="27"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7" xfId="0" applyFont="1" applyBorder="1" applyAlignment="1">
      <alignment vertical="center" wrapText="1"/>
    </xf>
    <xf numFmtId="0" fontId="41" fillId="0" borderId="28" xfId="0" applyFont="1" applyBorder="1" applyAlignment="1">
      <alignment vertical="center" wrapText="1"/>
    </xf>
    <xf numFmtId="0" fontId="43" fillId="0" borderId="1" xfId="0" applyFont="1" applyBorder="1" applyAlignment="1">
      <alignment horizontal="left" vertical="center" wrapText="1"/>
    </xf>
    <xf numFmtId="0" fontId="44" fillId="0" borderId="1" xfId="0" applyFont="1" applyBorder="1" applyAlignment="1">
      <alignment horizontal="left" vertical="center" wrapText="1"/>
    </xf>
    <xf numFmtId="0" fontId="45" fillId="0" borderId="27" xfId="0" applyFont="1" applyBorder="1" applyAlignment="1">
      <alignment vertical="center" wrapText="1"/>
    </xf>
    <xf numFmtId="0" fontId="44" fillId="0" borderId="1" xfId="0" applyFont="1" applyBorder="1" applyAlignment="1">
      <alignment vertical="center" wrapText="1"/>
    </xf>
    <xf numFmtId="0" fontId="44" fillId="0" borderId="1" xfId="0" applyFont="1" applyBorder="1" applyAlignment="1">
      <alignment horizontal="left" vertical="center"/>
    </xf>
    <xf numFmtId="0" fontId="44" fillId="0" borderId="1" xfId="0" applyFont="1" applyBorder="1" applyAlignment="1">
      <alignment vertical="center"/>
    </xf>
    <xf numFmtId="49" fontId="44" fillId="0" borderId="1" xfId="0" applyNumberFormat="1" applyFont="1" applyBorder="1" applyAlignment="1">
      <alignment vertical="center" wrapText="1"/>
    </xf>
    <xf numFmtId="0" fontId="41" fillId="0" borderId="30" xfId="0" applyFont="1" applyBorder="1" applyAlignment="1">
      <alignment vertical="center" wrapText="1"/>
    </xf>
    <xf numFmtId="0" fontId="46" fillId="0" borderId="29" xfId="0" applyFont="1" applyBorder="1" applyAlignment="1">
      <alignment vertical="center" wrapText="1"/>
    </xf>
    <xf numFmtId="0" fontId="41" fillId="0" borderId="31" xfId="0" applyFont="1" applyBorder="1" applyAlignment="1">
      <alignment vertical="center" wrapText="1"/>
    </xf>
    <xf numFmtId="0" fontId="41" fillId="0" borderId="1" xfId="0" applyFont="1" applyBorder="1" applyAlignment="1">
      <alignment vertical="top"/>
    </xf>
    <xf numFmtId="0" fontId="41" fillId="0" borderId="0" xfId="0" applyFont="1" applyAlignment="1">
      <alignment vertical="top"/>
    </xf>
    <xf numFmtId="0" fontId="41" fillId="0" borderId="24" xfId="0" applyFont="1" applyBorder="1" applyAlignment="1">
      <alignment horizontal="left" vertical="center"/>
    </xf>
    <xf numFmtId="0" fontId="41" fillId="0" borderId="25" xfId="0" applyFont="1" applyBorder="1" applyAlignment="1">
      <alignment horizontal="left" vertical="center"/>
    </xf>
    <xf numFmtId="0" fontId="41" fillId="0" borderId="26" xfId="0" applyFont="1" applyBorder="1" applyAlignment="1">
      <alignment horizontal="left" vertical="center"/>
    </xf>
    <xf numFmtId="0" fontId="41" fillId="0" borderId="27" xfId="0" applyFont="1" applyBorder="1" applyAlignment="1">
      <alignment horizontal="left" vertical="center"/>
    </xf>
    <xf numFmtId="0" fontId="41" fillId="0" borderId="28" xfId="0" applyFont="1" applyBorder="1" applyAlignment="1">
      <alignment horizontal="left" vertical="center"/>
    </xf>
    <xf numFmtId="0" fontId="43" fillId="0" borderId="1" xfId="0" applyFont="1" applyBorder="1" applyAlignment="1">
      <alignment horizontal="left" vertical="center"/>
    </xf>
    <xf numFmtId="0" fontId="47" fillId="0" borderId="0" xfId="0" applyFont="1" applyAlignment="1">
      <alignment horizontal="left" vertical="center"/>
    </xf>
    <xf numFmtId="0" fontId="43" fillId="0" borderId="29" xfId="0" applyFont="1" applyBorder="1" applyAlignment="1">
      <alignment horizontal="left" vertical="center"/>
    </xf>
    <xf numFmtId="0" fontId="43" fillId="0" borderId="29" xfId="0" applyFont="1" applyBorder="1" applyAlignment="1">
      <alignment horizontal="center" vertical="center"/>
    </xf>
    <xf numFmtId="0" fontId="47" fillId="0" borderId="29" xfId="0" applyFont="1" applyBorder="1" applyAlignment="1">
      <alignment horizontal="left" vertical="center"/>
    </xf>
    <xf numFmtId="0" fontId="48" fillId="0" borderId="1" xfId="0" applyFont="1" applyBorder="1" applyAlignment="1">
      <alignment horizontal="left" vertical="center"/>
    </xf>
    <xf numFmtId="0" fontId="45" fillId="0" borderId="0" xfId="0" applyFont="1" applyAlignment="1">
      <alignment horizontal="left" vertical="center"/>
    </xf>
    <xf numFmtId="0" fontId="49" fillId="0" borderId="1" xfId="0" applyFont="1" applyBorder="1" applyAlignment="1">
      <alignment horizontal="left" vertical="center"/>
    </xf>
    <xf numFmtId="0" fontId="44" fillId="0" borderId="1" xfId="0" applyFont="1" applyBorder="1" applyAlignment="1">
      <alignment horizontal="center" vertical="center"/>
    </xf>
    <xf numFmtId="0" fontId="44" fillId="0" borderId="0" xfId="0" applyFont="1" applyAlignment="1">
      <alignment horizontal="left" vertical="center"/>
    </xf>
    <xf numFmtId="0" fontId="45" fillId="0" borderId="27" xfId="0" applyFont="1" applyBorder="1" applyAlignment="1">
      <alignment horizontal="left" vertical="center"/>
    </xf>
    <xf numFmtId="0" fontId="44" fillId="0" borderId="1" xfId="0" applyFont="1" applyFill="1" applyBorder="1" applyAlignment="1">
      <alignment horizontal="left" vertical="center"/>
    </xf>
    <xf numFmtId="0" fontId="44" fillId="0" borderId="1" xfId="0" applyFont="1" applyFill="1" applyBorder="1" applyAlignment="1">
      <alignment horizontal="center" vertical="center"/>
    </xf>
    <xf numFmtId="0" fontId="41" fillId="0" borderId="30" xfId="0" applyFont="1" applyBorder="1" applyAlignment="1">
      <alignment horizontal="left" vertical="center"/>
    </xf>
    <xf numFmtId="0" fontId="46" fillId="0" borderId="29" xfId="0" applyFont="1" applyBorder="1" applyAlignment="1">
      <alignment horizontal="left" vertical="center"/>
    </xf>
    <xf numFmtId="0" fontId="41" fillId="0" borderId="31" xfId="0" applyFont="1" applyBorder="1" applyAlignment="1">
      <alignment horizontal="left" vertical="center"/>
    </xf>
    <xf numFmtId="0" fontId="41" fillId="0" borderId="1" xfId="0" applyFont="1" applyBorder="1" applyAlignment="1">
      <alignment horizontal="left" vertical="center"/>
    </xf>
    <xf numFmtId="0" fontId="46" fillId="0" borderId="1" xfId="0" applyFont="1" applyBorder="1" applyAlignment="1">
      <alignment horizontal="left" vertical="center"/>
    </xf>
    <xf numFmtId="0" fontId="47" fillId="0" borderId="1" xfId="0" applyFont="1" applyBorder="1" applyAlignment="1">
      <alignment horizontal="left" vertical="center"/>
    </xf>
    <xf numFmtId="0" fontId="45" fillId="0" borderId="29" xfId="0" applyFont="1" applyBorder="1" applyAlignment="1">
      <alignment horizontal="left" vertical="center"/>
    </xf>
    <xf numFmtId="0" fontId="41" fillId="0" borderId="1" xfId="0" applyFont="1" applyBorder="1" applyAlignment="1">
      <alignment horizontal="left" vertical="center" wrapText="1"/>
    </xf>
    <xf numFmtId="0" fontId="45" fillId="0" borderId="1" xfId="0" applyFont="1" applyBorder="1" applyAlignment="1">
      <alignment horizontal="left" vertical="center" wrapText="1"/>
    </xf>
    <xf numFmtId="0" fontId="45" fillId="0" borderId="1" xfId="0" applyFont="1" applyBorder="1" applyAlignment="1">
      <alignment horizontal="center" vertical="center" wrapText="1"/>
    </xf>
    <xf numFmtId="0" fontId="41" fillId="0" borderId="24" xfId="0" applyFont="1" applyBorder="1" applyAlignment="1">
      <alignment horizontal="left" vertical="center" wrapText="1"/>
    </xf>
    <xf numFmtId="0" fontId="41" fillId="0" borderId="25" xfId="0" applyFont="1" applyBorder="1" applyAlignment="1">
      <alignment horizontal="left" vertical="center" wrapText="1"/>
    </xf>
    <xf numFmtId="0" fontId="41" fillId="0" borderId="26" xfId="0" applyFont="1" applyBorder="1" applyAlignment="1">
      <alignment horizontal="left" vertical="center" wrapText="1"/>
    </xf>
    <xf numFmtId="0" fontId="41" fillId="0" borderId="27" xfId="0" applyFont="1" applyBorder="1" applyAlignment="1">
      <alignment horizontal="left" vertical="center" wrapText="1"/>
    </xf>
    <xf numFmtId="0" fontId="41" fillId="0" borderId="28" xfId="0" applyFont="1" applyBorder="1" applyAlignment="1">
      <alignment horizontal="left" vertical="center" wrapText="1"/>
    </xf>
    <xf numFmtId="0" fontId="47" fillId="0" borderId="27" xfId="0" applyFont="1" applyBorder="1" applyAlignment="1">
      <alignment horizontal="left" vertical="center" wrapText="1"/>
    </xf>
    <xf numFmtId="0" fontId="47" fillId="0" borderId="28" xfId="0" applyFont="1" applyBorder="1" applyAlignment="1">
      <alignment horizontal="left" vertical="center" wrapText="1"/>
    </xf>
    <xf numFmtId="0" fontId="45" fillId="0" borderId="27" xfId="0" applyFont="1" applyBorder="1" applyAlignment="1">
      <alignment horizontal="left" vertical="center" wrapText="1"/>
    </xf>
    <xf numFmtId="0" fontId="45" fillId="0" borderId="1" xfId="0" applyFont="1" applyBorder="1" applyAlignment="1">
      <alignment horizontal="left" vertical="center"/>
    </xf>
    <xf numFmtId="0" fontId="45" fillId="0" borderId="28" xfId="0" applyFont="1" applyBorder="1" applyAlignment="1">
      <alignment horizontal="left" vertical="center" wrapText="1"/>
    </xf>
    <xf numFmtId="0" fontId="45" fillId="0" borderId="28" xfId="0" applyFont="1" applyBorder="1" applyAlignment="1">
      <alignment horizontal="left" vertical="center"/>
    </xf>
    <xf numFmtId="0" fontId="45" fillId="0" borderId="30" xfId="0" applyFont="1" applyBorder="1" applyAlignment="1">
      <alignment horizontal="left" vertical="center" wrapText="1"/>
    </xf>
    <xf numFmtId="0" fontId="45" fillId="0" borderId="29" xfId="0" applyFont="1" applyBorder="1" applyAlignment="1">
      <alignment horizontal="left" vertical="center" wrapText="1"/>
    </xf>
    <xf numFmtId="0" fontId="45" fillId="0" borderId="31" xfId="0" applyFont="1" applyBorder="1" applyAlignment="1">
      <alignment horizontal="left" vertical="center" wrapText="1"/>
    </xf>
    <xf numFmtId="0" fontId="44" fillId="0" borderId="1" xfId="0" applyFont="1" applyBorder="1" applyAlignment="1">
      <alignment horizontal="left" vertical="top"/>
    </xf>
    <xf numFmtId="0" fontId="44" fillId="0" borderId="1" xfId="0" applyFont="1" applyBorder="1" applyAlignment="1">
      <alignment horizontal="center" vertical="top"/>
    </xf>
    <xf numFmtId="0" fontId="45" fillId="0" borderId="30" xfId="0" applyFont="1" applyBorder="1" applyAlignment="1">
      <alignment horizontal="left" vertical="center"/>
    </xf>
    <xf numFmtId="0" fontId="45" fillId="0" borderId="31" xfId="0" applyFont="1" applyBorder="1" applyAlignment="1">
      <alignment horizontal="left" vertical="center"/>
    </xf>
    <xf numFmtId="0" fontId="45" fillId="0" borderId="1" xfId="0" applyFont="1" applyBorder="1" applyAlignment="1">
      <alignment horizontal="center" vertical="center"/>
    </xf>
    <xf numFmtId="0" fontId="47" fillId="0" borderId="0" xfId="0" applyFont="1" applyAlignment="1">
      <alignment vertical="center"/>
    </xf>
    <xf numFmtId="0" fontId="43" fillId="0" borderId="1" xfId="0" applyFont="1" applyBorder="1" applyAlignment="1">
      <alignment vertical="center"/>
    </xf>
    <xf numFmtId="0" fontId="47" fillId="0" borderId="29" xfId="0" applyFont="1" applyBorder="1" applyAlignment="1">
      <alignment vertical="center"/>
    </xf>
    <xf numFmtId="0" fontId="43" fillId="0" borderId="29" xfId="0" applyFont="1" applyBorder="1" applyAlignment="1">
      <alignment vertical="center"/>
    </xf>
    <xf numFmtId="0" fontId="44" fillId="0" borderId="1" xfId="0" applyFont="1" applyBorder="1" applyAlignment="1">
      <alignment vertical="top"/>
    </xf>
    <xf numFmtId="49" fontId="44" fillId="0" borderId="1" xfId="0" applyNumberFormat="1" applyFont="1" applyBorder="1" applyAlignment="1">
      <alignment horizontal="left" vertical="center"/>
    </xf>
    <xf numFmtId="0" fontId="0" fillId="0" borderId="29" xfId="0" applyBorder="1" applyAlignment="1">
      <alignment vertical="top"/>
    </xf>
    <xf numFmtId="0" fontId="43" fillId="0" borderId="29" xfId="0" applyFont="1" applyBorder="1" applyAlignment="1">
      <alignment horizontal="left"/>
    </xf>
    <xf numFmtId="0" fontId="47" fillId="0" borderId="29" xfId="0" applyFont="1" applyBorder="1" applyAlignment="1"/>
    <xf numFmtId="0" fontId="41" fillId="0" borderId="27" xfId="0" applyFont="1" applyBorder="1" applyAlignment="1">
      <alignment vertical="top"/>
    </xf>
    <xf numFmtId="0" fontId="41" fillId="0" borderId="28" xfId="0" applyFont="1" applyBorder="1" applyAlignment="1">
      <alignment vertical="top"/>
    </xf>
    <xf numFmtId="0" fontId="41" fillId="0" borderId="30" xfId="0" applyFont="1" applyBorder="1" applyAlignment="1">
      <alignment vertical="top"/>
    </xf>
    <xf numFmtId="0" fontId="41" fillId="0" borderId="29" xfId="0" applyFont="1" applyBorder="1" applyAlignment="1">
      <alignment vertical="top"/>
    </xf>
    <xf numFmtId="0" fontId="41" fillId="0" borderId="31" xfId="0" applyFont="1" applyBorder="1" applyAlignment="1">
      <alignment vertical="top"/>
    </xf>
    <xf numFmtId="0" fontId="18" fillId="0" borderId="0" xfId="0" applyFont="1" applyAlignment="1">
      <alignment horizontal="left" vertical="top" wrapText="1"/>
    </xf>
    <xf numFmtId="0" fontId="18" fillId="0" borderId="0" xfId="0" applyFont="1" applyAlignment="1">
      <alignment horizontal="left" vertical="center"/>
    </xf>
    <xf numFmtId="0" fontId="20" fillId="0" borderId="0" xfId="0" applyFont="1" applyAlignment="1">
      <alignment horizontal="left" vertical="center"/>
    </xf>
    <xf numFmtId="0" fontId="3" fillId="0" borderId="0" xfId="0" applyFont="1" applyAlignment="1" applyProtection="1">
      <alignment horizontal="left" vertical="center"/>
    </xf>
    <xf numFmtId="0" fontId="0" fillId="0" borderId="0" xfId="0" applyProtection="1"/>
    <xf numFmtId="0" fontId="4" fillId="0" borderId="0" xfId="0" applyFont="1" applyAlignment="1" applyProtection="1">
      <alignment horizontal="left" vertical="top" wrapText="1"/>
    </xf>
    <xf numFmtId="49" fontId="3" fillId="2" borderId="0" xfId="0" applyNumberFormat="1" applyFont="1" applyFill="1" applyAlignment="1" applyProtection="1">
      <alignment horizontal="left" vertical="center"/>
      <protection locked="0"/>
    </xf>
    <xf numFmtId="49" fontId="3" fillId="0" borderId="0" xfId="0" applyNumberFormat="1" applyFont="1" applyAlignment="1" applyProtection="1">
      <alignment horizontal="left" vertical="center"/>
    </xf>
    <xf numFmtId="0" fontId="3" fillId="0" borderId="0" xfId="0" applyFont="1" applyAlignment="1" applyProtection="1">
      <alignment horizontal="left" vertical="center" wrapText="1"/>
    </xf>
    <xf numFmtId="4" fontId="19" fillId="0" borderId="6" xfId="0" applyNumberFormat="1" applyFont="1" applyBorder="1" applyAlignment="1" applyProtection="1">
      <alignment vertical="center"/>
    </xf>
    <xf numFmtId="0" fontId="0" fillId="0" borderId="6" xfId="0" applyFont="1" applyBorder="1" applyAlignment="1" applyProtection="1">
      <alignment vertical="center"/>
    </xf>
    <xf numFmtId="0" fontId="2" fillId="0" borderId="0" xfId="0" applyFont="1" applyAlignment="1" applyProtection="1">
      <alignment horizontal="right" vertical="center"/>
    </xf>
    <xf numFmtId="4" fontId="20" fillId="0" borderId="0" xfId="0" applyNumberFormat="1" applyFont="1" applyAlignment="1" applyProtection="1">
      <alignment vertical="center"/>
    </xf>
    <xf numFmtId="0" fontId="2" fillId="0" borderId="0" xfId="0" applyFont="1" applyAlignment="1" applyProtection="1">
      <alignment vertical="center"/>
    </xf>
    <xf numFmtId="164" fontId="2" fillId="0" borderId="0" xfId="0" applyNumberFormat="1" applyFont="1" applyAlignment="1" applyProtection="1">
      <alignment horizontal="left" vertical="center"/>
    </xf>
    <xf numFmtId="0" fontId="5" fillId="3" borderId="8" xfId="0" applyFont="1" applyFill="1" applyBorder="1" applyAlignment="1" applyProtection="1">
      <alignment horizontal="left" vertical="center"/>
    </xf>
    <xf numFmtId="0" fontId="0" fillId="3" borderId="8" xfId="0" applyFont="1" applyFill="1" applyBorder="1" applyAlignment="1" applyProtection="1">
      <alignment vertical="center"/>
    </xf>
    <xf numFmtId="4" fontId="5" fillId="3" borderId="8" xfId="0" applyNumberFormat="1" applyFont="1" applyFill="1" applyBorder="1" applyAlignment="1" applyProtection="1">
      <alignment vertical="center"/>
    </xf>
    <xf numFmtId="0" fontId="0" fillId="3" borderId="9" xfId="0" applyFont="1" applyFill="1" applyBorder="1" applyAlignment="1" applyProtection="1">
      <alignment vertical="center"/>
    </xf>
    <xf numFmtId="0" fontId="4" fillId="0" borderId="0" xfId="0" applyFont="1" applyAlignment="1" applyProtection="1">
      <alignment horizontal="left" vertical="center" wrapText="1"/>
    </xf>
    <xf numFmtId="0" fontId="4" fillId="0" borderId="0" xfId="0" applyFont="1" applyAlignment="1" applyProtection="1">
      <alignment vertical="center"/>
    </xf>
    <xf numFmtId="165" fontId="3" fillId="0" borderId="0" xfId="0" applyNumberFormat="1" applyFont="1" applyAlignment="1" applyProtection="1">
      <alignment horizontal="left" vertical="center"/>
    </xf>
    <xf numFmtId="0" fontId="3" fillId="0" borderId="0" xfId="0" applyFont="1" applyAlignment="1" applyProtection="1">
      <alignment vertical="center" wrapText="1"/>
    </xf>
    <xf numFmtId="0" fontId="3" fillId="0" borderId="0" xfId="0" applyFont="1" applyAlignment="1" applyProtection="1">
      <alignment vertical="center"/>
    </xf>
    <xf numFmtId="0" fontId="21" fillId="0" borderId="12" xfId="0" applyFont="1" applyBorder="1" applyAlignment="1">
      <alignment horizontal="center" vertical="center"/>
    </xf>
    <xf numFmtId="0" fontId="21" fillId="0" borderId="13" xfId="0" applyFont="1" applyBorder="1" applyAlignment="1">
      <alignment horizontal="left" vertical="center"/>
    </xf>
    <xf numFmtId="0" fontId="22" fillId="0" borderId="15" xfId="0" applyFont="1" applyBorder="1" applyAlignment="1">
      <alignment horizontal="left" vertical="center"/>
    </xf>
    <xf numFmtId="0" fontId="22" fillId="0" borderId="0" xfId="0" applyFont="1" applyBorder="1" applyAlignment="1">
      <alignment horizontal="left" vertical="center"/>
    </xf>
    <xf numFmtId="0" fontId="22" fillId="0" borderId="15" xfId="0" applyFont="1" applyBorder="1" applyAlignment="1" applyProtection="1">
      <alignment horizontal="left" vertical="center"/>
    </xf>
    <xf numFmtId="0" fontId="22" fillId="0" borderId="0" xfId="0" applyFont="1" applyBorder="1" applyAlignment="1" applyProtection="1">
      <alignment horizontal="left" vertical="center"/>
    </xf>
    <xf numFmtId="0" fontId="23" fillId="4" borderId="7" xfId="0" applyFont="1" applyFill="1" applyBorder="1" applyAlignment="1" applyProtection="1">
      <alignment horizontal="center" vertical="center"/>
    </xf>
    <xf numFmtId="0" fontId="23" fillId="4" borderId="8" xfId="0" applyFont="1" applyFill="1" applyBorder="1" applyAlignment="1" applyProtection="1">
      <alignment horizontal="left" vertical="center"/>
    </xf>
    <xf numFmtId="0" fontId="23" fillId="4" borderId="8" xfId="0" applyFont="1" applyFill="1" applyBorder="1" applyAlignment="1" applyProtection="1">
      <alignment horizontal="center" vertical="center"/>
    </xf>
    <xf numFmtId="0" fontId="23" fillId="4" borderId="8" xfId="0" applyFont="1" applyFill="1" applyBorder="1" applyAlignment="1" applyProtection="1">
      <alignment horizontal="right" vertical="center"/>
    </xf>
    <xf numFmtId="4" fontId="29" fillId="0" borderId="0" xfId="0" applyNumberFormat="1" applyFont="1" applyAlignment="1" applyProtection="1">
      <alignment vertical="center"/>
    </xf>
    <xf numFmtId="0" fontId="29" fillId="0" borderId="0" xfId="0" applyFont="1" applyAlignment="1" applyProtection="1">
      <alignment vertical="center"/>
    </xf>
    <xf numFmtId="0" fontId="28" fillId="0" borderId="0" xfId="0" applyFont="1" applyAlignment="1" applyProtection="1">
      <alignment horizontal="left" vertical="center" wrapText="1"/>
    </xf>
    <xf numFmtId="4" fontId="25" fillId="0" borderId="0" xfId="0" applyNumberFormat="1" applyFont="1" applyAlignment="1" applyProtection="1">
      <alignment horizontal="right" vertical="center"/>
    </xf>
    <xf numFmtId="4" fontId="25" fillId="0" borderId="0" xfId="0" applyNumberFormat="1" applyFont="1" applyAlignment="1" applyProtection="1">
      <alignment vertical="center"/>
    </xf>
    <xf numFmtId="0" fontId="0" fillId="0" borderId="0" xfId="0"/>
    <xf numFmtId="0" fontId="2" fillId="0" borderId="0" xfId="0" applyFont="1" applyAlignment="1">
      <alignment horizontal="left" vertical="center" wrapText="1"/>
    </xf>
    <xf numFmtId="0" fontId="2" fillId="0" borderId="0" xfId="0" applyFont="1" applyAlignment="1">
      <alignment horizontal="left" vertical="center"/>
    </xf>
    <xf numFmtId="0" fontId="4" fillId="0" borderId="0" xfId="0" applyFont="1" applyAlignment="1">
      <alignment horizontal="left" vertical="center" wrapText="1"/>
    </xf>
    <xf numFmtId="0" fontId="0" fillId="0" borderId="0" xfId="0" applyFont="1" applyAlignment="1">
      <alignment vertical="center"/>
    </xf>
    <xf numFmtId="0" fontId="3" fillId="2" borderId="0" xfId="0" applyFont="1" applyFill="1" applyAlignment="1" applyProtection="1">
      <alignment horizontal="left" vertical="center"/>
      <protection locked="0"/>
    </xf>
    <xf numFmtId="0" fontId="3" fillId="0" borderId="0" xfId="0" applyFont="1" applyAlignment="1">
      <alignment horizontal="left" vertical="center"/>
    </xf>
    <xf numFmtId="0" fontId="3" fillId="0" borderId="0" xfId="0" applyFont="1" applyAlignment="1">
      <alignment horizontal="left" vertical="center" wrapText="1"/>
    </xf>
    <xf numFmtId="0" fontId="2" fillId="0" borderId="0" xfId="0" applyFont="1" applyAlignment="1" applyProtection="1">
      <alignment horizontal="left" vertical="center" wrapText="1"/>
    </xf>
    <xf numFmtId="0" fontId="2" fillId="0" borderId="0" xfId="0" applyFont="1" applyAlignment="1" applyProtection="1">
      <alignment horizontal="left" vertical="center"/>
    </xf>
    <xf numFmtId="0" fontId="0" fillId="0" borderId="0" xfId="0" applyFont="1" applyAlignment="1" applyProtection="1">
      <alignment vertical="center"/>
    </xf>
    <xf numFmtId="0" fontId="42" fillId="0" borderId="1" xfId="0" applyFont="1" applyBorder="1" applyAlignment="1">
      <alignment horizontal="center" vertical="center"/>
    </xf>
    <xf numFmtId="0" fontId="42" fillId="0" borderId="1" xfId="0" applyFont="1" applyBorder="1" applyAlignment="1">
      <alignment horizontal="center" vertical="center" wrapText="1"/>
    </xf>
    <xf numFmtId="0" fontId="43" fillId="0" borderId="29" xfId="0" applyFont="1" applyBorder="1" applyAlignment="1">
      <alignment horizontal="left"/>
    </xf>
    <xf numFmtId="0" fontId="44" fillId="0" borderId="1" xfId="0" applyFont="1" applyBorder="1" applyAlignment="1">
      <alignment horizontal="left" vertical="center"/>
    </xf>
    <xf numFmtId="0" fontId="44" fillId="0" borderId="1" xfId="0" applyFont="1" applyBorder="1" applyAlignment="1">
      <alignment horizontal="left" vertical="top"/>
    </xf>
    <xf numFmtId="0" fontId="44" fillId="0" borderId="1" xfId="0" applyFont="1" applyBorder="1" applyAlignment="1">
      <alignment horizontal="left" vertical="center" wrapText="1"/>
    </xf>
    <xf numFmtId="0" fontId="43" fillId="0" borderId="29" xfId="0" applyFont="1" applyBorder="1" applyAlignment="1">
      <alignment horizontal="left" wrapText="1"/>
    </xf>
    <xf numFmtId="49" fontId="44" fillId="0" borderId="1" xfId="0" applyNumberFormat="1" applyFont="1" applyBorder="1" applyAlignment="1">
      <alignment horizontal="left" vertical="center" wrapText="1"/>
    </xf>
    <xf numFmtId="0" fontId="1" fillId="0" borderId="1" xfId="2"/>
    <xf numFmtId="0" fontId="53" fillId="0" borderId="1" xfId="2" applyFont="1"/>
    <xf numFmtId="0" fontId="54" fillId="0" borderId="1" xfId="2" applyFont="1"/>
    <xf numFmtId="4" fontId="53" fillId="0" borderId="1" xfId="2" applyNumberFormat="1" applyFont="1"/>
    <xf numFmtId="4" fontId="52" fillId="5" borderId="1" xfId="2" applyNumberFormat="1" applyFont="1" applyFill="1"/>
    <xf numFmtId="0" fontId="52" fillId="5" borderId="1" xfId="2" applyFont="1" applyFill="1"/>
    <xf numFmtId="0" fontId="53" fillId="5" borderId="1" xfId="2" applyFont="1" applyFill="1"/>
    <xf numFmtId="4" fontId="54" fillId="0" borderId="1" xfId="2" applyNumberFormat="1" applyFont="1"/>
    <xf numFmtId="9" fontId="53" fillId="0" borderId="1" xfId="2" applyNumberFormat="1" applyFont="1"/>
    <xf numFmtId="0" fontId="54" fillId="6" borderId="1" xfId="2" applyFont="1" applyFill="1"/>
    <xf numFmtId="3" fontId="53" fillId="0" borderId="1" xfId="2" applyNumberFormat="1" applyFont="1"/>
    <xf numFmtId="0" fontId="55" fillId="0" borderId="1" xfId="2" applyFont="1"/>
    <xf numFmtId="3" fontId="54" fillId="0" borderId="1" xfId="2" applyNumberFormat="1" applyFont="1"/>
  </cellXfs>
  <cellStyles count="3">
    <cellStyle name="Hypertextový odkaz" xfId="1" builtinId="8"/>
    <cellStyle name="Normální" xfId="0" builtinId="0" customBuiltin="1"/>
    <cellStyle name="Normální 2" xfId="2" xr:uid="{C1DAC92B-9779-43D3-B82F-CACEAB80DADA}"/>
  </cellStyles>
  <dxfs count="0"/>
  <tableStyle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pro-rozpocty.cz/software-a-data/kros-4-ocenovani-a-rizeni-stavebni-vyroby/" TargetMode="External"/></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www.pro-rozpocty.cz/software-a-data/kros-4-ocenovani-a-rizeni-stavebni-vyroby/"/>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3" Type="http://schemas.openxmlformats.org/officeDocument/2006/relationships/hyperlink" Target="https://podminky.urs.cz/item/CS_URS_2021_01/612325402" TargetMode="External"/><Relationship Id="rId18" Type="http://schemas.openxmlformats.org/officeDocument/2006/relationships/hyperlink" Target="https://podminky.urs.cz/item/CS_URS_2021_01/968072456" TargetMode="External"/><Relationship Id="rId26" Type="http://schemas.openxmlformats.org/officeDocument/2006/relationships/hyperlink" Target="https://podminky.urs.cz/item/CS_URS_2021_01/952901111" TargetMode="External"/><Relationship Id="rId39" Type="http://schemas.openxmlformats.org/officeDocument/2006/relationships/hyperlink" Target="https://podminky.urs.cz/item/CS_URS_2021_01/721290111" TargetMode="External"/><Relationship Id="rId21" Type="http://schemas.openxmlformats.org/officeDocument/2006/relationships/hyperlink" Target="https://podminky.urs.cz/item/CS_URS_2021_01/978059541" TargetMode="External"/><Relationship Id="rId34" Type="http://schemas.openxmlformats.org/officeDocument/2006/relationships/hyperlink" Target="https://podminky.urs.cz/item/CS_URS_2021_01/721174043" TargetMode="External"/><Relationship Id="rId42" Type="http://schemas.openxmlformats.org/officeDocument/2006/relationships/hyperlink" Target="https://podminky.urs.cz/item/CS_URS_2021_01/722290226" TargetMode="External"/><Relationship Id="rId47" Type="http://schemas.openxmlformats.org/officeDocument/2006/relationships/hyperlink" Target="https://podminky.urs.cz/item/CS_URS_2021_01/725210821" TargetMode="External"/><Relationship Id="rId50" Type="http://schemas.openxmlformats.org/officeDocument/2006/relationships/hyperlink" Target="https://podminky.urs.cz/item/CS_URS_2021_01/725530831" TargetMode="External"/><Relationship Id="rId55" Type="http://schemas.openxmlformats.org/officeDocument/2006/relationships/hyperlink" Target="https://podminky.urs.cz/item/CS_URS_2021_01/725822611" TargetMode="External"/><Relationship Id="rId63" Type="http://schemas.openxmlformats.org/officeDocument/2006/relationships/hyperlink" Target="https://podminky.urs.cz/item/CS_URS_2021_01/725331111" TargetMode="External"/><Relationship Id="rId68" Type="http://schemas.openxmlformats.org/officeDocument/2006/relationships/hyperlink" Target="https://podminky.urs.cz/item/CS_URS_2021_01/998763301" TargetMode="External"/><Relationship Id="rId76" Type="http://schemas.openxmlformats.org/officeDocument/2006/relationships/hyperlink" Target="https://podminky.urs.cz/item/CS_URS_2021_01/776141114" TargetMode="External"/><Relationship Id="rId84" Type="http://schemas.openxmlformats.org/officeDocument/2006/relationships/hyperlink" Target="https://podminky.urs.cz/item/CS_URS_2021_01/783317101" TargetMode="External"/><Relationship Id="rId89" Type="http://schemas.openxmlformats.org/officeDocument/2006/relationships/hyperlink" Target="https://podminky.urs.cz/item/CS_URS_2021_01/784351031" TargetMode="External"/><Relationship Id="rId7" Type="http://schemas.openxmlformats.org/officeDocument/2006/relationships/hyperlink" Target="https://podminky.urs.cz/item/CS_URS_2021_01/611325215" TargetMode="External"/><Relationship Id="rId71" Type="http://schemas.openxmlformats.org/officeDocument/2006/relationships/hyperlink" Target="https://podminky.urs.cz/item/CS_URS_2021_01/766691914" TargetMode="External"/><Relationship Id="rId2" Type="http://schemas.openxmlformats.org/officeDocument/2006/relationships/hyperlink" Target="https://podminky.urs.cz/item/CS_URS_2021_01/310231055" TargetMode="External"/><Relationship Id="rId16" Type="http://schemas.openxmlformats.org/officeDocument/2006/relationships/hyperlink" Target="https://podminky.urs.cz/item/CS_URS_2021_01/962031133" TargetMode="External"/><Relationship Id="rId29" Type="http://schemas.openxmlformats.org/officeDocument/2006/relationships/hyperlink" Target="https://podminky.urs.cz/item/CS_URS_2021_01/997002611" TargetMode="External"/><Relationship Id="rId11" Type="http://schemas.openxmlformats.org/officeDocument/2006/relationships/hyperlink" Target="https://podminky.urs.cz/item/CS_URS_2021_01/612321121" TargetMode="External"/><Relationship Id="rId24" Type="http://schemas.openxmlformats.org/officeDocument/2006/relationships/hyperlink" Target="https://podminky.urs.cz/item/CS_URS_2021_01/946111815" TargetMode="External"/><Relationship Id="rId32" Type="http://schemas.openxmlformats.org/officeDocument/2006/relationships/hyperlink" Target="https://podminky.urs.cz/item/CS_URS_2021_01/997013631" TargetMode="External"/><Relationship Id="rId37" Type="http://schemas.openxmlformats.org/officeDocument/2006/relationships/hyperlink" Target="https://podminky.urs.cz/item/CS_URS_2021_01/721194109" TargetMode="External"/><Relationship Id="rId40" Type="http://schemas.openxmlformats.org/officeDocument/2006/relationships/hyperlink" Target="https://podminky.urs.cz/item/CS_URS_2021_01/998721201" TargetMode="External"/><Relationship Id="rId45" Type="http://schemas.openxmlformats.org/officeDocument/2006/relationships/hyperlink" Target="https://podminky.urs.cz/item/CS_URS_2021_01/725110811" TargetMode="External"/><Relationship Id="rId53" Type="http://schemas.openxmlformats.org/officeDocument/2006/relationships/hyperlink" Target="https://podminky.urs.cz/item/CS_URS_2021_01/725121527" TargetMode="External"/><Relationship Id="rId58" Type="http://schemas.openxmlformats.org/officeDocument/2006/relationships/hyperlink" Target="https://podminky.urs.cz/item/CS_URS_2021_01/725244103" TargetMode="External"/><Relationship Id="rId66" Type="http://schemas.openxmlformats.org/officeDocument/2006/relationships/hyperlink" Target="https://podminky.urs.cz/item/CS_URS_2021_01/762841812" TargetMode="External"/><Relationship Id="rId74" Type="http://schemas.openxmlformats.org/officeDocument/2006/relationships/hyperlink" Target="https://podminky.urs.cz/item/CS_URS_2021_01/776201811" TargetMode="External"/><Relationship Id="rId79" Type="http://schemas.openxmlformats.org/officeDocument/2006/relationships/hyperlink" Target="https://podminky.urs.cz/item/CS_URS_2021_01/998776201" TargetMode="External"/><Relationship Id="rId87" Type="http://schemas.openxmlformats.org/officeDocument/2006/relationships/hyperlink" Target="https://podminky.urs.cz/item/CS_URS_2021_01/784181131" TargetMode="External"/><Relationship Id="rId5" Type="http://schemas.openxmlformats.org/officeDocument/2006/relationships/hyperlink" Target="https://podminky.urs.cz/item/CS_URS_2021_01/317143453" TargetMode="External"/><Relationship Id="rId61" Type="http://schemas.openxmlformats.org/officeDocument/2006/relationships/hyperlink" Target="https://podminky.urs.cz/item/CS_URS_2021_01/725821325" TargetMode="External"/><Relationship Id="rId82" Type="http://schemas.openxmlformats.org/officeDocument/2006/relationships/hyperlink" Target="https://podminky.urs.cz/item/CS_URS_2021_01/783314203" TargetMode="External"/><Relationship Id="rId90" Type="http://schemas.openxmlformats.org/officeDocument/2006/relationships/hyperlink" Target="https://podminky.urs.cz/item/CS_URS_2021_01/784351035" TargetMode="External"/><Relationship Id="rId19" Type="http://schemas.openxmlformats.org/officeDocument/2006/relationships/hyperlink" Target="https://podminky.urs.cz/item/CS_URS_2021_01/971033631" TargetMode="External"/><Relationship Id="rId14" Type="http://schemas.openxmlformats.org/officeDocument/2006/relationships/hyperlink" Target="https://podminky.urs.cz/item/CS_URS_2021_01/612131121" TargetMode="External"/><Relationship Id="rId22" Type="http://schemas.openxmlformats.org/officeDocument/2006/relationships/hyperlink" Target="https://podminky.urs.cz/item/CS_URS_2021_01/946111115" TargetMode="External"/><Relationship Id="rId27" Type="http://schemas.openxmlformats.org/officeDocument/2006/relationships/hyperlink" Target="https://podminky.urs.cz/item/CS_URS_2021_01/952901114" TargetMode="External"/><Relationship Id="rId30" Type="http://schemas.openxmlformats.org/officeDocument/2006/relationships/hyperlink" Target="https://podminky.urs.cz/item/CS_URS_2021_01/997013501" TargetMode="External"/><Relationship Id="rId35" Type="http://schemas.openxmlformats.org/officeDocument/2006/relationships/hyperlink" Target="https://podminky.urs.cz/item/CS_URS_2021_01/721174045" TargetMode="External"/><Relationship Id="rId43" Type="http://schemas.openxmlformats.org/officeDocument/2006/relationships/hyperlink" Target="https://podminky.urs.cz/item/CS_URS_2021_01/722290234" TargetMode="External"/><Relationship Id="rId48" Type="http://schemas.openxmlformats.org/officeDocument/2006/relationships/hyperlink" Target="https://podminky.urs.cz/item/CS_URS_2021_01/725310821" TargetMode="External"/><Relationship Id="rId56" Type="http://schemas.openxmlformats.org/officeDocument/2006/relationships/hyperlink" Target="https://podminky.urs.cz/item/CS_URS_2021_01/725861102" TargetMode="External"/><Relationship Id="rId64" Type="http://schemas.openxmlformats.org/officeDocument/2006/relationships/hyperlink" Target="https://podminky.urs.cz/item/CS_URS_2021_01/725821312" TargetMode="External"/><Relationship Id="rId69" Type="http://schemas.openxmlformats.org/officeDocument/2006/relationships/hyperlink" Target="https://podminky.urs.cz/item/CS_URS_2021_01/766411811" TargetMode="External"/><Relationship Id="rId77" Type="http://schemas.openxmlformats.org/officeDocument/2006/relationships/hyperlink" Target="https://podminky.urs.cz/item/CS_URS_2021_01/776221111" TargetMode="External"/><Relationship Id="rId8" Type="http://schemas.openxmlformats.org/officeDocument/2006/relationships/hyperlink" Target="https://podminky.urs.cz/item/CS_URS_2021_01/612325215" TargetMode="External"/><Relationship Id="rId51" Type="http://schemas.openxmlformats.org/officeDocument/2006/relationships/hyperlink" Target="https://podminky.urs.cz/item/CS_URS_2021_01/725860811" TargetMode="External"/><Relationship Id="rId72" Type="http://schemas.openxmlformats.org/officeDocument/2006/relationships/hyperlink" Target="https://podminky.urs.cz/item/CS_URS_2021_01/998766201" TargetMode="External"/><Relationship Id="rId80" Type="http://schemas.openxmlformats.org/officeDocument/2006/relationships/hyperlink" Target="https://podminky.urs.cz/item/CS_URS_2021_01/783806805" TargetMode="External"/><Relationship Id="rId85" Type="http://schemas.openxmlformats.org/officeDocument/2006/relationships/hyperlink" Target="https://podminky.urs.cz/item/CS_URS_2021_01/784121001" TargetMode="External"/><Relationship Id="rId3" Type="http://schemas.openxmlformats.org/officeDocument/2006/relationships/hyperlink" Target="https://podminky.urs.cz/item/CS_URS_2021_01/311272221" TargetMode="External"/><Relationship Id="rId12" Type="http://schemas.openxmlformats.org/officeDocument/2006/relationships/hyperlink" Target="https://podminky.urs.cz/item/CS_URS_2021_01/612321191" TargetMode="External"/><Relationship Id="rId17" Type="http://schemas.openxmlformats.org/officeDocument/2006/relationships/hyperlink" Target="https://podminky.urs.cz/item/CS_URS_2021_01/968072455" TargetMode="External"/><Relationship Id="rId25" Type="http://schemas.openxmlformats.org/officeDocument/2006/relationships/hyperlink" Target="https://podminky.urs.cz/item/CS_URS_2021_01/949101111" TargetMode="External"/><Relationship Id="rId33" Type="http://schemas.openxmlformats.org/officeDocument/2006/relationships/hyperlink" Target="https://podminky.urs.cz/item/CS_URS_2021_01/998018001" TargetMode="External"/><Relationship Id="rId38" Type="http://schemas.openxmlformats.org/officeDocument/2006/relationships/hyperlink" Target="https://podminky.urs.cz/item/CS_URS_2021_01/721211421" TargetMode="External"/><Relationship Id="rId46" Type="http://schemas.openxmlformats.org/officeDocument/2006/relationships/hyperlink" Target="https://podminky.urs.cz/item/CS_URS_2021_01/725122815" TargetMode="External"/><Relationship Id="rId59" Type="http://schemas.openxmlformats.org/officeDocument/2006/relationships/hyperlink" Target="https://podminky.urs.cz/item/CS_URS_2021_01/725865311" TargetMode="External"/><Relationship Id="rId67" Type="http://schemas.openxmlformats.org/officeDocument/2006/relationships/hyperlink" Target="https://podminky.urs.cz/item/CS_URS_2021_01/763131432" TargetMode="External"/><Relationship Id="rId20" Type="http://schemas.openxmlformats.org/officeDocument/2006/relationships/hyperlink" Target="https://podminky.urs.cz/item/CS_URS_2021_01/978013141" TargetMode="External"/><Relationship Id="rId41" Type="http://schemas.openxmlformats.org/officeDocument/2006/relationships/hyperlink" Target="https://podminky.urs.cz/item/CS_URS_2021_01/722250133" TargetMode="External"/><Relationship Id="rId54" Type="http://schemas.openxmlformats.org/officeDocument/2006/relationships/hyperlink" Target="https://podminky.urs.cz/item/CS_URS_2021_01/725211616" TargetMode="External"/><Relationship Id="rId62" Type="http://schemas.openxmlformats.org/officeDocument/2006/relationships/hyperlink" Target="https://podminky.urs.cz/item/CS_URS_2021_01/725862103" TargetMode="External"/><Relationship Id="rId70" Type="http://schemas.openxmlformats.org/officeDocument/2006/relationships/hyperlink" Target="https://podminky.urs.cz/item/CS_URS_2021_01/766411822" TargetMode="External"/><Relationship Id="rId75" Type="http://schemas.openxmlformats.org/officeDocument/2006/relationships/hyperlink" Target="https://podminky.urs.cz/item/CS_URS_2021_01/776111311" TargetMode="External"/><Relationship Id="rId83" Type="http://schemas.openxmlformats.org/officeDocument/2006/relationships/hyperlink" Target="https://podminky.urs.cz/item/CS_URS_2021_01/783315101" TargetMode="External"/><Relationship Id="rId88" Type="http://schemas.openxmlformats.org/officeDocument/2006/relationships/hyperlink" Target="https://podminky.urs.cz/item/CS_URS_2021_01/784181135" TargetMode="External"/><Relationship Id="rId91" Type="http://schemas.openxmlformats.org/officeDocument/2006/relationships/drawing" Target="../drawings/drawing2.xml"/><Relationship Id="rId1" Type="http://schemas.openxmlformats.org/officeDocument/2006/relationships/hyperlink" Target="https://podminky.urs.cz/item/CS_URS_2021_01/340271045" TargetMode="External"/><Relationship Id="rId6" Type="http://schemas.openxmlformats.org/officeDocument/2006/relationships/hyperlink" Target="https://podminky.urs.cz/item/CS_URS_2021_01/629991011" TargetMode="External"/><Relationship Id="rId15" Type="http://schemas.openxmlformats.org/officeDocument/2006/relationships/hyperlink" Target="https://podminky.urs.cz/item/CS_URS_2021_01/612311131" TargetMode="External"/><Relationship Id="rId23" Type="http://schemas.openxmlformats.org/officeDocument/2006/relationships/hyperlink" Target="https://podminky.urs.cz/item/CS_URS_2021_01/946111215" TargetMode="External"/><Relationship Id="rId28" Type="http://schemas.openxmlformats.org/officeDocument/2006/relationships/hyperlink" Target="https://podminky.urs.cz/item/CS_URS_2021_01/997013211" TargetMode="External"/><Relationship Id="rId36" Type="http://schemas.openxmlformats.org/officeDocument/2006/relationships/hyperlink" Target="https://podminky.urs.cz/item/CS_URS_2021_01/721194105" TargetMode="External"/><Relationship Id="rId49" Type="http://schemas.openxmlformats.org/officeDocument/2006/relationships/hyperlink" Target="https://podminky.urs.cz/item/CS_URS_2021_01/725330820" TargetMode="External"/><Relationship Id="rId57" Type="http://schemas.openxmlformats.org/officeDocument/2006/relationships/hyperlink" Target="https://podminky.urs.cz/item/CS_URS_2021_01/725241513" TargetMode="External"/><Relationship Id="rId10" Type="http://schemas.openxmlformats.org/officeDocument/2006/relationships/hyperlink" Target="https://podminky.urs.cz/item/CS_URS_2021_01/612131100" TargetMode="External"/><Relationship Id="rId31" Type="http://schemas.openxmlformats.org/officeDocument/2006/relationships/hyperlink" Target="https://podminky.urs.cz/item/CS_URS_2021_01/997013509" TargetMode="External"/><Relationship Id="rId44" Type="http://schemas.openxmlformats.org/officeDocument/2006/relationships/hyperlink" Target="https://podminky.urs.cz/item/CS_URS_2021_01/998722201" TargetMode="External"/><Relationship Id="rId52" Type="http://schemas.openxmlformats.org/officeDocument/2006/relationships/hyperlink" Target="https://podminky.urs.cz/item/CS_URS_2021_01/725112182" TargetMode="External"/><Relationship Id="rId60" Type="http://schemas.openxmlformats.org/officeDocument/2006/relationships/hyperlink" Target="https://podminky.urs.cz/item/CS_URS_2021_01/725311121" TargetMode="External"/><Relationship Id="rId65" Type="http://schemas.openxmlformats.org/officeDocument/2006/relationships/hyperlink" Target="https://podminky.urs.cz/item/CS_URS_2021_01/998725201" TargetMode="External"/><Relationship Id="rId73" Type="http://schemas.openxmlformats.org/officeDocument/2006/relationships/hyperlink" Target="https://podminky.urs.cz/item/CS_URS_2021_01/767691822" TargetMode="External"/><Relationship Id="rId78" Type="http://schemas.openxmlformats.org/officeDocument/2006/relationships/hyperlink" Target="https://podminky.urs.cz/item/CS_URS_2021_01/28412245" TargetMode="External"/><Relationship Id="rId81" Type="http://schemas.openxmlformats.org/officeDocument/2006/relationships/hyperlink" Target="https://podminky.urs.cz/item/CS_URS_2021_01/783306801" TargetMode="External"/><Relationship Id="rId86" Type="http://schemas.openxmlformats.org/officeDocument/2006/relationships/hyperlink" Target="https://podminky.urs.cz/item/CS_URS_2021_01/784121005" TargetMode="External"/><Relationship Id="rId4" Type="http://schemas.openxmlformats.org/officeDocument/2006/relationships/hyperlink" Target="https://podminky.urs.cz/item/CS_URS_2021_01/342272245" TargetMode="External"/><Relationship Id="rId9" Type="http://schemas.openxmlformats.org/officeDocument/2006/relationships/hyperlink" Target="https://podminky.urs.cz/item/CS_URS_2021_01/612142001"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podminky.urs.cz/item/CS_URS_2021_02/998751201" TargetMode="External"/><Relationship Id="rId2" Type="http://schemas.openxmlformats.org/officeDocument/2006/relationships/hyperlink" Target="https://podminky.urs.cz/item/CS_URS_2021_02/998735202" TargetMode="External"/><Relationship Id="rId1" Type="http://schemas.openxmlformats.org/officeDocument/2006/relationships/hyperlink" Target="https://podminky.urs.cz/item/CS_URS_2021_02/998734202"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M59"/>
  <sheetViews>
    <sheetView showGridLines="0" tabSelected="1" workbookViewId="0">
      <selection activeCell="AK30" sqref="AK30:AO30"/>
    </sheetView>
  </sheetViews>
  <sheetFormatPr defaultRowHeight="15"/>
  <cols>
    <col min="1" max="1" width="8.33203125" style="1" customWidth="1"/>
    <col min="2" max="2" width="1.6640625" style="1" customWidth="1"/>
    <col min="3" max="3" width="4.1640625" style="1" customWidth="1"/>
    <col min="4" max="33" width="2.6640625" style="1" customWidth="1"/>
    <col min="34" max="34" width="3.33203125" style="1" customWidth="1"/>
    <col min="35" max="35" width="31.6640625" style="1" customWidth="1"/>
    <col min="36" max="37" width="2.5" style="1" customWidth="1"/>
    <col min="38" max="38" width="8.33203125" style="1" customWidth="1"/>
    <col min="39" max="39" width="3.33203125" style="1" customWidth="1"/>
    <col min="40" max="40" width="13.33203125" style="1" customWidth="1"/>
    <col min="41" max="41" width="7.5" style="1" customWidth="1"/>
    <col min="42" max="42" width="4.1640625" style="1" customWidth="1"/>
    <col min="43" max="43" width="15.6640625" style="1" customWidth="1"/>
    <col min="44" max="44" width="13.6640625" style="1" customWidth="1"/>
    <col min="45" max="47" width="25.83203125" style="1" hidden="1" customWidth="1"/>
    <col min="48" max="49" width="21.6640625" style="1" hidden="1" customWidth="1"/>
    <col min="50" max="51" width="25" style="1" hidden="1" customWidth="1"/>
    <col min="52" max="52" width="21.6640625" style="1" hidden="1" customWidth="1"/>
    <col min="53" max="53" width="19.1640625" style="1" hidden="1" customWidth="1"/>
    <col min="54" max="54" width="25" style="1" hidden="1" customWidth="1"/>
    <col min="55" max="55" width="21.6640625" style="1" hidden="1" customWidth="1"/>
    <col min="56" max="56" width="19.1640625" style="1" hidden="1" customWidth="1"/>
    <col min="57" max="57" width="66.5" style="1" customWidth="1"/>
    <col min="71" max="91" width="9.33203125" style="1" hidden="1"/>
  </cols>
  <sheetData>
    <row r="1" spans="1:74" ht="11.25">
      <c r="A1" s="18" t="s">
        <v>0</v>
      </c>
      <c r="AZ1" s="18" t="s">
        <v>1</v>
      </c>
      <c r="BA1" s="18" t="s">
        <v>2</v>
      </c>
      <c r="BB1" s="18" t="s">
        <v>3</v>
      </c>
      <c r="BT1" s="18" t="s">
        <v>4</v>
      </c>
      <c r="BU1" s="18" t="s">
        <v>4</v>
      </c>
      <c r="BV1" s="18" t="s">
        <v>5</v>
      </c>
    </row>
    <row r="2" spans="1:74" s="1" customFormat="1" ht="36.950000000000003" customHeight="1">
      <c r="AR2" s="377"/>
      <c r="AS2" s="377"/>
      <c r="AT2" s="377"/>
      <c r="AU2" s="377"/>
      <c r="AV2" s="377"/>
      <c r="AW2" s="377"/>
      <c r="AX2" s="377"/>
      <c r="AY2" s="377"/>
      <c r="AZ2" s="377"/>
      <c r="BA2" s="377"/>
      <c r="BB2" s="377"/>
      <c r="BC2" s="377"/>
      <c r="BD2" s="377"/>
      <c r="BE2" s="377"/>
      <c r="BS2" s="19" t="s">
        <v>6</v>
      </c>
      <c r="BT2" s="19" t="s">
        <v>7</v>
      </c>
    </row>
    <row r="3" spans="1:74" s="1" customFormat="1" ht="6.95" customHeight="1">
      <c r="B3" s="20"/>
      <c r="C3" s="21"/>
      <c r="D3" s="21"/>
      <c r="E3" s="21"/>
      <c r="F3" s="21"/>
      <c r="G3" s="21"/>
      <c r="H3" s="21"/>
      <c r="I3" s="21"/>
      <c r="J3" s="21"/>
      <c r="K3" s="21"/>
      <c r="L3" s="21"/>
      <c r="M3" s="21"/>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2"/>
      <c r="BS3" s="19" t="s">
        <v>6</v>
      </c>
      <c r="BT3" s="19" t="s">
        <v>8</v>
      </c>
    </row>
    <row r="4" spans="1:74" s="1" customFormat="1" ht="24.95" customHeight="1">
      <c r="B4" s="23"/>
      <c r="C4" s="24"/>
      <c r="D4" s="25" t="s">
        <v>9</v>
      </c>
      <c r="E4" s="24"/>
      <c r="F4" s="24"/>
      <c r="G4" s="24"/>
      <c r="H4" s="24"/>
      <c r="I4" s="24"/>
      <c r="J4" s="24"/>
      <c r="K4" s="24"/>
      <c r="L4" s="24"/>
      <c r="M4" s="24"/>
      <c r="N4" s="24"/>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2"/>
      <c r="AS4" s="26" t="s">
        <v>10</v>
      </c>
      <c r="BE4" s="27" t="s">
        <v>11</v>
      </c>
      <c r="BS4" s="19" t="s">
        <v>12</v>
      </c>
    </row>
    <row r="5" spans="1:74" s="1" customFormat="1" ht="12" customHeight="1">
      <c r="B5" s="23"/>
      <c r="C5" s="24"/>
      <c r="D5" s="28" t="s">
        <v>13</v>
      </c>
      <c r="E5" s="24"/>
      <c r="F5" s="24"/>
      <c r="G5" s="24"/>
      <c r="H5" s="24"/>
      <c r="I5" s="24"/>
      <c r="J5" s="24"/>
      <c r="K5" s="341" t="s">
        <v>14</v>
      </c>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342"/>
      <c r="AM5" s="342"/>
      <c r="AN5" s="342"/>
      <c r="AO5" s="342"/>
      <c r="AP5" s="24"/>
      <c r="AQ5" s="24"/>
      <c r="AR5" s="22"/>
      <c r="BE5" s="338" t="s">
        <v>15</v>
      </c>
      <c r="BS5" s="19" t="s">
        <v>6</v>
      </c>
    </row>
    <row r="6" spans="1:74" s="1" customFormat="1" ht="36.950000000000003" customHeight="1">
      <c r="B6" s="23"/>
      <c r="C6" s="24"/>
      <c r="D6" s="30" t="s">
        <v>16</v>
      </c>
      <c r="E6" s="24"/>
      <c r="F6" s="24"/>
      <c r="G6" s="24"/>
      <c r="H6" s="24"/>
      <c r="I6" s="24"/>
      <c r="J6" s="24"/>
      <c r="K6" s="343" t="s">
        <v>17</v>
      </c>
      <c r="L6" s="342"/>
      <c r="M6" s="342"/>
      <c r="N6" s="342"/>
      <c r="O6" s="342"/>
      <c r="P6" s="342"/>
      <c r="Q6" s="342"/>
      <c r="R6" s="342"/>
      <c r="S6" s="342"/>
      <c r="T6" s="342"/>
      <c r="U6" s="342"/>
      <c r="V6" s="342"/>
      <c r="W6" s="342"/>
      <c r="X6" s="342"/>
      <c r="Y6" s="342"/>
      <c r="Z6" s="342"/>
      <c r="AA6" s="342"/>
      <c r="AB6" s="342"/>
      <c r="AC6" s="342"/>
      <c r="AD6" s="342"/>
      <c r="AE6" s="342"/>
      <c r="AF6" s="342"/>
      <c r="AG6" s="342"/>
      <c r="AH6" s="342"/>
      <c r="AI6" s="342"/>
      <c r="AJ6" s="342"/>
      <c r="AK6" s="342"/>
      <c r="AL6" s="342"/>
      <c r="AM6" s="342"/>
      <c r="AN6" s="342"/>
      <c r="AO6" s="342"/>
      <c r="AP6" s="24"/>
      <c r="AQ6" s="24"/>
      <c r="AR6" s="22"/>
      <c r="BE6" s="339"/>
      <c r="BS6" s="19" t="s">
        <v>6</v>
      </c>
    </row>
    <row r="7" spans="1:74" s="1" customFormat="1" ht="12" customHeight="1">
      <c r="B7" s="23"/>
      <c r="C7" s="24"/>
      <c r="D7" s="31" t="s">
        <v>18</v>
      </c>
      <c r="E7" s="24"/>
      <c r="F7" s="24"/>
      <c r="G7" s="24"/>
      <c r="H7" s="24"/>
      <c r="I7" s="24"/>
      <c r="J7" s="24"/>
      <c r="K7" s="29" t="s">
        <v>19</v>
      </c>
      <c r="L7" s="24"/>
      <c r="M7" s="24"/>
      <c r="N7" s="24"/>
      <c r="O7" s="24"/>
      <c r="P7" s="24"/>
      <c r="Q7" s="24"/>
      <c r="R7" s="24"/>
      <c r="S7" s="24"/>
      <c r="T7" s="24"/>
      <c r="U7" s="24"/>
      <c r="V7" s="24"/>
      <c r="W7" s="24"/>
      <c r="X7" s="24"/>
      <c r="Y7" s="24"/>
      <c r="Z7" s="24"/>
      <c r="AA7" s="24"/>
      <c r="AB7" s="24"/>
      <c r="AC7" s="24"/>
      <c r="AD7" s="24"/>
      <c r="AE7" s="24"/>
      <c r="AF7" s="24"/>
      <c r="AG7" s="24"/>
      <c r="AH7" s="24"/>
      <c r="AI7" s="24"/>
      <c r="AJ7" s="24"/>
      <c r="AK7" s="31" t="s">
        <v>20</v>
      </c>
      <c r="AL7" s="24"/>
      <c r="AM7" s="24"/>
      <c r="AN7" s="29" t="s">
        <v>19</v>
      </c>
      <c r="AO7" s="24"/>
      <c r="AP7" s="24"/>
      <c r="AQ7" s="24"/>
      <c r="AR7" s="22"/>
      <c r="BE7" s="339"/>
      <c r="BS7" s="19" t="s">
        <v>6</v>
      </c>
    </row>
    <row r="8" spans="1:74" s="1" customFormat="1" ht="12" customHeight="1">
      <c r="B8" s="23"/>
      <c r="C8" s="24"/>
      <c r="D8" s="31" t="s">
        <v>21</v>
      </c>
      <c r="E8" s="24"/>
      <c r="F8" s="24"/>
      <c r="G8" s="24"/>
      <c r="H8" s="24"/>
      <c r="I8" s="24"/>
      <c r="J8" s="24"/>
      <c r="K8" s="29" t="s">
        <v>22</v>
      </c>
      <c r="L8" s="24"/>
      <c r="M8" s="24"/>
      <c r="N8" s="24"/>
      <c r="O8" s="24"/>
      <c r="P8" s="24"/>
      <c r="Q8" s="24"/>
      <c r="R8" s="24"/>
      <c r="S8" s="24"/>
      <c r="T8" s="24"/>
      <c r="U8" s="24"/>
      <c r="V8" s="24"/>
      <c r="W8" s="24"/>
      <c r="X8" s="24"/>
      <c r="Y8" s="24"/>
      <c r="Z8" s="24"/>
      <c r="AA8" s="24"/>
      <c r="AB8" s="24"/>
      <c r="AC8" s="24"/>
      <c r="AD8" s="24"/>
      <c r="AE8" s="24"/>
      <c r="AF8" s="24"/>
      <c r="AG8" s="24"/>
      <c r="AH8" s="24"/>
      <c r="AI8" s="24"/>
      <c r="AJ8" s="24"/>
      <c r="AK8" s="31" t="s">
        <v>23</v>
      </c>
      <c r="AL8" s="24"/>
      <c r="AM8" s="24"/>
      <c r="AN8" s="32" t="s">
        <v>24</v>
      </c>
      <c r="AO8" s="24"/>
      <c r="AP8" s="24"/>
      <c r="AQ8" s="24"/>
      <c r="AR8" s="22"/>
      <c r="BE8" s="339"/>
      <c r="BS8" s="19" t="s">
        <v>6</v>
      </c>
    </row>
    <row r="9" spans="1:74" s="1" customFormat="1" ht="14.45" customHeight="1">
      <c r="B9" s="23"/>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2"/>
      <c r="BE9" s="339"/>
      <c r="BS9" s="19" t="s">
        <v>6</v>
      </c>
    </row>
    <row r="10" spans="1:74" s="1" customFormat="1" ht="12" customHeight="1">
      <c r="B10" s="23"/>
      <c r="C10" s="24"/>
      <c r="D10" s="31" t="s">
        <v>25</v>
      </c>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31" t="s">
        <v>26</v>
      </c>
      <c r="AL10" s="24"/>
      <c r="AM10" s="24"/>
      <c r="AN10" s="29" t="s">
        <v>19</v>
      </c>
      <c r="AO10" s="24"/>
      <c r="AP10" s="24"/>
      <c r="AQ10" s="24"/>
      <c r="AR10" s="22"/>
      <c r="BE10" s="339"/>
      <c r="BS10" s="19" t="s">
        <v>6</v>
      </c>
    </row>
    <row r="11" spans="1:74" s="1" customFormat="1" ht="18.399999999999999" customHeight="1">
      <c r="B11" s="23"/>
      <c r="C11" s="24"/>
      <c r="D11" s="24"/>
      <c r="E11" s="29" t="s">
        <v>27</v>
      </c>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31" t="s">
        <v>28</v>
      </c>
      <c r="AL11" s="24"/>
      <c r="AM11" s="24"/>
      <c r="AN11" s="29" t="s">
        <v>19</v>
      </c>
      <c r="AO11" s="24"/>
      <c r="AP11" s="24"/>
      <c r="AQ11" s="24"/>
      <c r="AR11" s="22"/>
      <c r="BE11" s="339"/>
      <c r="BS11" s="19" t="s">
        <v>6</v>
      </c>
    </row>
    <row r="12" spans="1:74" s="1" customFormat="1" ht="6.95" customHeight="1">
      <c r="B12" s="23"/>
      <c r="C12" s="24"/>
      <c r="D12" s="24"/>
      <c r="E12" s="24"/>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2"/>
      <c r="BE12" s="339"/>
      <c r="BS12" s="19" t="s">
        <v>6</v>
      </c>
    </row>
    <row r="13" spans="1:74" s="1" customFormat="1" ht="12" customHeight="1">
      <c r="B13" s="23"/>
      <c r="C13" s="24"/>
      <c r="D13" s="31" t="s">
        <v>29</v>
      </c>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31" t="s">
        <v>26</v>
      </c>
      <c r="AL13" s="24"/>
      <c r="AM13" s="24"/>
      <c r="AN13" s="33" t="s">
        <v>30</v>
      </c>
      <c r="AO13" s="24"/>
      <c r="AP13" s="24"/>
      <c r="AQ13" s="24"/>
      <c r="AR13" s="22"/>
      <c r="BE13" s="339"/>
      <c r="BS13" s="19" t="s">
        <v>6</v>
      </c>
    </row>
    <row r="14" spans="1:74" ht="12.75">
      <c r="B14" s="23"/>
      <c r="C14" s="24"/>
      <c r="D14" s="24"/>
      <c r="E14" s="344" t="s">
        <v>30</v>
      </c>
      <c r="F14" s="345"/>
      <c r="G14" s="345"/>
      <c r="H14" s="345"/>
      <c r="I14" s="345"/>
      <c r="J14" s="345"/>
      <c r="K14" s="345"/>
      <c r="L14" s="345"/>
      <c r="M14" s="345"/>
      <c r="N14" s="345"/>
      <c r="O14" s="345"/>
      <c r="P14" s="345"/>
      <c r="Q14" s="345"/>
      <c r="R14" s="345"/>
      <c r="S14" s="345"/>
      <c r="T14" s="345"/>
      <c r="U14" s="345"/>
      <c r="V14" s="345"/>
      <c r="W14" s="345"/>
      <c r="X14" s="345"/>
      <c r="Y14" s="345"/>
      <c r="Z14" s="345"/>
      <c r="AA14" s="345"/>
      <c r="AB14" s="345"/>
      <c r="AC14" s="345"/>
      <c r="AD14" s="345"/>
      <c r="AE14" s="345"/>
      <c r="AF14" s="345"/>
      <c r="AG14" s="345"/>
      <c r="AH14" s="345"/>
      <c r="AI14" s="345"/>
      <c r="AJ14" s="345"/>
      <c r="AK14" s="31" t="s">
        <v>28</v>
      </c>
      <c r="AL14" s="24"/>
      <c r="AM14" s="24"/>
      <c r="AN14" s="33" t="s">
        <v>30</v>
      </c>
      <c r="AO14" s="24"/>
      <c r="AP14" s="24"/>
      <c r="AQ14" s="24"/>
      <c r="AR14" s="22"/>
      <c r="BE14" s="339"/>
      <c r="BS14" s="19" t="s">
        <v>6</v>
      </c>
    </row>
    <row r="15" spans="1:74" s="1" customFormat="1" ht="6.95" customHeight="1">
      <c r="B15" s="23"/>
      <c r="C15" s="24"/>
      <c r="D15" s="24"/>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2"/>
      <c r="BE15" s="339"/>
      <c r="BS15" s="19" t="s">
        <v>4</v>
      </c>
    </row>
    <row r="16" spans="1:74" s="1" customFormat="1" ht="12" customHeight="1">
      <c r="B16" s="23"/>
      <c r="C16" s="24"/>
      <c r="D16" s="31" t="s">
        <v>31</v>
      </c>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31" t="s">
        <v>26</v>
      </c>
      <c r="AL16" s="24"/>
      <c r="AM16" s="24"/>
      <c r="AN16" s="29" t="s">
        <v>19</v>
      </c>
      <c r="AO16" s="24"/>
      <c r="AP16" s="24"/>
      <c r="AQ16" s="24"/>
      <c r="AR16" s="22"/>
      <c r="BE16" s="339"/>
      <c r="BS16" s="19" t="s">
        <v>4</v>
      </c>
    </row>
    <row r="17" spans="1:71" s="1" customFormat="1" ht="18.399999999999999" customHeight="1">
      <c r="B17" s="23"/>
      <c r="C17" s="24"/>
      <c r="D17" s="24"/>
      <c r="E17" s="29" t="s">
        <v>32</v>
      </c>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31" t="s">
        <v>28</v>
      </c>
      <c r="AL17" s="24"/>
      <c r="AM17" s="24"/>
      <c r="AN17" s="29" t="s">
        <v>19</v>
      </c>
      <c r="AO17" s="24"/>
      <c r="AP17" s="24"/>
      <c r="AQ17" s="24"/>
      <c r="AR17" s="22"/>
      <c r="BE17" s="339"/>
      <c r="BS17" s="19" t="s">
        <v>33</v>
      </c>
    </row>
    <row r="18" spans="1:71" s="1" customFormat="1" ht="6.95" customHeight="1">
      <c r="B18" s="23"/>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2"/>
      <c r="BE18" s="339"/>
      <c r="BS18" s="19" t="s">
        <v>6</v>
      </c>
    </row>
    <row r="19" spans="1:71" s="1" customFormat="1" ht="12" customHeight="1">
      <c r="B19" s="23"/>
      <c r="C19" s="24"/>
      <c r="D19" s="31" t="s">
        <v>34</v>
      </c>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31" t="s">
        <v>26</v>
      </c>
      <c r="AL19" s="24"/>
      <c r="AM19" s="24"/>
      <c r="AN19" s="29" t="s">
        <v>19</v>
      </c>
      <c r="AO19" s="24"/>
      <c r="AP19" s="24"/>
      <c r="AQ19" s="24"/>
      <c r="AR19" s="22"/>
      <c r="BE19" s="339"/>
      <c r="BS19" s="19" t="s">
        <v>6</v>
      </c>
    </row>
    <row r="20" spans="1:71" s="1" customFormat="1" ht="18.399999999999999" customHeight="1">
      <c r="B20" s="23"/>
      <c r="C20" s="24"/>
      <c r="D20" s="24"/>
      <c r="E20" s="29" t="s">
        <v>35</v>
      </c>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31" t="s">
        <v>28</v>
      </c>
      <c r="AL20" s="24"/>
      <c r="AM20" s="24"/>
      <c r="AN20" s="29" t="s">
        <v>19</v>
      </c>
      <c r="AO20" s="24"/>
      <c r="AP20" s="24"/>
      <c r="AQ20" s="24"/>
      <c r="AR20" s="22"/>
      <c r="BE20" s="339"/>
      <c r="BS20" s="19" t="s">
        <v>4</v>
      </c>
    </row>
    <row r="21" spans="1:71" s="1" customFormat="1" ht="6.95" customHeight="1">
      <c r="B21" s="23"/>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2"/>
      <c r="BE21" s="339"/>
    </row>
    <row r="22" spans="1:71" s="1" customFormat="1" ht="12" customHeight="1">
      <c r="B22" s="23"/>
      <c r="C22" s="24"/>
      <c r="D22" s="31" t="s">
        <v>36</v>
      </c>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2"/>
      <c r="BE22" s="339"/>
    </row>
    <row r="23" spans="1:71" s="1" customFormat="1" ht="47.25" customHeight="1">
      <c r="B23" s="23"/>
      <c r="C23" s="24"/>
      <c r="D23" s="24"/>
      <c r="E23" s="346" t="s">
        <v>37</v>
      </c>
      <c r="F23" s="346"/>
      <c r="G23" s="346"/>
      <c r="H23" s="346"/>
      <c r="I23" s="346"/>
      <c r="J23" s="346"/>
      <c r="K23" s="346"/>
      <c r="L23" s="346"/>
      <c r="M23" s="346"/>
      <c r="N23" s="346"/>
      <c r="O23" s="346"/>
      <c r="P23" s="346"/>
      <c r="Q23" s="346"/>
      <c r="R23" s="346"/>
      <c r="S23" s="346"/>
      <c r="T23" s="346"/>
      <c r="U23" s="346"/>
      <c r="V23" s="346"/>
      <c r="W23" s="346"/>
      <c r="X23" s="346"/>
      <c r="Y23" s="346"/>
      <c r="Z23" s="346"/>
      <c r="AA23" s="346"/>
      <c r="AB23" s="346"/>
      <c r="AC23" s="346"/>
      <c r="AD23" s="346"/>
      <c r="AE23" s="346"/>
      <c r="AF23" s="346"/>
      <c r="AG23" s="346"/>
      <c r="AH23" s="346"/>
      <c r="AI23" s="346"/>
      <c r="AJ23" s="346"/>
      <c r="AK23" s="346"/>
      <c r="AL23" s="346"/>
      <c r="AM23" s="346"/>
      <c r="AN23" s="346"/>
      <c r="AO23" s="24"/>
      <c r="AP23" s="24"/>
      <c r="AQ23" s="24"/>
      <c r="AR23" s="22"/>
      <c r="BE23" s="339"/>
    </row>
    <row r="24" spans="1:71" s="1" customFormat="1" ht="6.95" customHeight="1">
      <c r="B24" s="23"/>
      <c r="C24" s="24"/>
      <c r="D24" s="24"/>
      <c r="E24" s="24"/>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2"/>
      <c r="BE24" s="339"/>
    </row>
    <row r="25" spans="1:71" s="1" customFormat="1" ht="6.95" customHeight="1">
      <c r="B25" s="23"/>
      <c r="C25" s="24"/>
      <c r="D25" s="35"/>
      <c r="E25" s="35"/>
      <c r="F25" s="35"/>
      <c r="G25" s="35"/>
      <c r="H25" s="35"/>
      <c r="I25" s="35"/>
      <c r="J25" s="35"/>
      <c r="K25" s="35"/>
      <c r="L25" s="35"/>
      <c r="M25" s="35"/>
      <c r="N25" s="35"/>
      <c r="O25" s="35"/>
      <c r="P25" s="35"/>
      <c r="Q25" s="35"/>
      <c r="R25" s="35"/>
      <c r="S25" s="35"/>
      <c r="T25" s="35"/>
      <c r="U25" s="35"/>
      <c r="V25" s="35"/>
      <c r="W25" s="35"/>
      <c r="X25" s="35"/>
      <c r="Y25" s="35"/>
      <c r="Z25" s="35"/>
      <c r="AA25" s="35"/>
      <c r="AB25" s="35"/>
      <c r="AC25" s="35"/>
      <c r="AD25" s="35"/>
      <c r="AE25" s="35"/>
      <c r="AF25" s="35"/>
      <c r="AG25" s="35"/>
      <c r="AH25" s="35"/>
      <c r="AI25" s="35"/>
      <c r="AJ25" s="35"/>
      <c r="AK25" s="35"/>
      <c r="AL25" s="35"/>
      <c r="AM25" s="35"/>
      <c r="AN25" s="35"/>
      <c r="AO25" s="35"/>
      <c r="AP25" s="24"/>
      <c r="AQ25" s="24"/>
      <c r="AR25" s="22"/>
      <c r="BE25" s="339"/>
    </row>
    <row r="26" spans="1:71" s="2" customFormat="1" ht="25.9" customHeight="1">
      <c r="A26" s="36"/>
      <c r="B26" s="37"/>
      <c r="C26" s="38"/>
      <c r="D26" s="39" t="s">
        <v>38</v>
      </c>
      <c r="E26" s="40"/>
      <c r="F26" s="40"/>
      <c r="G26" s="40"/>
      <c r="H26" s="40"/>
      <c r="I26" s="40"/>
      <c r="J26" s="40"/>
      <c r="K26" s="40"/>
      <c r="L26" s="40"/>
      <c r="M26" s="40"/>
      <c r="N26" s="40"/>
      <c r="O26" s="40"/>
      <c r="P26" s="40"/>
      <c r="Q26" s="40"/>
      <c r="R26" s="40"/>
      <c r="S26" s="40"/>
      <c r="T26" s="40"/>
      <c r="U26" s="40"/>
      <c r="V26" s="40"/>
      <c r="W26" s="40"/>
      <c r="X26" s="40"/>
      <c r="Y26" s="40"/>
      <c r="Z26" s="40"/>
      <c r="AA26" s="40"/>
      <c r="AB26" s="40"/>
      <c r="AC26" s="40"/>
      <c r="AD26" s="40"/>
      <c r="AE26" s="40"/>
      <c r="AF26" s="40"/>
      <c r="AG26" s="40"/>
      <c r="AH26" s="40"/>
      <c r="AI26" s="40"/>
      <c r="AJ26" s="40"/>
      <c r="AK26" s="347">
        <f>ROUND(AG54,2)</f>
        <v>0</v>
      </c>
      <c r="AL26" s="348"/>
      <c r="AM26" s="348"/>
      <c r="AN26" s="348"/>
      <c r="AO26" s="348"/>
      <c r="AP26" s="38"/>
      <c r="AQ26" s="38"/>
      <c r="AR26" s="41"/>
      <c r="BE26" s="339"/>
    </row>
    <row r="27" spans="1:71" s="2" customFormat="1" ht="6.95" customHeight="1">
      <c r="A27" s="36"/>
      <c r="B27" s="37"/>
      <c r="C27" s="38"/>
      <c r="D27" s="38"/>
      <c r="E27" s="38"/>
      <c r="F27" s="38"/>
      <c r="G27" s="38"/>
      <c r="H27" s="38"/>
      <c r="I27" s="38"/>
      <c r="J27" s="38"/>
      <c r="K27" s="38"/>
      <c r="L27" s="38"/>
      <c r="M27" s="38"/>
      <c r="N27" s="38"/>
      <c r="O27" s="38"/>
      <c r="P27" s="38"/>
      <c r="Q27" s="38"/>
      <c r="R27" s="38"/>
      <c r="S27" s="38"/>
      <c r="T27" s="38"/>
      <c r="U27" s="38"/>
      <c r="V27" s="38"/>
      <c r="W27" s="38"/>
      <c r="X27" s="38"/>
      <c r="Y27" s="38"/>
      <c r="Z27" s="38"/>
      <c r="AA27" s="38"/>
      <c r="AB27" s="38"/>
      <c r="AC27" s="38"/>
      <c r="AD27" s="38"/>
      <c r="AE27" s="38"/>
      <c r="AF27" s="38"/>
      <c r="AG27" s="38"/>
      <c r="AH27" s="38"/>
      <c r="AI27" s="38"/>
      <c r="AJ27" s="38"/>
      <c r="AK27" s="38"/>
      <c r="AL27" s="38"/>
      <c r="AM27" s="38"/>
      <c r="AN27" s="38"/>
      <c r="AO27" s="38"/>
      <c r="AP27" s="38"/>
      <c r="AQ27" s="38"/>
      <c r="AR27" s="41"/>
      <c r="BE27" s="339"/>
    </row>
    <row r="28" spans="1:71" s="2" customFormat="1" ht="12.75">
      <c r="A28" s="36"/>
      <c r="B28" s="37"/>
      <c r="C28" s="38"/>
      <c r="D28" s="38"/>
      <c r="E28" s="38"/>
      <c r="F28" s="38"/>
      <c r="G28" s="38"/>
      <c r="H28" s="38"/>
      <c r="I28" s="38"/>
      <c r="J28" s="38"/>
      <c r="K28" s="38"/>
      <c r="L28" s="349" t="s">
        <v>39</v>
      </c>
      <c r="M28" s="349"/>
      <c r="N28" s="349"/>
      <c r="O28" s="349"/>
      <c r="P28" s="349"/>
      <c r="Q28" s="38"/>
      <c r="R28" s="38"/>
      <c r="S28" s="38"/>
      <c r="T28" s="38"/>
      <c r="U28" s="38"/>
      <c r="V28" s="38"/>
      <c r="W28" s="349" t="s">
        <v>40</v>
      </c>
      <c r="X28" s="349"/>
      <c r="Y28" s="349"/>
      <c r="Z28" s="349"/>
      <c r="AA28" s="349"/>
      <c r="AB28" s="349"/>
      <c r="AC28" s="349"/>
      <c r="AD28" s="349"/>
      <c r="AE28" s="349"/>
      <c r="AF28" s="38"/>
      <c r="AG28" s="38"/>
      <c r="AH28" s="38"/>
      <c r="AI28" s="38"/>
      <c r="AJ28" s="38"/>
      <c r="AK28" s="349" t="s">
        <v>41</v>
      </c>
      <c r="AL28" s="349"/>
      <c r="AM28" s="349"/>
      <c r="AN28" s="349"/>
      <c r="AO28" s="349"/>
      <c r="AP28" s="38"/>
      <c r="AQ28" s="38"/>
      <c r="AR28" s="41"/>
      <c r="BE28" s="339"/>
    </row>
    <row r="29" spans="1:71" s="3" customFormat="1" ht="14.45" customHeight="1">
      <c r="B29" s="42"/>
      <c r="C29" s="43"/>
      <c r="D29" s="31" t="s">
        <v>42</v>
      </c>
      <c r="E29" s="43"/>
      <c r="F29" s="31" t="s">
        <v>43</v>
      </c>
      <c r="G29" s="43"/>
      <c r="H29" s="43"/>
      <c r="I29" s="43"/>
      <c r="J29" s="43"/>
      <c r="K29" s="43"/>
      <c r="L29" s="352">
        <v>0.21</v>
      </c>
      <c r="M29" s="351"/>
      <c r="N29" s="351"/>
      <c r="O29" s="351"/>
      <c r="P29" s="351"/>
      <c r="Q29" s="43"/>
      <c r="R29" s="43"/>
      <c r="S29" s="43"/>
      <c r="T29" s="43"/>
      <c r="U29" s="43"/>
      <c r="V29" s="43"/>
      <c r="W29" s="350">
        <f>SUM(AK26)</f>
        <v>0</v>
      </c>
      <c r="X29" s="351"/>
      <c r="Y29" s="351"/>
      <c r="Z29" s="351"/>
      <c r="AA29" s="351"/>
      <c r="AB29" s="351"/>
      <c r="AC29" s="351"/>
      <c r="AD29" s="351"/>
      <c r="AE29" s="351"/>
      <c r="AF29" s="43"/>
      <c r="AG29" s="43"/>
      <c r="AH29" s="43"/>
      <c r="AI29" s="43"/>
      <c r="AJ29" s="43"/>
      <c r="AK29" s="350">
        <f>SUM(W29*L29)</f>
        <v>0</v>
      </c>
      <c r="AL29" s="351"/>
      <c r="AM29" s="351"/>
      <c r="AN29" s="351"/>
      <c r="AO29" s="351"/>
      <c r="AP29" s="43"/>
      <c r="AQ29" s="43"/>
      <c r="AR29" s="44"/>
      <c r="BE29" s="340"/>
    </row>
    <row r="30" spans="1:71" s="3" customFormat="1" ht="14.45" customHeight="1">
      <c r="B30" s="42"/>
      <c r="C30" s="43"/>
      <c r="D30" s="43"/>
      <c r="E30" s="43"/>
      <c r="F30" s="31" t="s">
        <v>44</v>
      </c>
      <c r="G30" s="43"/>
      <c r="H30" s="43"/>
      <c r="I30" s="43"/>
      <c r="J30" s="43"/>
      <c r="K30" s="43"/>
      <c r="L30" s="352">
        <v>0.15</v>
      </c>
      <c r="M30" s="351"/>
      <c r="N30" s="351"/>
      <c r="O30" s="351"/>
      <c r="P30" s="351"/>
      <c r="Q30" s="43"/>
      <c r="R30" s="43"/>
      <c r="S30" s="43"/>
      <c r="T30" s="43"/>
      <c r="U30" s="43"/>
      <c r="V30" s="43"/>
      <c r="W30" s="350">
        <v>0</v>
      </c>
      <c r="X30" s="351"/>
      <c r="Y30" s="351"/>
      <c r="Z30" s="351"/>
      <c r="AA30" s="351"/>
      <c r="AB30" s="351"/>
      <c r="AC30" s="351"/>
      <c r="AD30" s="351"/>
      <c r="AE30" s="351"/>
      <c r="AF30" s="43"/>
      <c r="AG30" s="43"/>
      <c r="AH30" s="43"/>
      <c r="AI30" s="43"/>
      <c r="AJ30" s="43"/>
      <c r="AK30" s="350">
        <v>0</v>
      </c>
      <c r="AL30" s="351"/>
      <c r="AM30" s="351"/>
      <c r="AN30" s="351"/>
      <c r="AO30" s="351"/>
      <c r="AP30" s="43"/>
      <c r="AQ30" s="43"/>
      <c r="AR30" s="44"/>
      <c r="BE30" s="340"/>
    </row>
    <row r="31" spans="1:71" s="3" customFormat="1" ht="14.45" hidden="1" customHeight="1">
      <c r="B31" s="42"/>
      <c r="C31" s="43"/>
      <c r="D31" s="43"/>
      <c r="E31" s="43"/>
      <c r="F31" s="31" t="s">
        <v>45</v>
      </c>
      <c r="G31" s="43"/>
      <c r="H31" s="43"/>
      <c r="I31" s="43"/>
      <c r="J31" s="43"/>
      <c r="K31" s="43"/>
      <c r="L31" s="352">
        <v>0.21</v>
      </c>
      <c r="M31" s="351"/>
      <c r="N31" s="351"/>
      <c r="O31" s="351"/>
      <c r="P31" s="351"/>
      <c r="Q31" s="43"/>
      <c r="R31" s="43"/>
      <c r="S31" s="43"/>
      <c r="T31" s="43"/>
      <c r="U31" s="43"/>
      <c r="V31" s="43"/>
      <c r="W31" s="350" t="e">
        <f>ROUND(BB54, 2)</f>
        <v>#REF!</v>
      </c>
      <c r="X31" s="351"/>
      <c r="Y31" s="351"/>
      <c r="Z31" s="351"/>
      <c r="AA31" s="351"/>
      <c r="AB31" s="351"/>
      <c r="AC31" s="351"/>
      <c r="AD31" s="351"/>
      <c r="AE31" s="351"/>
      <c r="AF31" s="43"/>
      <c r="AG31" s="43"/>
      <c r="AH31" s="43"/>
      <c r="AI31" s="43"/>
      <c r="AJ31" s="43"/>
      <c r="AK31" s="350">
        <v>0</v>
      </c>
      <c r="AL31" s="351"/>
      <c r="AM31" s="351"/>
      <c r="AN31" s="351"/>
      <c r="AO31" s="351"/>
      <c r="AP31" s="43"/>
      <c r="AQ31" s="43"/>
      <c r="AR31" s="44"/>
      <c r="BE31" s="340"/>
    </row>
    <row r="32" spans="1:71" s="3" customFormat="1" ht="14.45" hidden="1" customHeight="1">
      <c r="B32" s="42"/>
      <c r="C32" s="43"/>
      <c r="D32" s="43"/>
      <c r="E32" s="43"/>
      <c r="F32" s="31" t="s">
        <v>46</v>
      </c>
      <c r="G32" s="43"/>
      <c r="H32" s="43"/>
      <c r="I32" s="43"/>
      <c r="J32" s="43"/>
      <c r="K32" s="43"/>
      <c r="L32" s="352">
        <v>0.15</v>
      </c>
      <c r="M32" s="351"/>
      <c r="N32" s="351"/>
      <c r="O32" s="351"/>
      <c r="P32" s="351"/>
      <c r="Q32" s="43"/>
      <c r="R32" s="43"/>
      <c r="S32" s="43"/>
      <c r="T32" s="43"/>
      <c r="U32" s="43"/>
      <c r="V32" s="43"/>
      <c r="W32" s="350" t="e">
        <f>ROUND(BC54, 2)</f>
        <v>#REF!</v>
      </c>
      <c r="X32" s="351"/>
      <c r="Y32" s="351"/>
      <c r="Z32" s="351"/>
      <c r="AA32" s="351"/>
      <c r="AB32" s="351"/>
      <c r="AC32" s="351"/>
      <c r="AD32" s="351"/>
      <c r="AE32" s="351"/>
      <c r="AF32" s="43"/>
      <c r="AG32" s="43"/>
      <c r="AH32" s="43"/>
      <c r="AI32" s="43"/>
      <c r="AJ32" s="43"/>
      <c r="AK32" s="350">
        <v>0</v>
      </c>
      <c r="AL32" s="351"/>
      <c r="AM32" s="351"/>
      <c r="AN32" s="351"/>
      <c r="AO32" s="351"/>
      <c r="AP32" s="43"/>
      <c r="AQ32" s="43"/>
      <c r="AR32" s="44"/>
      <c r="BE32" s="340"/>
    </row>
    <row r="33" spans="1:57" s="3" customFormat="1" ht="14.45" hidden="1" customHeight="1">
      <c r="B33" s="42"/>
      <c r="C33" s="43"/>
      <c r="D33" s="43"/>
      <c r="E33" s="43"/>
      <c r="F33" s="31" t="s">
        <v>47</v>
      </c>
      <c r="G33" s="43"/>
      <c r="H33" s="43"/>
      <c r="I33" s="43"/>
      <c r="J33" s="43"/>
      <c r="K33" s="43"/>
      <c r="L33" s="352">
        <v>0</v>
      </c>
      <c r="M33" s="351"/>
      <c r="N33" s="351"/>
      <c r="O33" s="351"/>
      <c r="P33" s="351"/>
      <c r="Q33" s="43"/>
      <c r="R33" s="43"/>
      <c r="S33" s="43"/>
      <c r="T33" s="43"/>
      <c r="U33" s="43"/>
      <c r="V33" s="43"/>
      <c r="W33" s="350" t="e">
        <f>ROUND(BD54, 2)</f>
        <v>#REF!</v>
      </c>
      <c r="X33" s="351"/>
      <c r="Y33" s="351"/>
      <c r="Z33" s="351"/>
      <c r="AA33" s="351"/>
      <c r="AB33" s="351"/>
      <c r="AC33" s="351"/>
      <c r="AD33" s="351"/>
      <c r="AE33" s="351"/>
      <c r="AF33" s="43"/>
      <c r="AG33" s="43"/>
      <c r="AH33" s="43"/>
      <c r="AI33" s="43"/>
      <c r="AJ33" s="43"/>
      <c r="AK33" s="350">
        <v>0</v>
      </c>
      <c r="AL33" s="351"/>
      <c r="AM33" s="351"/>
      <c r="AN33" s="351"/>
      <c r="AO33" s="351"/>
      <c r="AP33" s="43"/>
      <c r="AQ33" s="43"/>
      <c r="AR33" s="44"/>
    </row>
    <row r="34" spans="1:57" s="2" customFormat="1" ht="6.95" customHeight="1">
      <c r="A34" s="36"/>
      <c r="B34" s="37"/>
      <c r="C34" s="38"/>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c r="AP34" s="38"/>
      <c r="AQ34" s="38"/>
      <c r="AR34" s="41"/>
      <c r="BE34" s="36"/>
    </row>
    <row r="35" spans="1:57" s="2" customFormat="1" ht="25.9" customHeight="1">
      <c r="A35" s="36"/>
      <c r="B35" s="37"/>
      <c r="C35" s="45"/>
      <c r="D35" s="46" t="s">
        <v>48</v>
      </c>
      <c r="E35" s="47"/>
      <c r="F35" s="47"/>
      <c r="G35" s="47"/>
      <c r="H35" s="47"/>
      <c r="I35" s="47"/>
      <c r="J35" s="47"/>
      <c r="K35" s="47"/>
      <c r="L35" s="47"/>
      <c r="M35" s="47"/>
      <c r="N35" s="47"/>
      <c r="O35" s="47"/>
      <c r="P35" s="47"/>
      <c r="Q35" s="47"/>
      <c r="R35" s="47"/>
      <c r="S35" s="47"/>
      <c r="T35" s="48" t="s">
        <v>49</v>
      </c>
      <c r="U35" s="47"/>
      <c r="V35" s="47"/>
      <c r="W35" s="47"/>
      <c r="X35" s="353" t="s">
        <v>50</v>
      </c>
      <c r="Y35" s="354"/>
      <c r="Z35" s="354"/>
      <c r="AA35" s="354"/>
      <c r="AB35" s="354"/>
      <c r="AC35" s="47"/>
      <c r="AD35" s="47"/>
      <c r="AE35" s="47"/>
      <c r="AF35" s="47"/>
      <c r="AG35" s="47"/>
      <c r="AH35" s="47"/>
      <c r="AI35" s="47"/>
      <c r="AJ35" s="47"/>
      <c r="AK35" s="355">
        <f>SUM(AK26:AK33)</f>
        <v>0</v>
      </c>
      <c r="AL35" s="354"/>
      <c r="AM35" s="354"/>
      <c r="AN35" s="354"/>
      <c r="AO35" s="356"/>
      <c r="AP35" s="45"/>
      <c r="AQ35" s="45"/>
      <c r="AR35" s="41"/>
      <c r="BE35" s="36"/>
    </row>
    <row r="36" spans="1:57" s="2" customFormat="1" ht="6.95" customHeight="1">
      <c r="A36" s="36"/>
      <c r="B36" s="37"/>
      <c r="C36" s="38"/>
      <c r="D36" s="38"/>
      <c r="E36" s="38"/>
      <c r="F36" s="38"/>
      <c r="G36" s="38"/>
      <c r="H36" s="38"/>
      <c r="I36" s="38"/>
      <c r="J36" s="38"/>
      <c r="K36" s="38"/>
      <c r="L36" s="38"/>
      <c r="M36" s="38"/>
      <c r="N36" s="38"/>
      <c r="O36" s="38"/>
      <c r="P36" s="38"/>
      <c r="Q36" s="38"/>
      <c r="R36" s="38"/>
      <c r="S36" s="38"/>
      <c r="T36" s="38"/>
      <c r="U36" s="38"/>
      <c r="V36" s="38"/>
      <c r="W36" s="38"/>
      <c r="X36" s="38"/>
      <c r="Y36" s="38"/>
      <c r="Z36" s="38"/>
      <c r="AA36" s="38"/>
      <c r="AB36" s="38"/>
      <c r="AC36" s="38"/>
      <c r="AD36" s="38"/>
      <c r="AE36" s="38"/>
      <c r="AF36" s="38"/>
      <c r="AG36" s="38"/>
      <c r="AH36" s="38"/>
      <c r="AI36" s="38"/>
      <c r="AJ36" s="38"/>
      <c r="AK36" s="38"/>
      <c r="AL36" s="38"/>
      <c r="AM36" s="38"/>
      <c r="AN36" s="38"/>
      <c r="AO36" s="38"/>
      <c r="AP36" s="38"/>
      <c r="AQ36" s="38"/>
      <c r="AR36" s="41"/>
      <c r="BE36" s="36"/>
    </row>
    <row r="37" spans="1:57" s="2" customFormat="1" ht="6.95" customHeight="1">
      <c r="A37" s="36"/>
      <c r="B37" s="49"/>
      <c r="C37" s="50"/>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41"/>
      <c r="BE37" s="36"/>
    </row>
    <row r="41" spans="1:57" s="2" customFormat="1" ht="6.95" customHeight="1">
      <c r="A41" s="36"/>
      <c r="B41" s="51"/>
      <c r="C41" s="52"/>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P41" s="52"/>
      <c r="AQ41" s="52"/>
      <c r="AR41" s="41"/>
      <c r="BE41" s="36"/>
    </row>
    <row r="42" spans="1:57" s="2" customFormat="1" ht="24.95" customHeight="1">
      <c r="A42" s="36"/>
      <c r="B42" s="37"/>
      <c r="C42" s="25" t="s">
        <v>51</v>
      </c>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c r="AO42" s="38"/>
      <c r="AP42" s="38"/>
      <c r="AQ42" s="38"/>
      <c r="AR42" s="41"/>
      <c r="BE42" s="36"/>
    </row>
    <row r="43" spans="1:57" s="2" customFormat="1" ht="6.95" customHeight="1">
      <c r="A43" s="36"/>
      <c r="B43" s="37"/>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8"/>
      <c r="AG43" s="38"/>
      <c r="AH43" s="38"/>
      <c r="AI43" s="38"/>
      <c r="AJ43" s="38"/>
      <c r="AK43" s="38"/>
      <c r="AL43" s="38"/>
      <c r="AM43" s="38"/>
      <c r="AN43" s="38"/>
      <c r="AO43" s="38"/>
      <c r="AP43" s="38"/>
      <c r="AQ43" s="38"/>
      <c r="AR43" s="41"/>
      <c r="BE43" s="36"/>
    </row>
    <row r="44" spans="1:57" s="4" customFormat="1" ht="12" customHeight="1">
      <c r="B44" s="53"/>
      <c r="C44" s="31" t="s">
        <v>13</v>
      </c>
      <c r="D44" s="54"/>
      <c r="E44" s="54"/>
      <c r="F44" s="54"/>
      <c r="G44" s="54"/>
      <c r="H44" s="54"/>
      <c r="I44" s="54"/>
      <c r="J44" s="54"/>
      <c r="K44" s="54"/>
      <c r="L44" s="54" t="str">
        <f>K5</f>
        <v>00</v>
      </c>
      <c r="M44" s="54"/>
      <c r="N44" s="54"/>
      <c r="O44" s="54"/>
      <c r="P44" s="54"/>
      <c r="Q44" s="54"/>
      <c r="R44" s="54"/>
      <c r="S44" s="54"/>
      <c r="T44" s="54"/>
      <c r="U44" s="54"/>
      <c r="V44" s="54"/>
      <c r="W44" s="54"/>
      <c r="X44" s="54"/>
      <c r="Y44" s="54"/>
      <c r="Z44" s="54"/>
      <c r="AA44" s="54"/>
      <c r="AB44" s="54"/>
      <c r="AC44" s="54"/>
      <c r="AD44" s="54"/>
      <c r="AE44" s="54"/>
      <c r="AF44" s="54"/>
      <c r="AG44" s="54"/>
      <c r="AH44" s="54"/>
      <c r="AI44" s="54"/>
      <c r="AJ44" s="54"/>
      <c r="AK44" s="54"/>
      <c r="AL44" s="54"/>
      <c r="AM44" s="54"/>
      <c r="AN44" s="54"/>
      <c r="AO44" s="54"/>
      <c r="AP44" s="54"/>
      <c r="AQ44" s="54"/>
      <c r="AR44" s="55"/>
    </row>
    <row r="45" spans="1:57" s="5" customFormat="1" ht="36.950000000000003" customHeight="1">
      <c r="B45" s="56"/>
      <c r="C45" s="57" t="s">
        <v>16</v>
      </c>
      <c r="D45" s="58"/>
      <c r="E45" s="58"/>
      <c r="F45" s="58"/>
      <c r="G45" s="58"/>
      <c r="H45" s="58"/>
      <c r="I45" s="58"/>
      <c r="J45" s="58"/>
      <c r="K45" s="58"/>
      <c r="L45" s="357" t="str">
        <f>K6</f>
        <v>Potravinová banka Královské Poříčí - I. část - hl. budova 1.NP a severo-západní část 2.NP, hl. vstup do budovy</v>
      </c>
      <c r="M45" s="358"/>
      <c r="N45" s="358"/>
      <c r="O45" s="358"/>
      <c r="P45" s="358"/>
      <c r="Q45" s="358"/>
      <c r="R45" s="358"/>
      <c r="S45" s="358"/>
      <c r="T45" s="358"/>
      <c r="U45" s="358"/>
      <c r="V45" s="358"/>
      <c r="W45" s="358"/>
      <c r="X45" s="358"/>
      <c r="Y45" s="358"/>
      <c r="Z45" s="358"/>
      <c r="AA45" s="358"/>
      <c r="AB45" s="358"/>
      <c r="AC45" s="358"/>
      <c r="AD45" s="358"/>
      <c r="AE45" s="358"/>
      <c r="AF45" s="358"/>
      <c r="AG45" s="358"/>
      <c r="AH45" s="358"/>
      <c r="AI45" s="358"/>
      <c r="AJ45" s="358"/>
      <c r="AK45" s="358"/>
      <c r="AL45" s="358"/>
      <c r="AM45" s="358"/>
      <c r="AN45" s="358"/>
      <c r="AO45" s="358"/>
      <c r="AP45" s="58"/>
      <c r="AQ45" s="58"/>
      <c r="AR45" s="59"/>
    </row>
    <row r="46" spans="1:57" s="2" customFormat="1" ht="6.95" customHeight="1">
      <c r="A46" s="36"/>
      <c r="B46" s="37"/>
      <c r="C46" s="38"/>
      <c r="D46" s="38"/>
      <c r="E46" s="38"/>
      <c r="F46" s="38"/>
      <c r="G46" s="38"/>
      <c r="H46" s="38"/>
      <c r="I46" s="38"/>
      <c r="J46" s="38"/>
      <c r="K46" s="38"/>
      <c r="L46" s="38"/>
      <c r="M46" s="38"/>
      <c r="N46" s="38"/>
      <c r="O46" s="38"/>
      <c r="P46" s="38"/>
      <c r="Q46" s="38"/>
      <c r="R46" s="38"/>
      <c r="S46" s="38"/>
      <c r="T46" s="38"/>
      <c r="U46" s="38"/>
      <c r="V46" s="38"/>
      <c r="W46" s="38"/>
      <c r="X46" s="38"/>
      <c r="Y46" s="38"/>
      <c r="Z46" s="38"/>
      <c r="AA46" s="38"/>
      <c r="AB46" s="38"/>
      <c r="AC46" s="38"/>
      <c r="AD46" s="38"/>
      <c r="AE46" s="38"/>
      <c r="AF46" s="38"/>
      <c r="AG46" s="38"/>
      <c r="AH46" s="38"/>
      <c r="AI46" s="38"/>
      <c r="AJ46" s="38"/>
      <c r="AK46" s="38"/>
      <c r="AL46" s="38"/>
      <c r="AM46" s="38"/>
      <c r="AN46" s="38"/>
      <c r="AO46" s="38"/>
      <c r="AP46" s="38"/>
      <c r="AQ46" s="38"/>
      <c r="AR46" s="41"/>
      <c r="BE46" s="36"/>
    </row>
    <row r="47" spans="1:57" s="2" customFormat="1" ht="12" customHeight="1">
      <c r="A47" s="36"/>
      <c r="B47" s="37"/>
      <c r="C47" s="31" t="s">
        <v>21</v>
      </c>
      <c r="D47" s="38"/>
      <c r="E47" s="38"/>
      <c r="F47" s="38"/>
      <c r="G47" s="38"/>
      <c r="H47" s="38"/>
      <c r="I47" s="38"/>
      <c r="J47" s="38"/>
      <c r="K47" s="38"/>
      <c r="L47" s="60" t="str">
        <f>IF(K8="","",K8)</f>
        <v>Královské poříčí, Lázeňská 175</v>
      </c>
      <c r="M47" s="38"/>
      <c r="N47" s="38"/>
      <c r="O47" s="38"/>
      <c r="P47" s="38"/>
      <c r="Q47" s="38"/>
      <c r="R47" s="38"/>
      <c r="S47" s="38"/>
      <c r="T47" s="38"/>
      <c r="U47" s="38"/>
      <c r="V47" s="38"/>
      <c r="W47" s="38"/>
      <c r="X47" s="38"/>
      <c r="Y47" s="38"/>
      <c r="Z47" s="38"/>
      <c r="AA47" s="38"/>
      <c r="AB47" s="38"/>
      <c r="AC47" s="38"/>
      <c r="AD47" s="38"/>
      <c r="AE47" s="38"/>
      <c r="AF47" s="38"/>
      <c r="AG47" s="38"/>
      <c r="AH47" s="38"/>
      <c r="AI47" s="31" t="s">
        <v>23</v>
      </c>
      <c r="AJ47" s="38"/>
      <c r="AK47" s="38"/>
      <c r="AL47" s="38"/>
      <c r="AM47" s="359" t="str">
        <f>IF(AN8= "","",AN8)</f>
        <v>15. 1. 2021</v>
      </c>
      <c r="AN47" s="359"/>
      <c r="AO47" s="38"/>
      <c r="AP47" s="38"/>
      <c r="AQ47" s="38"/>
      <c r="AR47" s="41"/>
      <c r="BE47" s="36"/>
    </row>
    <row r="48" spans="1:57" s="2" customFormat="1" ht="6.95" customHeight="1">
      <c r="A48" s="36"/>
      <c r="B48" s="37"/>
      <c r="C48" s="38"/>
      <c r="D48" s="38"/>
      <c r="E48" s="38"/>
      <c r="F48" s="38"/>
      <c r="G48" s="38"/>
      <c r="H48" s="38"/>
      <c r="I48" s="38"/>
      <c r="J48" s="38"/>
      <c r="K48" s="38"/>
      <c r="L48" s="38"/>
      <c r="M48" s="38"/>
      <c r="N48" s="38"/>
      <c r="O48" s="38"/>
      <c r="P48" s="38"/>
      <c r="Q48" s="38"/>
      <c r="R48" s="38"/>
      <c r="S48" s="38"/>
      <c r="T48" s="38"/>
      <c r="U48" s="38"/>
      <c r="V48" s="38"/>
      <c r="W48" s="38"/>
      <c r="X48" s="38"/>
      <c r="Y48" s="38"/>
      <c r="Z48" s="38"/>
      <c r="AA48" s="38"/>
      <c r="AB48" s="38"/>
      <c r="AC48" s="38"/>
      <c r="AD48" s="38"/>
      <c r="AE48" s="38"/>
      <c r="AF48" s="38"/>
      <c r="AG48" s="38"/>
      <c r="AH48" s="38"/>
      <c r="AI48" s="38"/>
      <c r="AJ48" s="38"/>
      <c r="AK48" s="38"/>
      <c r="AL48" s="38"/>
      <c r="AM48" s="38"/>
      <c r="AN48" s="38"/>
      <c r="AO48" s="38"/>
      <c r="AP48" s="38"/>
      <c r="AQ48" s="38"/>
      <c r="AR48" s="41"/>
      <c r="BE48" s="36"/>
    </row>
    <row r="49" spans="1:91" s="2" customFormat="1" ht="15.2" customHeight="1">
      <c r="A49" s="36"/>
      <c r="B49" s="37"/>
      <c r="C49" s="31" t="s">
        <v>25</v>
      </c>
      <c r="D49" s="38"/>
      <c r="E49" s="38"/>
      <c r="F49" s="38"/>
      <c r="G49" s="38"/>
      <c r="H49" s="38"/>
      <c r="I49" s="38"/>
      <c r="J49" s="38"/>
      <c r="K49" s="38"/>
      <c r="L49" s="54" t="str">
        <f>IF(E11= "","",E11)</f>
        <v>Potravinová banka Karlovarského kraje  z. s.</v>
      </c>
      <c r="M49" s="38"/>
      <c r="N49" s="38"/>
      <c r="O49" s="38"/>
      <c r="P49" s="38"/>
      <c r="Q49" s="38"/>
      <c r="R49" s="38"/>
      <c r="S49" s="38"/>
      <c r="T49" s="38"/>
      <c r="U49" s="38"/>
      <c r="V49" s="38"/>
      <c r="W49" s="38"/>
      <c r="X49" s="38"/>
      <c r="Y49" s="38"/>
      <c r="Z49" s="38"/>
      <c r="AA49" s="38"/>
      <c r="AB49" s="38"/>
      <c r="AC49" s="38"/>
      <c r="AD49" s="38"/>
      <c r="AE49" s="38"/>
      <c r="AF49" s="38"/>
      <c r="AG49" s="38"/>
      <c r="AH49" s="38"/>
      <c r="AI49" s="31" t="s">
        <v>31</v>
      </c>
      <c r="AJ49" s="38"/>
      <c r="AK49" s="38"/>
      <c r="AL49" s="38"/>
      <c r="AM49" s="360" t="str">
        <f>IF(E17="","",E17)</f>
        <v>SCHRADER s.r.o.</v>
      </c>
      <c r="AN49" s="361"/>
      <c r="AO49" s="361"/>
      <c r="AP49" s="361"/>
      <c r="AQ49" s="38"/>
      <c r="AR49" s="41"/>
      <c r="AS49" s="362" t="s">
        <v>52</v>
      </c>
      <c r="AT49" s="363"/>
      <c r="AU49" s="62"/>
      <c r="AV49" s="62"/>
      <c r="AW49" s="62"/>
      <c r="AX49" s="62"/>
      <c r="AY49" s="62"/>
      <c r="AZ49" s="62"/>
      <c r="BA49" s="62"/>
      <c r="BB49" s="62"/>
      <c r="BC49" s="62"/>
      <c r="BD49" s="63"/>
      <c r="BE49" s="36"/>
    </row>
    <row r="50" spans="1:91" s="2" customFormat="1" ht="15.2" customHeight="1">
      <c r="A50" s="36"/>
      <c r="B50" s="37"/>
      <c r="C50" s="31" t="s">
        <v>29</v>
      </c>
      <c r="D50" s="38"/>
      <c r="E50" s="38"/>
      <c r="F50" s="38"/>
      <c r="G50" s="38"/>
      <c r="H50" s="38"/>
      <c r="I50" s="38"/>
      <c r="J50" s="38"/>
      <c r="K50" s="38"/>
      <c r="L50" s="54" t="str">
        <f>IF(E14= "Vyplň údaj","",E14)</f>
        <v/>
      </c>
      <c r="M50" s="38"/>
      <c r="N50" s="38"/>
      <c r="O50" s="38"/>
      <c r="P50" s="38"/>
      <c r="Q50" s="38"/>
      <c r="R50" s="38"/>
      <c r="S50" s="38"/>
      <c r="T50" s="38"/>
      <c r="U50" s="38"/>
      <c r="V50" s="38"/>
      <c r="W50" s="38"/>
      <c r="X50" s="38"/>
      <c r="Y50" s="38"/>
      <c r="Z50" s="38"/>
      <c r="AA50" s="38"/>
      <c r="AB50" s="38"/>
      <c r="AC50" s="38"/>
      <c r="AD50" s="38"/>
      <c r="AE50" s="38"/>
      <c r="AF50" s="38"/>
      <c r="AG50" s="38"/>
      <c r="AH50" s="38"/>
      <c r="AI50" s="31" t="s">
        <v>34</v>
      </c>
      <c r="AJ50" s="38"/>
      <c r="AK50" s="38"/>
      <c r="AL50" s="38"/>
      <c r="AM50" s="360" t="str">
        <f>IF(E20="","",E20)</f>
        <v>Michal Kubelka</v>
      </c>
      <c r="AN50" s="361"/>
      <c r="AO50" s="361"/>
      <c r="AP50" s="361"/>
      <c r="AQ50" s="38"/>
      <c r="AR50" s="41"/>
      <c r="AS50" s="364"/>
      <c r="AT50" s="365"/>
      <c r="AU50" s="64"/>
      <c r="AV50" s="64"/>
      <c r="AW50" s="64"/>
      <c r="AX50" s="64"/>
      <c r="AY50" s="64"/>
      <c r="AZ50" s="64"/>
      <c r="BA50" s="64"/>
      <c r="BB50" s="64"/>
      <c r="BC50" s="64"/>
      <c r="BD50" s="65"/>
      <c r="BE50" s="36"/>
    </row>
    <row r="51" spans="1:91" s="2" customFormat="1" ht="10.9" customHeight="1">
      <c r="A51" s="36"/>
      <c r="B51" s="37"/>
      <c r="C51" s="38"/>
      <c r="D51" s="38"/>
      <c r="E51" s="38"/>
      <c r="F51" s="38"/>
      <c r="G51" s="38"/>
      <c r="H51" s="38"/>
      <c r="I51" s="38"/>
      <c r="J51" s="38"/>
      <c r="K51" s="38"/>
      <c r="L51" s="38"/>
      <c r="M51" s="38"/>
      <c r="N51" s="38"/>
      <c r="O51" s="38"/>
      <c r="P51" s="38"/>
      <c r="Q51" s="38"/>
      <c r="R51" s="38"/>
      <c r="S51" s="38"/>
      <c r="T51" s="38"/>
      <c r="U51" s="38"/>
      <c r="V51" s="38"/>
      <c r="W51" s="38"/>
      <c r="X51" s="38"/>
      <c r="Y51" s="38"/>
      <c r="Z51" s="38"/>
      <c r="AA51" s="38"/>
      <c r="AB51" s="38"/>
      <c r="AC51" s="38"/>
      <c r="AD51" s="38"/>
      <c r="AE51" s="38"/>
      <c r="AF51" s="38"/>
      <c r="AG51" s="38"/>
      <c r="AH51" s="38"/>
      <c r="AI51" s="38"/>
      <c r="AJ51" s="38"/>
      <c r="AK51" s="38"/>
      <c r="AL51" s="38"/>
      <c r="AM51" s="38"/>
      <c r="AN51" s="38"/>
      <c r="AO51" s="38"/>
      <c r="AP51" s="38"/>
      <c r="AQ51" s="38"/>
      <c r="AR51" s="41"/>
      <c r="AS51" s="366"/>
      <c r="AT51" s="367"/>
      <c r="AU51" s="66"/>
      <c r="AV51" s="66"/>
      <c r="AW51" s="66"/>
      <c r="AX51" s="66"/>
      <c r="AY51" s="66"/>
      <c r="AZ51" s="66"/>
      <c r="BA51" s="66"/>
      <c r="BB51" s="66"/>
      <c r="BC51" s="66"/>
      <c r="BD51" s="67"/>
      <c r="BE51" s="36"/>
    </row>
    <row r="52" spans="1:91" s="2" customFormat="1" ht="29.25" customHeight="1">
      <c r="A52" s="36"/>
      <c r="B52" s="37"/>
      <c r="C52" s="368" t="s">
        <v>53</v>
      </c>
      <c r="D52" s="369"/>
      <c r="E52" s="369"/>
      <c r="F52" s="369"/>
      <c r="G52" s="369"/>
      <c r="H52" s="68"/>
      <c r="I52" s="370" t="s">
        <v>54</v>
      </c>
      <c r="J52" s="369"/>
      <c r="K52" s="369"/>
      <c r="L52" s="369"/>
      <c r="M52" s="369"/>
      <c r="N52" s="369"/>
      <c r="O52" s="369"/>
      <c r="P52" s="369"/>
      <c r="Q52" s="369"/>
      <c r="R52" s="369"/>
      <c r="S52" s="369"/>
      <c r="T52" s="369"/>
      <c r="U52" s="369"/>
      <c r="V52" s="369"/>
      <c r="W52" s="369"/>
      <c r="X52" s="369"/>
      <c r="Y52" s="369"/>
      <c r="Z52" s="369"/>
      <c r="AA52" s="369"/>
      <c r="AB52" s="369"/>
      <c r="AC52" s="369"/>
      <c r="AD52" s="369"/>
      <c r="AE52" s="369"/>
      <c r="AF52" s="369"/>
      <c r="AG52" s="371" t="s">
        <v>55</v>
      </c>
      <c r="AH52" s="369"/>
      <c r="AI52" s="369"/>
      <c r="AJ52" s="369"/>
      <c r="AK52" s="369"/>
      <c r="AL52" s="369"/>
      <c r="AM52" s="369"/>
      <c r="AN52" s="370" t="s">
        <v>56</v>
      </c>
      <c r="AO52" s="369"/>
      <c r="AP52" s="369"/>
      <c r="AQ52" s="69" t="s">
        <v>57</v>
      </c>
      <c r="AR52" s="41"/>
      <c r="AS52" s="70" t="s">
        <v>58</v>
      </c>
      <c r="AT52" s="71" t="s">
        <v>59</v>
      </c>
      <c r="AU52" s="71" t="s">
        <v>60</v>
      </c>
      <c r="AV52" s="71" t="s">
        <v>61</v>
      </c>
      <c r="AW52" s="71" t="s">
        <v>62</v>
      </c>
      <c r="AX52" s="71" t="s">
        <v>63</v>
      </c>
      <c r="AY52" s="71" t="s">
        <v>64</v>
      </c>
      <c r="AZ52" s="71" t="s">
        <v>65</v>
      </c>
      <c r="BA52" s="71" t="s">
        <v>66</v>
      </c>
      <c r="BB52" s="71" t="s">
        <v>67</v>
      </c>
      <c r="BC52" s="71" t="s">
        <v>68</v>
      </c>
      <c r="BD52" s="72" t="s">
        <v>69</v>
      </c>
      <c r="BE52" s="36"/>
    </row>
    <row r="53" spans="1:91" s="2" customFormat="1" ht="10.9" customHeight="1">
      <c r="A53" s="36"/>
      <c r="B53" s="37"/>
      <c r="C53" s="38"/>
      <c r="D53" s="38"/>
      <c r="E53" s="38"/>
      <c r="F53" s="38"/>
      <c r="G53" s="38"/>
      <c r="H53" s="38"/>
      <c r="I53" s="38"/>
      <c r="J53" s="38"/>
      <c r="K53" s="38"/>
      <c r="L53" s="38"/>
      <c r="M53" s="38"/>
      <c r="N53" s="38"/>
      <c r="O53" s="38"/>
      <c r="P53" s="38"/>
      <c r="Q53" s="38"/>
      <c r="R53" s="38"/>
      <c r="S53" s="38"/>
      <c r="T53" s="38"/>
      <c r="U53" s="38"/>
      <c r="V53" s="38"/>
      <c r="W53" s="38"/>
      <c r="X53" s="38"/>
      <c r="Y53" s="38"/>
      <c r="Z53" s="38"/>
      <c r="AA53" s="38"/>
      <c r="AB53" s="38"/>
      <c r="AC53" s="38"/>
      <c r="AD53" s="38"/>
      <c r="AE53" s="38"/>
      <c r="AF53" s="38"/>
      <c r="AG53" s="38"/>
      <c r="AH53" s="38"/>
      <c r="AI53" s="38"/>
      <c r="AJ53" s="38"/>
      <c r="AK53" s="38"/>
      <c r="AL53" s="38"/>
      <c r="AM53" s="38"/>
      <c r="AN53" s="38"/>
      <c r="AO53" s="38"/>
      <c r="AP53" s="38"/>
      <c r="AQ53" s="38"/>
      <c r="AR53" s="41"/>
      <c r="AS53" s="73"/>
      <c r="AT53" s="74"/>
      <c r="AU53" s="74"/>
      <c r="AV53" s="74"/>
      <c r="AW53" s="74"/>
      <c r="AX53" s="74"/>
      <c r="AY53" s="74"/>
      <c r="AZ53" s="74"/>
      <c r="BA53" s="74"/>
      <c r="BB53" s="74"/>
      <c r="BC53" s="74"/>
      <c r="BD53" s="75"/>
      <c r="BE53" s="36"/>
    </row>
    <row r="54" spans="1:91" s="6" customFormat="1" ht="32.450000000000003" customHeight="1">
      <c r="B54" s="76"/>
      <c r="C54" s="77" t="s">
        <v>70</v>
      </c>
      <c r="D54" s="78"/>
      <c r="E54" s="78"/>
      <c r="F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375">
        <f>ROUND(SUM(AG55:AG57),2)</f>
        <v>0</v>
      </c>
      <c r="AH54" s="375"/>
      <c r="AI54" s="375"/>
      <c r="AJ54" s="375"/>
      <c r="AK54" s="375"/>
      <c r="AL54" s="375"/>
      <c r="AM54" s="375"/>
      <c r="AN54" s="376">
        <f>SUM(AN55:AP57)</f>
        <v>0</v>
      </c>
      <c r="AO54" s="376"/>
      <c r="AP54" s="376"/>
      <c r="AQ54" s="80" t="s">
        <v>19</v>
      </c>
      <c r="AR54" s="81"/>
      <c r="AS54" s="82">
        <f>ROUND(SUM(AS55:AS57),2)</f>
        <v>0</v>
      </c>
      <c r="AT54" s="83" t="e">
        <f>ROUND(SUM(AV54:AW54),2)</f>
        <v>#REF!</v>
      </c>
      <c r="AU54" s="84" t="e">
        <f>ROUND(SUM(AU55:AU57),5)</f>
        <v>#REF!</v>
      </c>
      <c r="AV54" s="83" t="e">
        <f>ROUND(AZ54*L29,2)</f>
        <v>#REF!</v>
      </c>
      <c r="AW54" s="83" t="e">
        <f>ROUND(BA54*L30,2)</f>
        <v>#REF!</v>
      </c>
      <c r="AX54" s="83" t="e">
        <f>ROUND(BB54*L29,2)</f>
        <v>#REF!</v>
      </c>
      <c r="AY54" s="83" t="e">
        <f>ROUND(BC54*L30,2)</f>
        <v>#REF!</v>
      </c>
      <c r="AZ54" s="83" t="e">
        <f>ROUND(SUM(AZ55:AZ57),2)</f>
        <v>#REF!</v>
      </c>
      <c r="BA54" s="83" t="e">
        <f>ROUND(SUM(BA55:BA57),2)</f>
        <v>#REF!</v>
      </c>
      <c r="BB54" s="83" t="e">
        <f>ROUND(SUM(BB55:BB57),2)</f>
        <v>#REF!</v>
      </c>
      <c r="BC54" s="83" t="e">
        <f>ROUND(SUM(BC55:BC57),2)</f>
        <v>#REF!</v>
      </c>
      <c r="BD54" s="85" t="e">
        <f>ROUND(SUM(BD55:BD57),2)</f>
        <v>#REF!</v>
      </c>
      <c r="BS54" s="86" t="s">
        <v>71</v>
      </c>
      <c r="BT54" s="86" t="s">
        <v>72</v>
      </c>
      <c r="BU54" s="87" t="s">
        <v>73</v>
      </c>
      <c r="BV54" s="86" t="s">
        <v>74</v>
      </c>
      <c r="BW54" s="86" t="s">
        <v>5</v>
      </c>
      <c r="BX54" s="86" t="s">
        <v>75</v>
      </c>
      <c r="CL54" s="86" t="s">
        <v>19</v>
      </c>
    </row>
    <row r="55" spans="1:91" s="7" customFormat="1" ht="16.5" customHeight="1">
      <c r="A55" s="88" t="s">
        <v>76</v>
      </c>
      <c r="B55" s="89"/>
      <c r="C55" s="90"/>
      <c r="D55" s="374" t="s">
        <v>77</v>
      </c>
      <c r="E55" s="374"/>
      <c r="F55" s="374"/>
      <c r="G55" s="374"/>
      <c r="H55" s="374"/>
      <c r="I55" s="91"/>
      <c r="J55" s="374" t="s">
        <v>78</v>
      </c>
      <c r="K55" s="374"/>
      <c r="L55" s="374"/>
      <c r="M55" s="374"/>
      <c r="N55" s="374"/>
      <c r="O55" s="374"/>
      <c r="P55" s="374"/>
      <c r="Q55" s="374"/>
      <c r="R55" s="374"/>
      <c r="S55" s="374"/>
      <c r="T55" s="374"/>
      <c r="U55" s="374"/>
      <c r="V55" s="374"/>
      <c r="W55" s="374"/>
      <c r="X55" s="374"/>
      <c r="Y55" s="374"/>
      <c r="Z55" s="374"/>
      <c r="AA55" s="374"/>
      <c r="AB55" s="374"/>
      <c r="AC55" s="374"/>
      <c r="AD55" s="374"/>
      <c r="AE55" s="374"/>
      <c r="AF55" s="374"/>
      <c r="AG55" s="372">
        <f>'01 - Stavební část + ZTI'!J30</f>
        <v>0</v>
      </c>
      <c r="AH55" s="373"/>
      <c r="AI55" s="373"/>
      <c r="AJ55" s="373"/>
      <c r="AK55" s="373"/>
      <c r="AL55" s="373"/>
      <c r="AM55" s="373"/>
      <c r="AN55" s="372">
        <f>SUM(AG55,AT55)</f>
        <v>0</v>
      </c>
      <c r="AO55" s="373"/>
      <c r="AP55" s="373"/>
      <c r="AQ55" s="92" t="s">
        <v>79</v>
      </c>
      <c r="AR55" s="93"/>
      <c r="AS55" s="94">
        <v>0</v>
      </c>
      <c r="AT55" s="95">
        <f>ROUND(SUM(AV55:AW55),2)</f>
        <v>0</v>
      </c>
      <c r="AU55" s="96">
        <f>'01 - Stavební část + ZTI'!P97</f>
        <v>0</v>
      </c>
      <c r="AV55" s="95">
        <f>'01 - Stavební část + ZTI'!J33</f>
        <v>0</v>
      </c>
      <c r="AW55" s="95">
        <f>'01 - Stavební část + ZTI'!J34</f>
        <v>0</v>
      </c>
      <c r="AX55" s="95">
        <f>'01 - Stavební část + ZTI'!J35</f>
        <v>0</v>
      </c>
      <c r="AY55" s="95">
        <f>'01 - Stavební část + ZTI'!J36</f>
        <v>0</v>
      </c>
      <c r="AZ55" s="95">
        <f>'01 - Stavební část + ZTI'!F33</f>
        <v>0</v>
      </c>
      <c r="BA55" s="95">
        <f>'01 - Stavební část + ZTI'!F34</f>
        <v>0</v>
      </c>
      <c r="BB55" s="95">
        <f>'01 - Stavební část + ZTI'!F35</f>
        <v>0</v>
      </c>
      <c r="BC55" s="95">
        <f>'01 - Stavební část + ZTI'!F36</f>
        <v>0</v>
      </c>
      <c r="BD55" s="97">
        <f>'01 - Stavební část + ZTI'!F37</f>
        <v>0</v>
      </c>
      <c r="BT55" s="98" t="s">
        <v>80</v>
      </c>
      <c r="BV55" s="98" t="s">
        <v>74</v>
      </c>
      <c r="BW55" s="98" t="s">
        <v>81</v>
      </c>
      <c r="BX55" s="98" t="s">
        <v>5</v>
      </c>
      <c r="CL55" s="98" t="s">
        <v>19</v>
      </c>
      <c r="CM55" s="98" t="s">
        <v>82</v>
      </c>
    </row>
    <row r="56" spans="1:91" s="7" customFormat="1" ht="16.5" customHeight="1">
      <c r="A56" s="88" t="s">
        <v>76</v>
      </c>
      <c r="B56" s="89"/>
      <c r="C56" s="90"/>
      <c r="D56" s="374" t="s">
        <v>83</v>
      </c>
      <c r="E56" s="374"/>
      <c r="F56" s="374"/>
      <c r="G56" s="374"/>
      <c r="H56" s="374"/>
      <c r="I56" s="91"/>
      <c r="J56" s="374" t="s">
        <v>84</v>
      </c>
      <c r="K56" s="374"/>
      <c r="L56" s="374"/>
      <c r="M56" s="374"/>
      <c r="N56" s="374"/>
      <c r="O56" s="374"/>
      <c r="P56" s="374"/>
      <c r="Q56" s="374"/>
      <c r="R56" s="374"/>
      <c r="S56" s="374"/>
      <c r="T56" s="374"/>
      <c r="U56" s="374"/>
      <c r="V56" s="374"/>
      <c r="W56" s="374"/>
      <c r="X56" s="374"/>
      <c r="Y56" s="374"/>
      <c r="Z56" s="374"/>
      <c r="AA56" s="374"/>
      <c r="AB56" s="374"/>
      <c r="AC56" s="374"/>
      <c r="AD56" s="374"/>
      <c r="AE56" s="374"/>
      <c r="AF56" s="374"/>
      <c r="AG56" s="372">
        <f>'02 - VYT + VZT'!J30</f>
        <v>0</v>
      </c>
      <c r="AH56" s="373"/>
      <c r="AI56" s="373"/>
      <c r="AJ56" s="373"/>
      <c r="AK56" s="373"/>
      <c r="AL56" s="373"/>
      <c r="AM56" s="373"/>
      <c r="AN56" s="372">
        <f>SUM(AG56,AT56)</f>
        <v>0</v>
      </c>
      <c r="AO56" s="373"/>
      <c r="AP56" s="373"/>
      <c r="AQ56" s="92" t="s">
        <v>79</v>
      </c>
      <c r="AR56" s="93"/>
      <c r="AS56" s="94">
        <v>0</v>
      </c>
      <c r="AT56" s="95">
        <f>ROUND(SUM(AV56:AW56),2)</f>
        <v>0</v>
      </c>
      <c r="AU56" s="96">
        <f>'02 - VYT + VZT'!P90</f>
        <v>0</v>
      </c>
      <c r="AV56" s="95">
        <f>'02 - VYT + VZT'!J33</f>
        <v>0</v>
      </c>
      <c r="AW56" s="95">
        <f>'02 - VYT + VZT'!J34</f>
        <v>0</v>
      </c>
      <c r="AX56" s="95">
        <f>'02 - VYT + VZT'!J35</f>
        <v>0</v>
      </c>
      <c r="AY56" s="95">
        <f>'02 - VYT + VZT'!J36</f>
        <v>0</v>
      </c>
      <c r="AZ56" s="95">
        <f>'02 - VYT + VZT'!F33</f>
        <v>0</v>
      </c>
      <c r="BA56" s="95">
        <f>'02 - VYT + VZT'!F34</f>
        <v>0</v>
      </c>
      <c r="BB56" s="95">
        <f>'02 - VYT + VZT'!F35</f>
        <v>0</v>
      </c>
      <c r="BC56" s="95">
        <f>'02 - VYT + VZT'!F36</f>
        <v>0</v>
      </c>
      <c r="BD56" s="97">
        <f>'02 - VYT + VZT'!F37</f>
        <v>0</v>
      </c>
      <c r="BT56" s="98" t="s">
        <v>80</v>
      </c>
      <c r="BV56" s="98" t="s">
        <v>74</v>
      </c>
      <c r="BW56" s="98" t="s">
        <v>85</v>
      </c>
      <c r="BX56" s="98" t="s">
        <v>5</v>
      </c>
      <c r="CL56" s="98" t="s">
        <v>19</v>
      </c>
      <c r="CM56" s="98" t="s">
        <v>82</v>
      </c>
    </row>
    <row r="57" spans="1:91" s="7" customFormat="1" ht="16.5" customHeight="1">
      <c r="A57" s="88" t="s">
        <v>76</v>
      </c>
      <c r="B57" s="89"/>
      <c r="C57" s="90"/>
      <c r="D57" s="374" t="s">
        <v>86</v>
      </c>
      <c r="E57" s="374"/>
      <c r="F57" s="374"/>
      <c r="G57" s="374"/>
      <c r="H57" s="374"/>
      <c r="I57" s="91"/>
      <c r="J57" s="374" t="s">
        <v>87</v>
      </c>
      <c r="K57" s="374"/>
      <c r="L57" s="374"/>
      <c r="M57" s="374"/>
      <c r="N57" s="374"/>
      <c r="O57" s="374"/>
      <c r="P57" s="374"/>
      <c r="Q57" s="374"/>
      <c r="R57" s="374"/>
      <c r="S57" s="374"/>
      <c r="T57" s="374"/>
      <c r="U57" s="374"/>
      <c r="V57" s="374"/>
      <c r="W57" s="374"/>
      <c r="X57" s="374"/>
      <c r="Y57" s="374"/>
      <c r="Z57" s="374"/>
      <c r="AA57" s="374"/>
      <c r="AB57" s="374"/>
      <c r="AC57" s="374"/>
      <c r="AD57" s="374"/>
      <c r="AE57" s="374"/>
      <c r="AF57" s="374"/>
      <c r="AG57" s="372">
        <f>SUM('03 - Elektroinstalace'!F64)</f>
        <v>0</v>
      </c>
      <c r="AH57" s="373"/>
      <c r="AI57" s="373"/>
      <c r="AJ57" s="373"/>
      <c r="AK57" s="373"/>
      <c r="AL57" s="373"/>
      <c r="AM57" s="373"/>
      <c r="AN57" s="372">
        <f>SUM(AG57*1.21)</f>
        <v>0</v>
      </c>
      <c r="AO57" s="373"/>
      <c r="AP57" s="373"/>
      <c r="AQ57" s="92" t="s">
        <v>79</v>
      </c>
      <c r="AR57" s="93"/>
      <c r="AS57" s="99">
        <v>0</v>
      </c>
      <c r="AT57" s="100" t="e">
        <f>ROUND(SUM(AV57:AW57),2)</f>
        <v>#REF!</v>
      </c>
      <c r="AU57" s="101" t="e">
        <f>#REF!</f>
        <v>#REF!</v>
      </c>
      <c r="AV57" s="100" t="e">
        <f>#REF!</f>
        <v>#REF!</v>
      </c>
      <c r="AW57" s="100" t="e">
        <f>#REF!</f>
        <v>#REF!</v>
      </c>
      <c r="AX57" s="100" t="e">
        <f>#REF!</f>
        <v>#REF!</v>
      </c>
      <c r="AY57" s="100" t="e">
        <f>#REF!</f>
        <v>#REF!</v>
      </c>
      <c r="AZ57" s="100" t="e">
        <f>#REF!</f>
        <v>#REF!</v>
      </c>
      <c r="BA57" s="100" t="e">
        <f>#REF!</f>
        <v>#REF!</v>
      </c>
      <c r="BB57" s="100" t="e">
        <f>#REF!</f>
        <v>#REF!</v>
      </c>
      <c r="BC57" s="100" t="e">
        <f>#REF!</f>
        <v>#REF!</v>
      </c>
      <c r="BD57" s="102" t="e">
        <f>#REF!</f>
        <v>#REF!</v>
      </c>
      <c r="BT57" s="98" t="s">
        <v>80</v>
      </c>
      <c r="BV57" s="98" t="s">
        <v>74</v>
      </c>
      <c r="BW57" s="98" t="s">
        <v>88</v>
      </c>
      <c r="BX57" s="98" t="s">
        <v>5</v>
      </c>
      <c r="CL57" s="98" t="s">
        <v>19</v>
      </c>
      <c r="CM57" s="98" t="s">
        <v>82</v>
      </c>
    </row>
    <row r="58" spans="1:91" s="2" customFormat="1" ht="30" customHeight="1">
      <c r="A58" s="36"/>
      <c r="B58" s="37"/>
      <c r="C58" s="38"/>
      <c r="D58" s="38"/>
      <c r="E58" s="38"/>
      <c r="F58" s="38"/>
      <c r="G58" s="38"/>
      <c r="H58" s="38"/>
      <c r="I58" s="38"/>
      <c r="J58" s="38"/>
      <c r="K58" s="38"/>
      <c r="L58" s="38"/>
      <c r="M58" s="38"/>
      <c r="N58" s="38"/>
      <c r="O58" s="38"/>
      <c r="P58" s="38"/>
      <c r="Q58" s="38"/>
      <c r="R58" s="38"/>
      <c r="S58" s="38"/>
      <c r="T58" s="38"/>
      <c r="U58" s="38"/>
      <c r="V58" s="38"/>
      <c r="W58" s="38"/>
      <c r="X58" s="38"/>
      <c r="Y58" s="38"/>
      <c r="Z58" s="38"/>
      <c r="AA58" s="38"/>
      <c r="AB58" s="38"/>
      <c r="AC58" s="38"/>
      <c r="AD58" s="38"/>
      <c r="AE58" s="38"/>
      <c r="AF58" s="38"/>
      <c r="AG58" s="38"/>
      <c r="AH58" s="38"/>
      <c r="AI58" s="38"/>
      <c r="AJ58" s="38"/>
      <c r="AK58" s="38"/>
      <c r="AL58" s="38"/>
      <c r="AM58" s="38"/>
      <c r="AN58" s="38"/>
      <c r="AO58" s="38"/>
      <c r="AP58" s="38"/>
      <c r="AQ58" s="38"/>
      <c r="AR58" s="41"/>
      <c r="AS58" s="36"/>
      <c r="AT58" s="36"/>
      <c r="AU58" s="36"/>
      <c r="AV58" s="36"/>
      <c r="AW58" s="36"/>
      <c r="AX58" s="36"/>
      <c r="AY58" s="36"/>
      <c r="AZ58" s="36"/>
      <c r="BA58" s="36"/>
      <c r="BB58" s="36"/>
      <c r="BC58" s="36"/>
      <c r="BD58" s="36"/>
      <c r="BE58" s="36"/>
    </row>
    <row r="59" spans="1:91" s="2" customFormat="1" ht="6.95" customHeight="1">
      <c r="A59" s="36"/>
      <c r="B59" s="49"/>
      <c r="C59" s="50"/>
      <c r="D59" s="50"/>
      <c r="E59" s="50"/>
      <c r="F59" s="50"/>
      <c r="G59" s="50"/>
      <c r="H59" s="50"/>
      <c r="I59" s="50"/>
      <c r="J59" s="50"/>
      <c r="K59" s="50"/>
      <c r="L59" s="50"/>
      <c r="M59" s="50"/>
      <c r="N59" s="50"/>
      <c r="O59" s="50"/>
      <c r="P59" s="50"/>
      <c r="Q59" s="50"/>
      <c r="R59" s="50"/>
      <c r="S59" s="50"/>
      <c r="T59" s="50"/>
      <c r="U59" s="50"/>
      <c r="V59" s="50"/>
      <c r="W59" s="50"/>
      <c r="X59" s="50"/>
      <c r="Y59" s="50"/>
      <c r="Z59" s="50"/>
      <c r="AA59" s="50"/>
      <c r="AB59" s="50"/>
      <c r="AC59" s="50"/>
      <c r="AD59" s="50"/>
      <c r="AE59" s="50"/>
      <c r="AF59" s="50"/>
      <c r="AG59" s="50"/>
      <c r="AH59" s="50"/>
      <c r="AI59" s="50"/>
      <c r="AJ59" s="50"/>
      <c r="AK59" s="50"/>
      <c r="AL59" s="50"/>
      <c r="AM59" s="50"/>
      <c r="AN59" s="50"/>
      <c r="AO59" s="50"/>
      <c r="AP59" s="50"/>
      <c r="AQ59" s="50"/>
      <c r="AR59" s="41"/>
      <c r="AS59" s="36"/>
      <c r="AT59" s="36"/>
      <c r="AU59" s="36"/>
      <c r="AV59" s="36"/>
      <c r="AW59" s="36"/>
      <c r="AX59" s="36"/>
      <c r="AY59" s="36"/>
      <c r="AZ59" s="36"/>
      <c r="BA59" s="36"/>
      <c r="BB59" s="36"/>
      <c r="BC59" s="36"/>
      <c r="BD59" s="36"/>
      <c r="BE59" s="36"/>
    </row>
  </sheetData>
  <sheetProtection algorithmName="SHA-512" hashValue="+VBYWPVIqwUO/iXMT06a9aOtN+0JGkAPJp/tpvFkoKHalVdFf4+tPWDEAkxLbAw9exYFtbj1zYHVb49gsvK36w==" saltValue="fGehjZjFHV3R0dH/9dZ8iw==" spinCount="100000" sheet="1" objects="1" scenarios="1" formatColumns="0" formatRows="0"/>
  <mergeCells count="50">
    <mergeCell ref="AR2:BE2"/>
    <mergeCell ref="AN56:AP56"/>
    <mergeCell ref="AG56:AM56"/>
    <mergeCell ref="D56:H56"/>
    <mergeCell ref="J56:AF56"/>
    <mergeCell ref="AN57:AP57"/>
    <mergeCell ref="AG57:AM57"/>
    <mergeCell ref="D57:H57"/>
    <mergeCell ref="J57:AF57"/>
    <mergeCell ref="C52:G52"/>
    <mergeCell ref="I52:AF52"/>
    <mergeCell ref="AG52:AM52"/>
    <mergeCell ref="AN52:AP52"/>
    <mergeCell ref="AN55:AP55"/>
    <mergeCell ref="AG55:AM55"/>
    <mergeCell ref="D55:H55"/>
    <mergeCell ref="J55:AF55"/>
    <mergeCell ref="AG54:AM54"/>
    <mergeCell ref="AN54:AP54"/>
    <mergeCell ref="L45:AO45"/>
    <mergeCell ref="AM47:AN47"/>
    <mergeCell ref="AM49:AP49"/>
    <mergeCell ref="AS49:AT51"/>
    <mergeCell ref="AM50:AP50"/>
    <mergeCell ref="W33:AE33"/>
    <mergeCell ref="AK33:AO33"/>
    <mergeCell ref="L33:P33"/>
    <mergeCell ref="X35:AB35"/>
    <mergeCell ref="AK35:AO35"/>
    <mergeCell ref="AK31:AO31"/>
    <mergeCell ref="L31:P31"/>
    <mergeCell ref="W32:AE32"/>
    <mergeCell ref="AK32:AO32"/>
    <mergeCell ref="L32:P32"/>
    <mergeCell ref="BE5:BE32"/>
    <mergeCell ref="K5:AO5"/>
    <mergeCell ref="K6:AO6"/>
    <mergeCell ref="E14:AJ14"/>
    <mergeCell ref="E23:AN23"/>
    <mergeCell ref="AK26:AO26"/>
    <mergeCell ref="L28:P28"/>
    <mergeCell ref="W28:AE28"/>
    <mergeCell ref="AK28:AO28"/>
    <mergeCell ref="W29:AE29"/>
    <mergeCell ref="AK29:AO29"/>
    <mergeCell ref="L29:P29"/>
    <mergeCell ref="W30:AE30"/>
    <mergeCell ref="AK30:AO30"/>
    <mergeCell ref="L30:P30"/>
    <mergeCell ref="W31:AE31"/>
  </mergeCells>
  <hyperlinks>
    <hyperlink ref="A55" location="'01 - Stavební část + ZTI'!C2" display="/" xr:uid="{00000000-0004-0000-0000-000000000000}"/>
    <hyperlink ref="A56" location="'02 - VYT + VZT'!C2" display="/" xr:uid="{00000000-0004-0000-0000-000001000000}"/>
    <hyperlink ref="A57" location="'03 - Elektroinstalace'!C2" display="/" xr:uid="{00000000-0004-0000-0000-000002000000}"/>
  </hyperlink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BM785"/>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100.83203125" style="1" customWidth="1"/>
    <col min="7" max="7" width="7.5" style="1" customWidth="1"/>
    <col min="8" max="8" width="14" style="1" customWidth="1"/>
    <col min="9" max="9" width="15.83203125" style="1" customWidth="1"/>
    <col min="10" max="11" width="22.33203125" style="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77"/>
      <c r="M2" s="377"/>
      <c r="N2" s="377"/>
      <c r="O2" s="377"/>
      <c r="P2" s="377"/>
      <c r="Q2" s="377"/>
      <c r="R2" s="377"/>
      <c r="S2" s="377"/>
      <c r="T2" s="377"/>
      <c r="U2" s="377"/>
      <c r="V2" s="377"/>
      <c r="AT2" s="19" t="s">
        <v>81</v>
      </c>
    </row>
    <row r="3" spans="1:46" s="1" customFormat="1" ht="6.95" customHeight="1">
      <c r="B3" s="103"/>
      <c r="C3" s="104"/>
      <c r="D3" s="104"/>
      <c r="E3" s="104"/>
      <c r="F3" s="104"/>
      <c r="G3" s="104"/>
      <c r="H3" s="104"/>
      <c r="I3" s="104"/>
      <c r="J3" s="104"/>
      <c r="K3" s="104"/>
      <c r="L3" s="22"/>
      <c r="AT3" s="19" t="s">
        <v>82</v>
      </c>
    </row>
    <row r="4" spans="1:46" s="1" customFormat="1" ht="24.95" customHeight="1">
      <c r="B4" s="22"/>
      <c r="D4" s="105" t="s">
        <v>89</v>
      </c>
      <c r="L4" s="22"/>
      <c r="M4" s="106" t="s">
        <v>10</v>
      </c>
      <c r="AT4" s="19" t="s">
        <v>4</v>
      </c>
    </row>
    <row r="5" spans="1:46" s="1" customFormat="1" ht="6.95" customHeight="1">
      <c r="B5" s="22"/>
      <c r="L5" s="22"/>
    </row>
    <row r="6" spans="1:46" s="1" customFormat="1" ht="12" customHeight="1">
      <c r="B6" s="22"/>
      <c r="D6" s="107" t="s">
        <v>16</v>
      </c>
      <c r="L6" s="22"/>
    </row>
    <row r="7" spans="1:46" s="1" customFormat="1" ht="26.25" customHeight="1">
      <c r="B7" s="22"/>
      <c r="E7" s="378" t="str">
        <f>'Rekapitulace stavby'!K6</f>
        <v>Potravinová banka Královské Poříčí - I. část - hl. budova 1.NP a severo-západní část 2.NP, hl. vstup do budovy</v>
      </c>
      <c r="F7" s="379"/>
      <c r="G7" s="379"/>
      <c r="H7" s="379"/>
      <c r="L7" s="22"/>
    </row>
    <row r="8" spans="1:46" s="2" customFormat="1" ht="12" customHeight="1">
      <c r="A8" s="36"/>
      <c r="B8" s="41"/>
      <c r="C8" s="36"/>
      <c r="D8" s="107" t="s">
        <v>90</v>
      </c>
      <c r="E8" s="36"/>
      <c r="F8" s="36"/>
      <c r="G8" s="36"/>
      <c r="H8" s="36"/>
      <c r="I8" s="36"/>
      <c r="J8" s="36"/>
      <c r="K8" s="36"/>
      <c r="L8" s="108"/>
      <c r="S8" s="36"/>
      <c r="T8" s="36"/>
      <c r="U8" s="36"/>
      <c r="V8" s="36"/>
      <c r="W8" s="36"/>
      <c r="X8" s="36"/>
      <c r="Y8" s="36"/>
      <c r="Z8" s="36"/>
      <c r="AA8" s="36"/>
      <c r="AB8" s="36"/>
      <c r="AC8" s="36"/>
      <c r="AD8" s="36"/>
      <c r="AE8" s="36"/>
    </row>
    <row r="9" spans="1:46" s="2" customFormat="1" ht="16.5" customHeight="1">
      <c r="A9" s="36"/>
      <c r="B9" s="41"/>
      <c r="C9" s="36"/>
      <c r="D9" s="36"/>
      <c r="E9" s="380" t="s">
        <v>91</v>
      </c>
      <c r="F9" s="381"/>
      <c r="G9" s="381"/>
      <c r="H9" s="381"/>
      <c r="I9" s="36"/>
      <c r="J9" s="36"/>
      <c r="K9" s="36"/>
      <c r="L9" s="108"/>
      <c r="S9" s="36"/>
      <c r="T9" s="36"/>
      <c r="U9" s="36"/>
      <c r="V9" s="36"/>
      <c r="W9" s="36"/>
      <c r="X9" s="36"/>
      <c r="Y9" s="36"/>
      <c r="Z9" s="36"/>
      <c r="AA9" s="36"/>
      <c r="AB9" s="36"/>
      <c r="AC9" s="36"/>
      <c r="AD9" s="36"/>
      <c r="AE9" s="36"/>
    </row>
    <row r="10" spans="1:46" s="2" customFormat="1" ht="11.25">
      <c r="A10" s="36"/>
      <c r="B10" s="41"/>
      <c r="C10" s="36"/>
      <c r="D10" s="36"/>
      <c r="E10" s="36"/>
      <c r="F10" s="36"/>
      <c r="G10" s="36"/>
      <c r="H10" s="36"/>
      <c r="I10" s="36"/>
      <c r="J10" s="36"/>
      <c r="K10" s="36"/>
      <c r="L10" s="108"/>
      <c r="S10" s="36"/>
      <c r="T10" s="36"/>
      <c r="U10" s="36"/>
      <c r="V10" s="36"/>
      <c r="W10" s="36"/>
      <c r="X10" s="36"/>
      <c r="Y10" s="36"/>
      <c r="Z10" s="36"/>
      <c r="AA10" s="36"/>
      <c r="AB10" s="36"/>
      <c r="AC10" s="36"/>
      <c r="AD10" s="36"/>
      <c r="AE10" s="36"/>
    </row>
    <row r="11" spans="1:46" s="2" customFormat="1" ht="12" customHeight="1">
      <c r="A11" s="36"/>
      <c r="B11" s="41"/>
      <c r="C11" s="36"/>
      <c r="D11" s="107" t="s">
        <v>18</v>
      </c>
      <c r="E11" s="36"/>
      <c r="F11" s="109" t="s">
        <v>19</v>
      </c>
      <c r="G11" s="36"/>
      <c r="H11" s="36"/>
      <c r="I11" s="107" t="s">
        <v>20</v>
      </c>
      <c r="J11" s="109" t="s">
        <v>19</v>
      </c>
      <c r="K11" s="36"/>
      <c r="L11" s="108"/>
      <c r="S11" s="36"/>
      <c r="T11" s="36"/>
      <c r="U11" s="36"/>
      <c r="V11" s="36"/>
      <c r="W11" s="36"/>
      <c r="X11" s="36"/>
      <c r="Y11" s="36"/>
      <c r="Z11" s="36"/>
      <c r="AA11" s="36"/>
      <c r="AB11" s="36"/>
      <c r="AC11" s="36"/>
      <c r="AD11" s="36"/>
      <c r="AE11" s="36"/>
    </row>
    <row r="12" spans="1:46" s="2" customFormat="1" ht="12" customHeight="1">
      <c r="A12" s="36"/>
      <c r="B12" s="41"/>
      <c r="C12" s="36"/>
      <c r="D12" s="107" t="s">
        <v>21</v>
      </c>
      <c r="E12" s="36"/>
      <c r="F12" s="109" t="s">
        <v>22</v>
      </c>
      <c r="G12" s="36"/>
      <c r="H12" s="36"/>
      <c r="I12" s="107" t="s">
        <v>23</v>
      </c>
      <c r="J12" s="110" t="str">
        <f>'Rekapitulace stavby'!AN8</f>
        <v>15. 1. 2021</v>
      </c>
      <c r="K12" s="36"/>
      <c r="L12" s="108"/>
      <c r="S12" s="36"/>
      <c r="T12" s="36"/>
      <c r="U12" s="36"/>
      <c r="V12" s="36"/>
      <c r="W12" s="36"/>
      <c r="X12" s="36"/>
      <c r="Y12" s="36"/>
      <c r="Z12" s="36"/>
      <c r="AA12" s="36"/>
      <c r="AB12" s="36"/>
      <c r="AC12" s="36"/>
      <c r="AD12" s="36"/>
      <c r="AE12" s="36"/>
    </row>
    <row r="13" spans="1:46" s="2" customFormat="1" ht="10.9" customHeight="1">
      <c r="A13" s="36"/>
      <c r="B13" s="41"/>
      <c r="C13" s="36"/>
      <c r="D13" s="36"/>
      <c r="E13" s="36"/>
      <c r="F13" s="36"/>
      <c r="G13" s="36"/>
      <c r="H13" s="36"/>
      <c r="I13" s="36"/>
      <c r="J13" s="36"/>
      <c r="K13" s="36"/>
      <c r="L13" s="108"/>
      <c r="S13" s="36"/>
      <c r="T13" s="36"/>
      <c r="U13" s="36"/>
      <c r="V13" s="36"/>
      <c r="W13" s="36"/>
      <c r="X13" s="36"/>
      <c r="Y13" s="36"/>
      <c r="Z13" s="36"/>
      <c r="AA13" s="36"/>
      <c r="AB13" s="36"/>
      <c r="AC13" s="36"/>
      <c r="AD13" s="36"/>
      <c r="AE13" s="36"/>
    </row>
    <row r="14" spans="1:46" s="2" customFormat="1" ht="12" customHeight="1">
      <c r="A14" s="36"/>
      <c r="B14" s="41"/>
      <c r="C14" s="36"/>
      <c r="D14" s="107" t="s">
        <v>25</v>
      </c>
      <c r="E14" s="36"/>
      <c r="F14" s="36"/>
      <c r="G14" s="36"/>
      <c r="H14" s="36"/>
      <c r="I14" s="107" t="s">
        <v>26</v>
      </c>
      <c r="J14" s="109" t="s">
        <v>19</v>
      </c>
      <c r="K14" s="36"/>
      <c r="L14" s="108"/>
      <c r="S14" s="36"/>
      <c r="T14" s="36"/>
      <c r="U14" s="36"/>
      <c r="V14" s="36"/>
      <c r="W14" s="36"/>
      <c r="X14" s="36"/>
      <c r="Y14" s="36"/>
      <c r="Z14" s="36"/>
      <c r="AA14" s="36"/>
      <c r="AB14" s="36"/>
      <c r="AC14" s="36"/>
      <c r="AD14" s="36"/>
      <c r="AE14" s="36"/>
    </row>
    <row r="15" spans="1:46" s="2" customFormat="1" ht="18" customHeight="1">
      <c r="A15" s="36"/>
      <c r="B15" s="41"/>
      <c r="C15" s="36"/>
      <c r="D15" s="36"/>
      <c r="E15" s="109" t="s">
        <v>27</v>
      </c>
      <c r="F15" s="36"/>
      <c r="G15" s="36"/>
      <c r="H15" s="36"/>
      <c r="I15" s="107" t="s">
        <v>28</v>
      </c>
      <c r="J15" s="109" t="s">
        <v>19</v>
      </c>
      <c r="K15" s="36"/>
      <c r="L15" s="108"/>
      <c r="S15" s="36"/>
      <c r="T15" s="36"/>
      <c r="U15" s="36"/>
      <c r="V15" s="36"/>
      <c r="W15" s="36"/>
      <c r="X15" s="36"/>
      <c r="Y15" s="36"/>
      <c r="Z15" s="36"/>
      <c r="AA15" s="36"/>
      <c r="AB15" s="36"/>
      <c r="AC15" s="36"/>
      <c r="AD15" s="36"/>
      <c r="AE15" s="36"/>
    </row>
    <row r="16" spans="1:46" s="2" customFormat="1" ht="6.95" customHeight="1">
      <c r="A16" s="36"/>
      <c r="B16" s="41"/>
      <c r="C16" s="36"/>
      <c r="D16" s="36"/>
      <c r="E16" s="36"/>
      <c r="F16" s="36"/>
      <c r="G16" s="36"/>
      <c r="H16" s="36"/>
      <c r="I16" s="36"/>
      <c r="J16" s="36"/>
      <c r="K16" s="36"/>
      <c r="L16" s="108"/>
      <c r="S16" s="36"/>
      <c r="T16" s="36"/>
      <c r="U16" s="36"/>
      <c r="V16" s="36"/>
      <c r="W16" s="36"/>
      <c r="X16" s="36"/>
      <c r="Y16" s="36"/>
      <c r="Z16" s="36"/>
      <c r="AA16" s="36"/>
      <c r="AB16" s="36"/>
      <c r="AC16" s="36"/>
      <c r="AD16" s="36"/>
      <c r="AE16" s="36"/>
    </row>
    <row r="17" spans="1:31" s="2" customFormat="1" ht="12" customHeight="1">
      <c r="A17" s="36"/>
      <c r="B17" s="41"/>
      <c r="C17" s="36"/>
      <c r="D17" s="107" t="s">
        <v>29</v>
      </c>
      <c r="E17" s="36"/>
      <c r="F17" s="36"/>
      <c r="G17" s="36"/>
      <c r="H17" s="36"/>
      <c r="I17" s="107" t="s">
        <v>26</v>
      </c>
      <c r="J17" s="32" t="str">
        <f>'Rekapitulace stavby'!AN13</f>
        <v>Vyplň údaj</v>
      </c>
      <c r="K17" s="36"/>
      <c r="L17" s="108"/>
      <c r="S17" s="36"/>
      <c r="T17" s="36"/>
      <c r="U17" s="36"/>
      <c r="V17" s="36"/>
      <c r="W17" s="36"/>
      <c r="X17" s="36"/>
      <c r="Y17" s="36"/>
      <c r="Z17" s="36"/>
      <c r="AA17" s="36"/>
      <c r="AB17" s="36"/>
      <c r="AC17" s="36"/>
      <c r="AD17" s="36"/>
      <c r="AE17" s="36"/>
    </row>
    <row r="18" spans="1:31" s="2" customFormat="1" ht="18" customHeight="1">
      <c r="A18" s="36"/>
      <c r="B18" s="41"/>
      <c r="C18" s="36"/>
      <c r="D18" s="36"/>
      <c r="E18" s="382" t="str">
        <f>'Rekapitulace stavby'!E14</f>
        <v>Vyplň údaj</v>
      </c>
      <c r="F18" s="383"/>
      <c r="G18" s="383"/>
      <c r="H18" s="383"/>
      <c r="I18" s="107" t="s">
        <v>28</v>
      </c>
      <c r="J18" s="32" t="str">
        <f>'Rekapitulace stavby'!AN14</f>
        <v>Vyplň údaj</v>
      </c>
      <c r="K18" s="36"/>
      <c r="L18" s="108"/>
      <c r="S18" s="36"/>
      <c r="T18" s="36"/>
      <c r="U18" s="36"/>
      <c r="V18" s="36"/>
      <c r="W18" s="36"/>
      <c r="X18" s="36"/>
      <c r="Y18" s="36"/>
      <c r="Z18" s="36"/>
      <c r="AA18" s="36"/>
      <c r="AB18" s="36"/>
      <c r="AC18" s="36"/>
      <c r="AD18" s="36"/>
      <c r="AE18" s="36"/>
    </row>
    <row r="19" spans="1:31" s="2" customFormat="1" ht="6.95" customHeight="1">
      <c r="A19" s="36"/>
      <c r="B19" s="41"/>
      <c r="C19" s="36"/>
      <c r="D19" s="36"/>
      <c r="E19" s="36"/>
      <c r="F19" s="36"/>
      <c r="G19" s="36"/>
      <c r="H19" s="36"/>
      <c r="I19" s="36"/>
      <c r="J19" s="36"/>
      <c r="K19" s="36"/>
      <c r="L19" s="108"/>
      <c r="S19" s="36"/>
      <c r="T19" s="36"/>
      <c r="U19" s="36"/>
      <c r="V19" s="36"/>
      <c r="W19" s="36"/>
      <c r="X19" s="36"/>
      <c r="Y19" s="36"/>
      <c r="Z19" s="36"/>
      <c r="AA19" s="36"/>
      <c r="AB19" s="36"/>
      <c r="AC19" s="36"/>
      <c r="AD19" s="36"/>
      <c r="AE19" s="36"/>
    </row>
    <row r="20" spans="1:31" s="2" customFormat="1" ht="12" customHeight="1">
      <c r="A20" s="36"/>
      <c r="B20" s="41"/>
      <c r="C20" s="36"/>
      <c r="D20" s="107" t="s">
        <v>31</v>
      </c>
      <c r="E20" s="36"/>
      <c r="F20" s="36"/>
      <c r="G20" s="36"/>
      <c r="H20" s="36"/>
      <c r="I20" s="107" t="s">
        <v>26</v>
      </c>
      <c r="J20" s="109" t="s">
        <v>19</v>
      </c>
      <c r="K20" s="36"/>
      <c r="L20" s="108"/>
      <c r="S20" s="36"/>
      <c r="T20" s="36"/>
      <c r="U20" s="36"/>
      <c r="V20" s="36"/>
      <c r="W20" s="36"/>
      <c r="X20" s="36"/>
      <c r="Y20" s="36"/>
      <c r="Z20" s="36"/>
      <c r="AA20" s="36"/>
      <c r="AB20" s="36"/>
      <c r="AC20" s="36"/>
      <c r="AD20" s="36"/>
      <c r="AE20" s="36"/>
    </row>
    <row r="21" spans="1:31" s="2" customFormat="1" ht="18" customHeight="1">
      <c r="A21" s="36"/>
      <c r="B21" s="41"/>
      <c r="C21" s="36"/>
      <c r="D21" s="36"/>
      <c r="E21" s="109" t="s">
        <v>32</v>
      </c>
      <c r="F21" s="36"/>
      <c r="G21" s="36"/>
      <c r="H21" s="36"/>
      <c r="I21" s="107" t="s">
        <v>28</v>
      </c>
      <c r="J21" s="109" t="s">
        <v>19</v>
      </c>
      <c r="K21" s="36"/>
      <c r="L21" s="108"/>
      <c r="S21" s="36"/>
      <c r="T21" s="36"/>
      <c r="U21" s="36"/>
      <c r="V21" s="36"/>
      <c r="W21" s="36"/>
      <c r="X21" s="36"/>
      <c r="Y21" s="36"/>
      <c r="Z21" s="36"/>
      <c r="AA21" s="36"/>
      <c r="AB21" s="36"/>
      <c r="AC21" s="36"/>
      <c r="AD21" s="36"/>
      <c r="AE21" s="36"/>
    </row>
    <row r="22" spans="1:31" s="2" customFormat="1" ht="6.95" customHeight="1">
      <c r="A22" s="36"/>
      <c r="B22" s="41"/>
      <c r="C22" s="36"/>
      <c r="D22" s="36"/>
      <c r="E22" s="36"/>
      <c r="F22" s="36"/>
      <c r="G22" s="36"/>
      <c r="H22" s="36"/>
      <c r="I22" s="36"/>
      <c r="J22" s="36"/>
      <c r="K22" s="36"/>
      <c r="L22" s="108"/>
      <c r="S22" s="36"/>
      <c r="T22" s="36"/>
      <c r="U22" s="36"/>
      <c r="V22" s="36"/>
      <c r="W22" s="36"/>
      <c r="X22" s="36"/>
      <c r="Y22" s="36"/>
      <c r="Z22" s="36"/>
      <c r="AA22" s="36"/>
      <c r="AB22" s="36"/>
      <c r="AC22" s="36"/>
      <c r="AD22" s="36"/>
      <c r="AE22" s="36"/>
    </row>
    <row r="23" spans="1:31" s="2" customFormat="1" ht="12" customHeight="1">
      <c r="A23" s="36"/>
      <c r="B23" s="41"/>
      <c r="C23" s="36"/>
      <c r="D23" s="107" t="s">
        <v>34</v>
      </c>
      <c r="E23" s="36"/>
      <c r="F23" s="36"/>
      <c r="G23" s="36"/>
      <c r="H23" s="36"/>
      <c r="I23" s="107" t="s">
        <v>26</v>
      </c>
      <c r="J23" s="109" t="s">
        <v>19</v>
      </c>
      <c r="K23" s="36"/>
      <c r="L23" s="108"/>
      <c r="S23" s="36"/>
      <c r="T23" s="36"/>
      <c r="U23" s="36"/>
      <c r="V23" s="36"/>
      <c r="W23" s="36"/>
      <c r="X23" s="36"/>
      <c r="Y23" s="36"/>
      <c r="Z23" s="36"/>
      <c r="AA23" s="36"/>
      <c r="AB23" s="36"/>
      <c r="AC23" s="36"/>
      <c r="AD23" s="36"/>
      <c r="AE23" s="36"/>
    </row>
    <row r="24" spans="1:31" s="2" customFormat="1" ht="18" customHeight="1">
      <c r="A24" s="36"/>
      <c r="B24" s="41"/>
      <c r="C24" s="36"/>
      <c r="D24" s="36"/>
      <c r="E24" s="109" t="s">
        <v>35</v>
      </c>
      <c r="F24" s="36"/>
      <c r="G24" s="36"/>
      <c r="H24" s="36"/>
      <c r="I24" s="107" t="s">
        <v>28</v>
      </c>
      <c r="J24" s="109" t="s">
        <v>19</v>
      </c>
      <c r="K24" s="36"/>
      <c r="L24" s="108"/>
      <c r="S24" s="36"/>
      <c r="T24" s="36"/>
      <c r="U24" s="36"/>
      <c r="V24" s="36"/>
      <c r="W24" s="36"/>
      <c r="X24" s="36"/>
      <c r="Y24" s="36"/>
      <c r="Z24" s="36"/>
      <c r="AA24" s="36"/>
      <c r="AB24" s="36"/>
      <c r="AC24" s="36"/>
      <c r="AD24" s="36"/>
      <c r="AE24" s="36"/>
    </row>
    <row r="25" spans="1:31" s="2" customFormat="1" ht="6.95" customHeight="1">
      <c r="A25" s="36"/>
      <c r="B25" s="41"/>
      <c r="C25" s="36"/>
      <c r="D25" s="36"/>
      <c r="E25" s="36"/>
      <c r="F25" s="36"/>
      <c r="G25" s="36"/>
      <c r="H25" s="36"/>
      <c r="I25" s="36"/>
      <c r="J25" s="36"/>
      <c r="K25" s="36"/>
      <c r="L25" s="108"/>
      <c r="S25" s="36"/>
      <c r="T25" s="36"/>
      <c r="U25" s="36"/>
      <c r="V25" s="36"/>
      <c r="W25" s="36"/>
      <c r="X25" s="36"/>
      <c r="Y25" s="36"/>
      <c r="Z25" s="36"/>
      <c r="AA25" s="36"/>
      <c r="AB25" s="36"/>
      <c r="AC25" s="36"/>
      <c r="AD25" s="36"/>
      <c r="AE25" s="36"/>
    </row>
    <row r="26" spans="1:31" s="2" customFormat="1" ht="12" customHeight="1">
      <c r="A26" s="36"/>
      <c r="B26" s="41"/>
      <c r="C26" s="36"/>
      <c r="D26" s="107" t="s">
        <v>36</v>
      </c>
      <c r="E26" s="36"/>
      <c r="F26" s="36"/>
      <c r="G26" s="36"/>
      <c r="H26" s="36"/>
      <c r="I26" s="36"/>
      <c r="J26" s="36"/>
      <c r="K26" s="36"/>
      <c r="L26" s="108"/>
      <c r="S26" s="36"/>
      <c r="T26" s="36"/>
      <c r="U26" s="36"/>
      <c r="V26" s="36"/>
      <c r="W26" s="36"/>
      <c r="X26" s="36"/>
      <c r="Y26" s="36"/>
      <c r="Z26" s="36"/>
      <c r="AA26" s="36"/>
      <c r="AB26" s="36"/>
      <c r="AC26" s="36"/>
      <c r="AD26" s="36"/>
      <c r="AE26" s="36"/>
    </row>
    <row r="27" spans="1:31" s="8" customFormat="1" ht="16.5" customHeight="1">
      <c r="A27" s="111"/>
      <c r="B27" s="112"/>
      <c r="C27" s="111"/>
      <c r="D27" s="111"/>
      <c r="E27" s="384" t="s">
        <v>19</v>
      </c>
      <c r="F27" s="384"/>
      <c r="G27" s="384"/>
      <c r="H27" s="384"/>
      <c r="I27" s="111"/>
      <c r="J27" s="111"/>
      <c r="K27" s="111"/>
      <c r="L27" s="113"/>
      <c r="S27" s="111"/>
      <c r="T27" s="111"/>
      <c r="U27" s="111"/>
      <c r="V27" s="111"/>
      <c r="W27" s="111"/>
      <c r="X27" s="111"/>
      <c r="Y27" s="111"/>
      <c r="Z27" s="111"/>
      <c r="AA27" s="111"/>
      <c r="AB27" s="111"/>
      <c r="AC27" s="111"/>
      <c r="AD27" s="111"/>
      <c r="AE27" s="111"/>
    </row>
    <row r="28" spans="1:31" s="2" customFormat="1" ht="6.95" customHeight="1">
      <c r="A28" s="36"/>
      <c r="B28" s="41"/>
      <c r="C28" s="36"/>
      <c r="D28" s="36"/>
      <c r="E28" s="36"/>
      <c r="F28" s="36"/>
      <c r="G28" s="36"/>
      <c r="H28" s="36"/>
      <c r="I28" s="36"/>
      <c r="J28" s="36"/>
      <c r="K28" s="36"/>
      <c r="L28" s="108"/>
      <c r="S28" s="36"/>
      <c r="T28" s="36"/>
      <c r="U28" s="36"/>
      <c r="V28" s="36"/>
      <c r="W28" s="36"/>
      <c r="X28" s="36"/>
      <c r="Y28" s="36"/>
      <c r="Z28" s="36"/>
      <c r="AA28" s="36"/>
      <c r="AB28" s="36"/>
      <c r="AC28" s="36"/>
      <c r="AD28" s="36"/>
      <c r="AE28" s="36"/>
    </row>
    <row r="29" spans="1:31" s="2" customFormat="1" ht="6.95" customHeight="1">
      <c r="A29" s="36"/>
      <c r="B29" s="41"/>
      <c r="C29" s="36"/>
      <c r="D29" s="114"/>
      <c r="E29" s="114"/>
      <c r="F29" s="114"/>
      <c r="G29" s="114"/>
      <c r="H29" s="114"/>
      <c r="I29" s="114"/>
      <c r="J29" s="114"/>
      <c r="K29" s="114"/>
      <c r="L29" s="108"/>
      <c r="S29" s="36"/>
      <c r="T29" s="36"/>
      <c r="U29" s="36"/>
      <c r="V29" s="36"/>
      <c r="W29" s="36"/>
      <c r="X29" s="36"/>
      <c r="Y29" s="36"/>
      <c r="Z29" s="36"/>
      <c r="AA29" s="36"/>
      <c r="AB29" s="36"/>
      <c r="AC29" s="36"/>
      <c r="AD29" s="36"/>
      <c r="AE29" s="36"/>
    </row>
    <row r="30" spans="1:31" s="2" customFormat="1" ht="25.35" customHeight="1">
      <c r="A30" s="36"/>
      <c r="B30" s="41"/>
      <c r="C30" s="36"/>
      <c r="D30" s="115" t="s">
        <v>38</v>
      </c>
      <c r="E30" s="36"/>
      <c r="F30" s="36"/>
      <c r="G30" s="36"/>
      <c r="H30" s="36"/>
      <c r="I30" s="36"/>
      <c r="J30" s="116">
        <f>ROUND(J97, 2)</f>
        <v>0</v>
      </c>
      <c r="K30" s="36"/>
      <c r="L30" s="108"/>
      <c r="S30" s="36"/>
      <c r="T30" s="36"/>
      <c r="U30" s="36"/>
      <c r="V30" s="36"/>
      <c r="W30" s="36"/>
      <c r="X30" s="36"/>
      <c r="Y30" s="36"/>
      <c r="Z30" s="36"/>
      <c r="AA30" s="36"/>
      <c r="AB30" s="36"/>
      <c r="AC30" s="36"/>
      <c r="AD30" s="36"/>
      <c r="AE30" s="36"/>
    </row>
    <row r="31" spans="1:31" s="2" customFormat="1" ht="6.95" customHeight="1">
      <c r="A31" s="36"/>
      <c r="B31" s="41"/>
      <c r="C31" s="36"/>
      <c r="D31" s="114"/>
      <c r="E31" s="114"/>
      <c r="F31" s="114"/>
      <c r="G31" s="114"/>
      <c r="H31" s="114"/>
      <c r="I31" s="114"/>
      <c r="J31" s="114"/>
      <c r="K31" s="114"/>
      <c r="L31" s="108"/>
      <c r="S31" s="36"/>
      <c r="T31" s="36"/>
      <c r="U31" s="36"/>
      <c r="V31" s="36"/>
      <c r="W31" s="36"/>
      <c r="X31" s="36"/>
      <c r="Y31" s="36"/>
      <c r="Z31" s="36"/>
      <c r="AA31" s="36"/>
      <c r="AB31" s="36"/>
      <c r="AC31" s="36"/>
      <c r="AD31" s="36"/>
      <c r="AE31" s="36"/>
    </row>
    <row r="32" spans="1:31" s="2" customFormat="1" ht="14.45" customHeight="1">
      <c r="A32" s="36"/>
      <c r="B32" s="41"/>
      <c r="C32" s="36"/>
      <c r="D32" s="36"/>
      <c r="E32" s="36"/>
      <c r="F32" s="117" t="s">
        <v>40</v>
      </c>
      <c r="G32" s="36"/>
      <c r="H32" s="36"/>
      <c r="I32" s="117" t="s">
        <v>39</v>
      </c>
      <c r="J32" s="117" t="s">
        <v>41</v>
      </c>
      <c r="K32" s="36"/>
      <c r="L32" s="108"/>
      <c r="S32" s="36"/>
      <c r="T32" s="36"/>
      <c r="U32" s="36"/>
      <c r="V32" s="36"/>
      <c r="W32" s="36"/>
      <c r="X32" s="36"/>
      <c r="Y32" s="36"/>
      <c r="Z32" s="36"/>
      <c r="AA32" s="36"/>
      <c r="AB32" s="36"/>
      <c r="AC32" s="36"/>
      <c r="AD32" s="36"/>
      <c r="AE32" s="36"/>
    </row>
    <row r="33" spans="1:31" s="2" customFormat="1" ht="14.45" customHeight="1">
      <c r="A33" s="36"/>
      <c r="B33" s="41"/>
      <c r="C33" s="36"/>
      <c r="D33" s="118" t="s">
        <v>42</v>
      </c>
      <c r="E33" s="107" t="s">
        <v>43</v>
      </c>
      <c r="F33" s="119">
        <f>ROUND((SUM(BE97:BE784)),  2)</f>
        <v>0</v>
      </c>
      <c r="G33" s="36"/>
      <c r="H33" s="36"/>
      <c r="I33" s="120">
        <v>0.21</v>
      </c>
      <c r="J33" s="119">
        <f>ROUND(((SUM(BE97:BE784))*I33),  2)</f>
        <v>0</v>
      </c>
      <c r="K33" s="36"/>
      <c r="L33" s="108"/>
      <c r="S33" s="36"/>
      <c r="T33" s="36"/>
      <c r="U33" s="36"/>
      <c r="V33" s="36"/>
      <c r="W33" s="36"/>
      <c r="X33" s="36"/>
      <c r="Y33" s="36"/>
      <c r="Z33" s="36"/>
      <c r="AA33" s="36"/>
      <c r="AB33" s="36"/>
      <c r="AC33" s="36"/>
      <c r="AD33" s="36"/>
      <c r="AE33" s="36"/>
    </row>
    <row r="34" spans="1:31" s="2" customFormat="1" ht="14.45" customHeight="1">
      <c r="A34" s="36"/>
      <c r="B34" s="41"/>
      <c r="C34" s="36"/>
      <c r="D34" s="36"/>
      <c r="E34" s="107" t="s">
        <v>44</v>
      </c>
      <c r="F34" s="119">
        <f>ROUND((SUM(BF97:BF784)),  2)</f>
        <v>0</v>
      </c>
      <c r="G34" s="36"/>
      <c r="H34" s="36"/>
      <c r="I34" s="120">
        <v>0.15</v>
      </c>
      <c r="J34" s="119">
        <f>ROUND(((SUM(BF97:BF784))*I34),  2)</f>
        <v>0</v>
      </c>
      <c r="K34" s="36"/>
      <c r="L34" s="108"/>
      <c r="S34" s="36"/>
      <c r="T34" s="36"/>
      <c r="U34" s="36"/>
      <c r="V34" s="36"/>
      <c r="W34" s="36"/>
      <c r="X34" s="36"/>
      <c r="Y34" s="36"/>
      <c r="Z34" s="36"/>
      <c r="AA34" s="36"/>
      <c r="AB34" s="36"/>
      <c r="AC34" s="36"/>
      <c r="AD34" s="36"/>
      <c r="AE34" s="36"/>
    </row>
    <row r="35" spans="1:31" s="2" customFormat="1" ht="14.45" hidden="1" customHeight="1">
      <c r="A35" s="36"/>
      <c r="B35" s="41"/>
      <c r="C35" s="36"/>
      <c r="D35" s="36"/>
      <c r="E35" s="107" t="s">
        <v>45</v>
      </c>
      <c r="F35" s="119">
        <f>ROUND((SUM(BG97:BG784)),  2)</f>
        <v>0</v>
      </c>
      <c r="G35" s="36"/>
      <c r="H35" s="36"/>
      <c r="I35" s="120">
        <v>0.21</v>
      </c>
      <c r="J35" s="119">
        <f>0</f>
        <v>0</v>
      </c>
      <c r="K35" s="36"/>
      <c r="L35" s="108"/>
      <c r="S35" s="36"/>
      <c r="T35" s="36"/>
      <c r="U35" s="36"/>
      <c r="V35" s="36"/>
      <c r="W35" s="36"/>
      <c r="X35" s="36"/>
      <c r="Y35" s="36"/>
      <c r="Z35" s="36"/>
      <c r="AA35" s="36"/>
      <c r="AB35" s="36"/>
      <c r="AC35" s="36"/>
      <c r="AD35" s="36"/>
      <c r="AE35" s="36"/>
    </row>
    <row r="36" spans="1:31" s="2" customFormat="1" ht="14.45" hidden="1" customHeight="1">
      <c r="A36" s="36"/>
      <c r="B36" s="41"/>
      <c r="C36" s="36"/>
      <c r="D36" s="36"/>
      <c r="E36" s="107" t="s">
        <v>46</v>
      </c>
      <c r="F36" s="119">
        <f>ROUND((SUM(BH97:BH784)),  2)</f>
        <v>0</v>
      </c>
      <c r="G36" s="36"/>
      <c r="H36" s="36"/>
      <c r="I36" s="120">
        <v>0.15</v>
      </c>
      <c r="J36" s="119">
        <f>0</f>
        <v>0</v>
      </c>
      <c r="K36" s="36"/>
      <c r="L36" s="108"/>
      <c r="S36" s="36"/>
      <c r="T36" s="36"/>
      <c r="U36" s="36"/>
      <c r="V36" s="36"/>
      <c r="W36" s="36"/>
      <c r="X36" s="36"/>
      <c r="Y36" s="36"/>
      <c r="Z36" s="36"/>
      <c r="AA36" s="36"/>
      <c r="AB36" s="36"/>
      <c r="AC36" s="36"/>
      <c r="AD36" s="36"/>
      <c r="AE36" s="36"/>
    </row>
    <row r="37" spans="1:31" s="2" customFormat="1" ht="14.45" hidden="1" customHeight="1">
      <c r="A37" s="36"/>
      <c r="B37" s="41"/>
      <c r="C37" s="36"/>
      <c r="D37" s="36"/>
      <c r="E37" s="107" t="s">
        <v>47</v>
      </c>
      <c r="F37" s="119">
        <f>ROUND((SUM(BI97:BI784)),  2)</f>
        <v>0</v>
      </c>
      <c r="G37" s="36"/>
      <c r="H37" s="36"/>
      <c r="I37" s="120">
        <v>0</v>
      </c>
      <c r="J37" s="119">
        <f>0</f>
        <v>0</v>
      </c>
      <c r="K37" s="36"/>
      <c r="L37" s="108"/>
      <c r="S37" s="36"/>
      <c r="T37" s="36"/>
      <c r="U37" s="36"/>
      <c r="V37" s="36"/>
      <c r="W37" s="36"/>
      <c r="X37" s="36"/>
      <c r="Y37" s="36"/>
      <c r="Z37" s="36"/>
      <c r="AA37" s="36"/>
      <c r="AB37" s="36"/>
      <c r="AC37" s="36"/>
      <c r="AD37" s="36"/>
      <c r="AE37" s="36"/>
    </row>
    <row r="38" spans="1:31" s="2" customFormat="1" ht="6.95" customHeight="1">
      <c r="A38" s="36"/>
      <c r="B38" s="41"/>
      <c r="C38" s="36"/>
      <c r="D38" s="36"/>
      <c r="E38" s="36"/>
      <c r="F38" s="36"/>
      <c r="G38" s="36"/>
      <c r="H38" s="36"/>
      <c r="I38" s="36"/>
      <c r="J38" s="36"/>
      <c r="K38" s="36"/>
      <c r="L38" s="108"/>
      <c r="S38" s="36"/>
      <c r="T38" s="36"/>
      <c r="U38" s="36"/>
      <c r="V38" s="36"/>
      <c r="W38" s="36"/>
      <c r="X38" s="36"/>
      <c r="Y38" s="36"/>
      <c r="Z38" s="36"/>
      <c r="AA38" s="36"/>
      <c r="AB38" s="36"/>
      <c r="AC38" s="36"/>
      <c r="AD38" s="36"/>
      <c r="AE38" s="36"/>
    </row>
    <row r="39" spans="1:31" s="2" customFormat="1" ht="25.35" customHeight="1">
      <c r="A39" s="36"/>
      <c r="B39" s="41"/>
      <c r="C39" s="121"/>
      <c r="D39" s="122" t="s">
        <v>48</v>
      </c>
      <c r="E39" s="123"/>
      <c r="F39" s="123"/>
      <c r="G39" s="124" t="s">
        <v>49</v>
      </c>
      <c r="H39" s="125" t="s">
        <v>50</v>
      </c>
      <c r="I39" s="123"/>
      <c r="J39" s="126">
        <f>SUM(J30:J37)</f>
        <v>0</v>
      </c>
      <c r="K39" s="127"/>
      <c r="L39" s="108"/>
      <c r="S39" s="36"/>
      <c r="T39" s="36"/>
      <c r="U39" s="36"/>
      <c r="V39" s="36"/>
      <c r="W39" s="36"/>
      <c r="X39" s="36"/>
      <c r="Y39" s="36"/>
      <c r="Z39" s="36"/>
      <c r="AA39" s="36"/>
      <c r="AB39" s="36"/>
      <c r="AC39" s="36"/>
      <c r="AD39" s="36"/>
      <c r="AE39" s="36"/>
    </row>
    <row r="40" spans="1:31" s="2" customFormat="1" ht="14.45" customHeight="1">
      <c r="A40" s="36"/>
      <c r="B40" s="128"/>
      <c r="C40" s="129"/>
      <c r="D40" s="129"/>
      <c r="E40" s="129"/>
      <c r="F40" s="129"/>
      <c r="G40" s="129"/>
      <c r="H40" s="129"/>
      <c r="I40" s="129"/>
      <c r="J40" s="129"/>
      <c r="K40" s="129"/>
      <c r="L40" s="108"/>
      <c r="S40" s="36"/>
      <c r="T40" s="36"/>
      <c r="U40" s="36"/>
      <c r="V40" s="36"/>
      <c r="W40" s="36"/>
      <c r="X40" s="36"/>
      <c r="Y40" s="36"/>
      <c r="Z40" s="36"/>
      <c r="AA40" s="36"/>
      <c r="AB40" s="36"/>
      <c r="AC40" s="36"/>
      <c r="AD40" s="36"/>
      <c r="AE40" s="36"/>
    </row>
    <row r="44" spans="1:31" s="2" customFormat="1" ht="6.95" customHeight="1">
      <c r="A44" s="36"/>
      <c r="B44" s="130"/>
      <c r="C44" s="131"/>
      <c r="D44" s="131"/>
      <c r="E44" s="131"/>
      <c r="F44" s="131"/>
      <c r="G44" s="131"/>
      <c r="H44" s="131"/>
      <c r="I44" s="131"/>
      <c r="J44" s="131"/>
      <c r="K44" s="131"/>
      <c r="L44" s="108"/>
      <c r="S44" s="36"/>
      <c r="T44" s="36"/>
      <c r="U44" s="36"/>
      <c r="V44" s="36"/>
      <c r="W44" s="36"/>
      <c r="X44" s="36"/>
      <c r="Y44" s="36"/>
      <c r="Z44" s="36"/>
      <c r="AA44" s="36"/>
      <c r="AB44" s="36"/>
      <c r="AC44" s="36"/>
      <c r="AD44" s="36"/>
      <c r="AE44" s="36"/>
    </row>
    <row r="45" spans="1:31" s="2" customFormat="1" ht="24.95" customHeight="1">
      <c r="A45" s="36"/>
      <c r="B45" s="37"/>
      <c r="C45" s="25" t="s">
        <v>92</v>
      </c>
      <c r="D45" s="38"/>
      <c r="E45" s="38"/>
      <c r="F45" s="38"/>
      <c r="G45" s="38"/>
      <c r="H45" s="38"/>
      <c r="I45" s="38"/>
      <c r="J45" s="38"/>
      <c r="K45" s="38"/>
      <c r="L45" s="108"/>
      <c r="S45" s="36"/>
      <c r="T45" s="36"/>
      <c r="U45" s="36"/>
      <c r="V45" s="36"/>
      <c r="W45" s="36"/>
      <c r="X45" s="36"/>
      <c r="Y45" s="36"/>
      <c r="Z45" s="36"/>
      <c r="AA45" s="36"/>
      <c r="AB45" s="36"/>
      <c r="AC45" s="36"/>
      <c r="AD45" s="36"/>
      <c r="AE45" s="36"/>
    </row>
    <row r="46" spans="1:31" s="2" customFormat="1" ht="6.95" customHeight="1">
      <c r="A46" s="36"/>
      <c r="B46" s="37"/>
      <c r="C46" s="38"/>
      <c r="D46" s="38"/>
      <c r="E46" s="38"/>
      <c r="F46" s="38"/>
      <c r="G46" s="38"/>
      <c r="H46" s="38"/>
      <c r="I46" s="38"/>
      <c r="J46" s="38"/>
      <c r="K46" s="38"/>
      <c r="L46" s="108"/>
      <c r="S46" s="36"/>
      <c r="T46" s="36"/>
      <c r="U46" s="36"/>
      <c r="V46" s="36"/>
      <c r="W46" s="36"/>
      <c r="X46" s="36"/>
      <c r="Y46" s="36"/>
      <c r="Z46" s="36"/>
      <c r="AA46" s="36"/>
      <c r="AB46" s="36"/>
      <c r="AC46" s="36"/>
      <c r="AD46" s="36"/>
      <c r="AE46" s="36"/>
    </row>
    <row r="47" spans="1:31" s="2" customFormat="1" ht="12" customHeight="1">
      <c r="A47" s="36"/>
      <c r="B47" s="37"/>
      <c r="C47" s="31" t="s">
        <v>16</v>
      </c>
      <c r="D47" s="38"/>
      <c r="E47" s="38"/>
      <c r="F47" s="38"/>
      <c r="G47" s="38"/>
      <c r="H47" s="38"/>
      <c r="I47" s="38"/>
      <c r="J47" s="38"/>
      <c r="K47" s="38"/>
      <c r="L47" s="108"/>
      <c r="S47" s="36"/>
      <c r="T47" s="36"/>
      <c r="U47" s="36"/>
      <c r="V47" s="36"/>
      <c r="W47" s="36"/>
      <c r="X47" s="36"/>
      <c r="Y47" s="36"/>
      <c r="Z47" s="36"/>
      <c r="AA47" s="36"/>
      <c r="AB47" s="36"/>
      <c r="AC47" s="36"/>
      <c r="AD47" s="36"/>
      <c r="AE47" s="36"/>
    </row>
    <row r="48" spans="1:31" s="2" customFormat="1" ht="26.25" customHeight="1">
      <c r="A48" s="36"/>
      <c r="B48" s="37"/>
      <c r="C48" s="38"/>
      <c r="D48" s="38"/>
      <c r="E48" s="385" t="str">
        <f>E7</f>
        <v>Potravinová banka Královské Poříčí - I. část - hl. budova 1.NP a severo-západní část 2.NP, hl. vstup do budovy</v>
      </c>
      <c r="F48" s="386"/>
      <c r="G48" s="386"/>
      <c r="H48" s="386"/>
      <c r="I48" s="38"/>
      <c r="J48" s="38"/>
      <c r="K48" s="38"/>
      <c r="L48" s="108"/>
      <c r="S48" s="36"/>
      <c r="T48" s="36"/>
      <c r="U48" s="36"/>
      <c r="V48" s="36"/>
      <c r="W48" s="36"/>
      <c r="X48" s="36"/>
      <c r="Y48" s="36"/>
      <c r="Z48" s="36"/>
      <c r="AA48" s="36"/>
      <c r="AB48" s="36"/>
      <c r="AC48" s="36"/>
      <c r="AD48" s="36"/>
      <c r="AE48" s="36"/>
    </row>
    <row r="49" spans="1:47" s="2" customFormat="1" ht="12" customHeight="1">
      <c r="A49" s="36"/>
      <c r="B49" s="37"/>
      <c r="C49" s="31" t="s">
        <v>90</v>
      </c>
      <c r="D49" s="38"/>
      <c r="E49" s="38"/>
      <c r="F49" s="38"/>
      <c r="G49" s="38"/>
      <c r="H49" s="38"/>
      <c r="I49" s="38"/>
      <c r="J49" s="38"/>
      <c r="K49" s="38"/>
      <c r="L49" s="108"/>
      <c r="S49" s="36"/>
      <c r="T49" s="36"/>
      <c r="U49" s="36"/>
      <c r="V49" s="36"/>
      <c r="W49" s="36"/>
      <c r="X49" s="36"/>
      <c r="Y49" s="36"/>
      <c r="Z49" s="36"/>
      <c r="AA49" s="36"/>
      <c r="AB49" s="36"/>
      <c r="AC49" s="36"/>
      <c r="AD49" s="36"/>
      <c r="AE49" s="36"/>
    </row>
    <row r="50" spans="1:47" s="2" customFormat="1" ht="16.5" customHeight="1">
      <c r="A50" s="36"/>
      <c r="B50" s="37"/>
      <c r="C50" s="38"/>
      <c r="D50" s="38"/>
      <c r="E50" s="357" t="str">
        <f>E9</f>
        <v>01 - Stavební část + ZTI</v>
      </c>
      <c r="F50" s="387"/>
      <c r="G50" s="387"/>
      <c r="H50" s="387"/>
      <c r="I50" s="38"/>
      <c r="J50" s="38"/>
      <c r="K50" s="38"/>
      <c r="L50" s="108"/>
      <c r="S50" s="36"/>
      <c r="T50" s="36"/>
      <c r="U50" s="36"/>
      <c r="V50" s="36"/>
      <c r="W50" s="36"/>
      <c r="X50" s="36"/>
      <c r="Y50" s="36"/>
      <c r="Z50" s="36"/>
      <c r="AA50" s="36"/>
      <c r="AB50" s="36"/>
      <c r="AC50" s="36"/>
      <c r="AD50" s="36"/>
      <c r="AE50" s="36"/>
    </row>
    <row r="51" spans="1:47" s="2" customFormat="1" ht="6.95" customHeight="1">
      <c r="A51" s="36"/>
      <c r="B51" s="37"/>
      <c r="C51" s="38"/>
      <c r="D51" s="38"/>
      <c r="E51" s="38"/>
      <c r="F51" s="38"/>
      <c r="G51" s="38"/>
      <c r="H51" s="38"/>
      <c r="I51" s="38"/>
      <c r="J51" s="38"/>
      <c r="K51" s="38"/>
      <c r="L51" s="108"/>
      <c r="S51" s="36"/>
      <c r="T51" s="36"/>
      <c r="U51" s="36"/>
      <c r="V51" s="36"/>
      <c r="W51" s="36"/>
      <c r="X51" s="36"/>
      <c r="Y51" s="36"/>
      <c r="Z51" s="36"/>
      <c r="AA51" s="36"/>
      <c r="AB51" s="36"/>
      <c r="AC51" s="36"/>
      <c r="AD51" s="36"/>
      <c r="AE51" s="36"/>
    </row>
    <row r="52" spans="1:47" s="2" customFormat="1" ht="12" customHeight="1">
      <c r="A52" s="36"/>
      <c r="B52" s="37"/>
      <c r="C52" s="31" t="s">
        <v>21</v>
      </c>
      <c r="D52" s="38"/>
      <c r="E52" s="38"/>
      <c r="F52" s="29" t="str">
        <f>F12</f>
        <v>Královské poříčí, Lázeňská 175</v>
      </c>
      <c r="G52" s="38"/>
      <c r="H52" s="38"/>
      <c r="I52" s="31" t="s">
        <v>23</v>
      </c>
      <c r="J52" s="61" t="str">
        <f>IF(J12="","",J12)</f>
        <v>15. 1. 2021</v>
      </c>
      <c r="K52" s="38"/>
      <c r="L52" s="108"/>
      <c r="S52" s="36"/>
      <c r="T52" s="36"/>
      <c r="U52" s="36"/>
      <c r="V52" s="36"/>
      <c r="W52" s="36"/>
      <c r="X52" s="36"/>
      <c r="Y52" s="36"/>
      <c r="Z52" s="36"/>
      <c r="AA52" s="36"/>
      <c r="AB52" s="36"/>
      <c r="AC52" s="36"/>
      <c r="AD52" s="36"/>
      <c r="AE52" s="36"/>
    </row>
    <row r="53" spans="1:47" s="2" customFormat="1" ht="6.95" customHeight="1">
      <c r="A53" s="36"/>
      <c r="B53" s="37"/>
      <c r="C53" s="38"/>
      <c r="D53" s="38"/>
      <c r="E53" s="38"/>
      <c r="F53" s="38"/>
      <c r="G53" s="38"/>
      <c r="H53" s="38"/>
      <c r="I53" s="38"/>
      <c r="J53" s="38"/>
      <c r="K53" s="38"/>
      <c r="L53" s="108"/>
      <c r="S53" s="36"/>
      <c r="T53" s="36"/>
      <c r="U53" s="36"/>
      <c r="V53" s="36"/>
      <c r="W53" s="36"/>
      <c r="X53" s="36"/>
      <c r="Y53" s="36"/>
      <c r="Z53" s="36"/>
      <c r="AA53" s="36"/>
      <c r="AB53" s="36"/>
      <c r="AC53" s="36"/>
      <c r="AD53" s="36"/>
      <c r="AE53" s="36"/>
    </row>
    <row r="54" spans="1:47" s="2" customFormat="1" ht="15.2" customHeight="1">
      <c r="A54" s="36"/>
      <c r="B54" s="37"/>
      <c r="C54" s="31" t="s">
        <v>25</v>
      </c>
      <c r="D54" s="38"/>
      <c r="E54" s="38"/>
      <c r="F54" s="29" t="str">
        <f>E15</f>
        <v>Potravinová banka Karlovarského kraje  z. s.</v>
      </c>
      <c r="G54" s="38"/>
      <c r="H54" s="38"/>
      <c r="I54" s="31" t="s">
        <v>31</v>
      </c>
      <c r="J54" s="34" t="str">
        <f>E21</f>
        <v>SCHRADER s.r.o.</v>
      </c>
      <c r="K54" s="38"/>
      <c r="L54" s="108"/>
      <c r="S54" s="36"/>
      <c r="T54" s="36"/>
      <c r="U54" s="36"/>
      <c r="V54" s="36"/>
      <c r="W54" s="36"/>
      <c r="X54" s="36"/>
      <c r="Y54" s="36"/>
      <c r="Z54" s="36"/>
      <c r="AA54" s="36"/>
      <c r="AB54" s="36"/>
      <c r="AC54" s="36"/>
      <c r="AD54" s="36"/>
      <c r="AE54" s="36"/>
    </row>
    <row r="55" spans="1:47" s="2" customFormat="1" ht="15.2" customHeight="1">
      <c r="A55" s="36"/>
      <c r="B55" s="37"/>
      <c r="C55" s="31" t="s">
        <v>29</v>
      </c>
      <c r="D55" s="38"/>
      <c r="E55" s="38"/>
      <c r="F55" s="29" t="str">
        <f>IF(E18="","",E18)</f>
        <v>Vyplň údaj</v>
      </c>
      <c r="G55" s="38"/>
      <c r="H55" s="38"/>
      <c r="I55" s="31" t="s">
        <v>34</v>
      </c>
      <c r="J55" s="34" t="str">
        <f>E24</f>
        <v>Michal Kubelka</v>
      </c>
      <c r="K55" s="38"/>
      <c r="L55" s="108"/>
      <c r="S55" s="36"/>
      <c r="T55" s="36"/>
      <c r="U55" s="36"/>
      <c r="V55" s="36"/>
      <c r="W55" s="36"/>
      <c r="X55" s="36"/>
      <c r="Y55" s="36"/>
      <c r="Z55" s="36"/>
      <c r="AA55" s="36"/>
      <c r="AB55" s="36"/>
      <c r="AC55" s="36"/>
      <c r="AD55" s="36"/>
      <c r="AE55" s="36"/>
    </row>
    <row r="56" spans="1:47" s="2" customFormat="1" ht="10.35" customHeight="1">
      <c r="A56" s="36"/>
      <c r="B56" s="37"/>
      <c r="C56" s="38"/>
      <c r="D56" s="38"/>
      <c r="E56" s="38"/>
      <c r="F56" s="38"/>
      <c r="G56" s="38"/>
      <c r="H56" s="38"/>
      <c r="I56" s="38"/>
      <c r="J56" s="38"/>
      <c r="K56" s="38"/>
      <c r="L56" s="108"/>
      <c r="S56" s="36"/>
      <c r="T56" s="36"/>
      <c r="U56" s="36"/>
      <c r="V56" s="36"/>
      <c r="W56" s="36"/>
      <c r="X56" s="36"/>
      <c r="Y56" s="36"/>
      <c r="Z56" s="36"/>
      <c r="AA56" s="36"/>
      <c r="AB56" s="36"/>
      <c r="AC56" s="36"/>
      <c r="AD56" s="36"/>
      <c r="AE56" s="36"/>
    </row>
    <row r="57" spans="1:47" s="2" customFormat="1" ht="29.25" customHeight="1">
      <c r="A57" s="36"/>
      <c r="B57" s="37"/>
      <c r="C57" s="132" t="s">
        <v>93</v>
      </c>
      <c r="D57" s="133"/>
      <c r="E57" s="133"/>
      <c r="F57" s="133"/>
      <c r="G57" s="133"/>
      <c r="H57" s="133"/>
      <c r="I57" s="133"/>
      <c r="J57" s="134" t="s">
        <v>94</v>
      </c>
      <c r="K57" s="133"/>
      <c r="L57" s="108"/>
      <c r="S57" s="36"/>
      <c r="T57" s="36"/>
      <c r="U57" s="36"/>
      <c r="V57" s="36"/>
      <c r="W57" s="36"/>
      <c r="X57" s="36"/>
      <c r="Y57" s="36"/>
      <c r="Z57" s="36"/>
      <c r="AA57" s="36"/>
      <c r="AB57" s="36"/>
      <c r="AC57" s="36"/>
      <c r="AD57" s="36"/>
      <c r="AE57" s="36"/>
    </row>
    <row r="58" spans="1:47" s="2" customFormat="1" ht="10.35" customHeight="1">
      <c r="A58" s="36"/>
      <c r="B58" s="37"/>
      <c r="C58" s="38"/>
      <c r="D58" s="38"/>
      <c r="E58" s="38"/>
      <c r="F58" s="38"/>
      <c r="G58" s="38"/>
      <c r="H58" s="38"/>
      <c r="I58" s="38"/>
      <c r="J58" s="38"/>
      <c r="K58" s="38"/>
      <c r="L58" s="108"/>
      <c r="S58" s="36"/>
      <c r="T58" s="36"/>
      <c r="U58" s="36"/>
      <c r="V58" s="36"/>
      <c r="W58" s="36"/>
      <c r="X58" s="36"/>
      <c r="Y58" s="36"/>
      <c r="Z58" s="36"/>
      <c r="AA58" s="36"/>
      <c r="AB58" s="36"/>
      <c r="AC58" s="36"/>
      <c r="AD58" s="36"/>
      <c r="AE58" s="36"/>
    </row>
    <row r="59" spans="1:47" s="2" customFormat="1" ht="22.9" customHeight="1">
      <c r="A59" s="36"/>
      <c r="B59" s="37"/>
      <c r="C59" s="135" t="s">
        <v>70</v>
      </c>
      <c r="D59" s="38"/>
      <c r="E59" s="38"/>
      <c r="F59" s="38"/>
      <c r="G59" s="38"/>
      <c r="H59" s="38"/>
      <c r="I59" s="38"/>
      <c r="J59" s="79">
        <f>J97</f>
        <v>0</v>
      </c>
      <c r="K59" s="38"/>
      <c r="L59" s="108"/>
      <c r="S59" s="36"/>
      <c r="T59" s="36"/>
      <c r="U59" s="36"/>
      <c r="V59" s="36"/>
      <c r="W59" s="36"/>
      <c r="X59" s="36"/>
      <c r="Y59" s="36"/>
      <c r="Z59" s="36"/>
      <c r="AA59" s="36"/>
      <c r="AB59" s="36"/>
      <c r="AC59" s="36"/>
      <c r="AD59" s="36"/>
      <c r="AE59" s="36"/>
      <c r="AU59" s="19" t="s">
        <v>95</v>
      </c>
    </row>
    <row r="60" spans="1:47" s="9" customFormat="1" ht="24.95" customHeight="1">
      <c r="B60" s="136"/>
      <c r="C60" s="137"/>
      <c r="D60" s="138" t="s">
        <v>96</v>
      </c>
      <c r="E60" s="139"/>
      <c r="F60" s="139"/>
      <c r="G60" s="139"/>
      <c r="H60" s="139"/>
      <c r="I60" s="139"/>
      <c r="J60" s="140">
        <f>J98</f>
        <v>0</v>
      </c>
      <c r="K60" s="137"/>
      <c r="L60" s="141"/>
    </row>
    <row r="61" spans="1:47" s="10" customFormat="1" ht="19.899999999999999" customHeight="1">
      <c r="B61" s="142"/>
      <c r="C61" s="143"/>
      <c r="D61" s="144" t="s">
        <v>97</v>
      </c>
      <c r="E61" s="145"/>
      <c r="F61" s="145"/>
      <c r="G61" s="145"/>
      <c r="H61" s="145"/>
      <c r="I61" s="145"/>
      <c r="J61" s="146">
        <f>J99</f>
        <v>0</v>
      </c>
      <c r="K61" s="143"/>
      <c r="L61" s="147"/>
    </row>
    <row r="62" spans="1:47" s="10" customFormat="1" ht="19.899999999999999" customHeight="1">
      <c r="B62" s="142"/>
      <c r="C62" s="143"/>
      <c r="D62" s="144" t="s">
        <v>98</v>
      </c>
      <c r="E62" s="145"/>
      <c r="F62" s="145"/>
      <c r="G62" s="145"/>
      <c r="H62" s="145"/>
      <c r="I62" s="145"/>
      <c r="J62" s="146">
        <f>J124</f>
        <v>0</v>
      </c>
      <c r="K62" s="143"/>
      <c r="L62" s="147"/>
    </row>
    <row r="63" spans="1:47" s="10" customFormat="1" ht="19.899999999999999" customHeight="1">
      <c r="B63" s="142"/>
      <c r="C63" s="143"/>
      <c r="D63" s="144" t="s">
        <v>99</v>
      </c>
      <c r="E63" s="145"/>
      <c r="F63" s="145"/>
      <c r="G63" s="145"/>
      <c r="H63" s="145"/>
      <c r="I63" s="145"/>
      <c r="J63" s="146">
        <f>J176</f>
        <v>0</v>
      </c>
      <c r="K63" s="143"/>
      <c r="L63" s="147"/>
    </row>
    <row r="64" spans="1:47" s="10" customFormat="1" ht="19.899999999999999" customHeight="1">
      <c r="B64" s="142"/>
      <c r="C64" s="143"/>
      <c r="D64" s="144" t="s">
        <v>100</v>
      </c>
      <c r="E64" s="145"/>
      <c r="F64" s="145"/>
      <c r="G64" s="145"/>
      <c r="H64" s="145"/>
      <c r="I64" s="145"/>
      <c r="J64" s="146">
        <f>J396</f>
        <v>0</v>
      </c>
      <c r="K64" s="143"/>
      <c r="L64" s="147"/>
    </row>
    <row r="65" spans="1:31" s="10" customFormat="1" ht="19.899999999999999" customHeight="1">
      <c r="B65" s="142"/>
      <c r="C65" s="143"/>
      <c r="D65" s="144" t="s">
        <v>101</v>
      </c>
      <c r="E65" s="145"/>
      <c r="F65" s="145"/>
      <c r="G65" s="145"/>
      <c r="H65" s="145"/>
      <c r="I65" s="145"/>
      <c r="J65" s="146">
        <f>J413</f>
        <v>0</v>
      </c>
      <c r="K65" s="143"/>
      <c r="L65" s="147"/>
    </row>
    <row r="66" spans="1:31" s="9" customFormat="1" ht="24.95" customHeight="1">
      <c r="B66" s="136"/>
      <c r="C66" s="137"/>
      <c r="D66" s="138" t="s">
        <v>102</v>
      </c>
      <c r="E66" s="139"/>
      <c r="F66" s="139"/>
      <c r="G66" s="139"/>
      <c r="H66" s="139"/>
      <c r="I66" s="139"/>
      <c r="J66" s="140">
        <f>J417</f>
        <v>0</v>
      </c>
      <c r="K66" s="137"/>
      <c r="L66" s="141"/>
    </row>
    <row r="67" spans="1:31" s="10" customFormat="1" ht="19.899999999999999" customHeight="1">
      <c r="B67" s="142"/>
      <c r="C67" s="143"/>
      <c r="D67" s="144" t="s">
        <v>103</v>
      </c>
      <c r="E67" s="145"/>
      <c r="F67" s="145"/>
      <c r="G67" s="145"/>
      <c r="H67" s="145"/>
      <c r="I67" s="145"/>
      <c r="J67" s="146">
        <f>J418</f>
        <v>0</v>
      </c>
      <c r="K67" s="143"/>
      <c r="L67" s="147"/>
    </row>
    <row r="68" spans="1:31" s="10" customFormat="1" ht="19.899999999999999" customHeight="1">
      <c r="B68" s="142"/>
      <c r="C68" s="143"/>
      <c r="D68" s="144" t="s">
        <v>104</v>
      </c>
      <c r="E68" s="145"/>
      <c r="F68" s="145"/>
      <c r="G68" s="145"/>
      <c r="H68" s="145"/>
      <c r="I68" s="145"/>
      <c r="J68" s="146">
        <f>J442</f>
        <v>0</v>
      </c>
      <c r="K68" s="143"/>
      <c r="L68" s="147"/>
    </row>
    <row r="69" spans="1:31" s="10" customFormat="1" ht="19.899999999999999" customHeight="1">
      <c r="B69" s="142"/>
      <c r="C69" s="143"/>
      <c r="D69" s="144" t="s">
        <v>105</v>
      </c>
      <c r="E69" s="145"/>
      <c r="F69" s="145"/>
      <c r="G69" s="145"/>
      <c r="H69" s="145"/>
      <c r="I69" s="145"/>
      <c r="J69" s="146">
        <f>J462</f>
        <v>0</v>
      </c>
      <c r="K69" s="143"/>
      <c r="L69" s="147"/>
    </row>
    <row r="70" spans="1:31" s="10" customFormat="1" ht="19.899999999999999" customHeight="1">
      <c r="B70" s="142"/>
      <c r="C70" s="143"/>
      <c r="D70" s="144" t="s">
        <v>106</v>
      </c>
      <c r="E70" s="145"/>
      <c r="F70" s="145"/>
      <c r="G70" s="145"/>
      <c r="H70" s="145"/>
      <c r="I70" s="145"/>
      <c r="J70" s="146">
        <f>J518</f>
        <v>0</v>
      </c>
      <c r="K70" s="143"/>
      <c r="L70" s="147"/>
    </row>
    <row r="71" spans="1:31" s="10" customFormat="1" ht="19.899999999999999" customHeight="1">
      <c r="B71" s="142"/>
      <c r="C71" s="143"/>
      <c r="D71" s="144" t="s">
        <v>107</v>
      </c>
      <c r="E71" s="145"/>
      <c r="F71" s="145"/>
      <c r="G71" s="145"/>
      <c r="H71" s="145"/>
      <c r="I71" s="145"/>
      <c r="J71" s="146">
        <f>J558</f>
        <v>0</v>
      </c>
      <c r="K71" s="143"/>
      <c r="L71" s="147"/>
    </row>
    <row r="72" spans="1:31" s="10" customFormat="1" ht="19.899999999999999" customHeight="1">
      <c r="B72" s="142"/>
      <c r="C72" s="143"/>
      <c r="D72" s="144" t="s">
        <v>108</v>
      </c>
      <c r="E72" s="145"/>
      <c r="F72" s="145"/>
      <c r="G72" s="145"/>
      <c r="H72" s="145"/>
      <c r="I72" s="145"/>
      <c r="J72" s="146">
        <f>J565</f>
        <v>0</v>
      </c>
      <c r="K72" s="143"/>
      <c r="L72" s="147"/>
    </row>
    <row r="73" spans="1:31" s="10" customFormat="1" ht="19.899999999999999" customHeight="1">
      <c r="B73" s="142"/>
      <c r="C73" s="143"/>
      <c r="D73" s="144" t="s">
        <v>109</v>
      </c>
      <c r="E73" s="145"/>
      <c r="F73" s="145"/>
      <c r="G73" s="145"/>
      <c r="H73" s="145"/>
      <c r="I73" s="145"/>
      <c r="J73" s="146">
        <f>J584</f>
        <v>0</v>
      </c>
      <c r="K73" s="143"/>
      <c r="L73" s="147"/>
    </row>
    <row r="74" spans="1:31" s="10" customFormat="1" ht="19.899999999999999" customHeight="1">
      <c r="B74" s="142"/>
      <c r="C74" s="143"/>
      <c r="D74" s="144" t="s">
        <v>110</v>
      </c>
      <c r="E74" s="145"/>
      <c r="F74" s="145"/>
      <c r="G74" s="145"/>
      <c r="H74" s="145"/>
      <c r="I74" s="145"/>
      <c r="J74" s="146">
        <f>J587</f>
        <v>0</v>
      </c>
      <c r="K74" s="143"/>
      <c r="L74" s="147"/>
    </row>
    <row r="75" spans="1:31" s="10" customFormat="1" ht="19.899999999999999" customHeight="1">
      <c r="B75" s="142"/>
      <c r="C75" s="143"/>
      <c r="D75" s="144" t="s">
        <v>111</v>
      </c>
      <c r="E75" s="145"/>
      <c r="F75" s="145"/>
      <c r="G75" s="145"/>
      <c r="H75" s="145"/>
      <c r="I75" s="145"/>
      <c r="J75" s="146">
        <f>J621</f>
        <v>0</v>
      </c>
      <c r="K75" s="143"/>
      <c r="L75" s="147"/>
    </row>
    <row r="76" spans="1:31" s="10" customFormat="1" ht="19.899999999999999" customHeight="1">
      <c r="B76" s="142"/>
      <c r="C76" s="143"/>
      <c r="D76" s="144" t="s">
        <v>112</v>
      </c>
      <c r="E76" s="145"/>
      <c r="F76" s="145"/>
      <c r="G76" s="145"/>
      <c r="H76" s="145"/>
      <c r="I76" s="145"/>
      <c r="J76" s="146">
        <f>J679</f>
        <v>0</v>
      </c>
      <c r="K76" s="143"/>
      <c r="L76" s="147"/>
    </row>
    <row r="77" spans="1:31" s="9" customFormat="1" ht="24.95" customHeight="1">
      <c r="B77" s="136"/>
      <c r="C77" s="137"/>
      <c r="D77" s="138" t="s">
        <v>113</v>
      </c>
      <c r="E77" s="139"/>
      <c r="F77" s="139"/>
      <c r="G77" s="139"/>
      <c r="H77" s="139"/>
      <c r="I77" s="139"/>
      <c r="J77" s="140">
        <f>J783</f>
        <v>0</v>
      </c>
      <c r="K77" s="137"/>
      <c r="L77" s="141"/>
    </row>
    <row r="78" spans="1:31" s="2" customFormat="1" ht="21.75" customHeight="1">
      <c r="A78" s="36"/>
      <c r="B78" s="37"/>
      <c r="C78" s="38"/>
      <c r="D78" s="38"/>
      <c r="E78" s="38"/>
      <c r="F78" s="38"/>
      <c r="G78" s="38"/>
      <c r="H78" s="38"/>
      <c r="I78" s="38"/>
      <c r="J78" s="38"/>
      <c r="K78" s="38"/>
      <c r="L78" s="108"/>
      <c r="S78" s="36"/>
      <c r="T78" s="36"/>
      <c r="U78" s="36"/>
      <c r="V78" s="36"/>
      <c r="W78" s="36"/>
      <c r="X78" s="36"/>
      <c r="Y78" s="36"/>
      <c r="Z78" s="36"/>
      <c r="AA78" s="36"/>
      <c r="AB78" s="36"/>
      <c r="AC78" s="36"/>
      <c r="AD78" s="36"/>
      <c r="AE78" s="36"/>
    </row>
    <row r="79" spans="1:31" s="2" customFormat="1" ht="6.95" customHeight="1">
      <c r="A79" s="36"/>
      <c r="B79" s="49"/>
      <c r="C79" s="50"/>
      <c r="D79" s="50"/>
      <c r="E79" s="50"/>
      <c r="F79" s="50"/>
      <c r="G79" s="50"/>
      <c r="H79" s="50"/>
      <c r="I79" s="50"/>
      <c r="J79" s="50"/>
      <c r="K79" s="50"/>
      <c r="L79" s="108"/>
      <c r="S79" s="36"/>
      <c r="T79" s="36"/>
      <c r="U79" s="36"/>
      <c r="V79" s="36"/>
      <c r="W79" s="36"/>
      <c r="X79" s="36"/>
      <c r="Y79" s="36"/>
      <c r="Z79" s="36"/>
      <c r="AA79" s="36"/>
      <c r="AB79" s="36"/>
      <c r="AC79" s="36"/>
      <c r="AD79" s="36"/>
      <c r="AE79" s="36"/>
    </row>
    <row r="83" spans="1:31" s="2" customFormat="1" ht="6.95" customHeight="1">
      <c r="A83" s="36"/>
      <c r="B83" s="51"/>
      <c r="C83" s="52"/>
      <c r="D83" s="52"/>
      <c r="E83" s="52"/>
      <c r="F83" s="52"/>
      <c r="G83" s="52"/>
      <c r="H83" s="52"/>
      <c r="I83" s="52"/>
      <c r="J83" s="52"/>
      <c r="K83" s="52"/>
      <c r="L83" s="108"/>
      <c r="S83" s="36"/>
      <c r="T83" s="36"/>
      <c r="U83" s="36"/>
      <c r="V83" s="36"/>
      <c r="W83" s="36"/>
      <c r="X83" s="36"/>
      <c r="Y83" s="36"/>
      <c r="Z83" s="36"/>
      <c r="AA83" s="36"/>
      <c r="AB83" s="36"/>
      <c r="AC83" s="36"/>
      <c r="AD83" s="36"/>
      <c r="AE83" s="36"/>
    </row>
    <row r="84" spans="1:31" s="2" customFormat="1" ht="24.95" customHeight="1">
      <c r="A84" s="36"/>
      <c r="B84" s="37"/>
      <c r="C84" s="25" t="s">
        <v>114</v>
      </c>
      <c r="D84" s="38"/>
      <c r="E84" s="38"/>
      <c r="F84" s="38"/>
      <c r="G84" s="38"/>
      <c r="H84" s="38"/>
      <c r="I84" s="38"/>
      <c r="J84" s="38"/>
      <c r="K84" s="38"/>
      <c r="L84" s="108"/>
      <c r="S84" s="36"/>
      <c r="T84" s="36"/>
      <c r="U84" s="36"/>
      <c r="V84" s="36"/>
      <c r="W84" s="36"/>
      <c r="X84" s="36"/>
      <c r="Y84" s="36"/>
      <c r="Z84" s="36"/>
      <c r="AA84" s="36"/>
      <c r="AB84" s="36"/>
      <c r="AC84" s="36"/>
      <c r="AD84" s="36"/>
      <c r="AE84" s="36"/>
    </row>
    <row r="85" spans="1:31" s="2" customFormat="1" ht="6.95" customHeight="1">
      <c r="A85" s="36"/>
      <c r="B85" s="37"/>
      <c r="C85" s="38"/>
      <c r="D85" s="38"/>
      <c r="E85" s="38"/>
      <c r="F85" s="38"/>
      <c r="G85" s="38"/>
      <c r="H85" s="38"/>
      <c r="I85" s="38"/>
      <c r="J85" s="38"/>
      <c r="K85" s="38"/>
      <c r="L85" s="108"/>
      <c r="S85" s="36"/>
      <c r="T85" s="36"/>
      <c r="U85" s="36"/>
      <c r="V85" s="36"/>
      <c r="W85" s="36"/>
      <c r="X85" s="36"/>
      <c r="Y85" s="36"/>
      <c r="Z85" s="36"/>
      <c r="AA85" s="36"/>
      <c r="AB85" s="36"/>
      <c r="AC85" s="36"/>
      <c r="AD85" s="36"/>
      <c r="AE85" s="36"/>
    </row>
    <row r="86" spans="1:31" s="2" customFormat="1" ht="12" customHeight="1">
      <c r="A86" s="36"/>
      <c r="B86" s="37"/>
      <c r="C86" s="31" t="s">
        <v>16</v>
      </c>
      <c r="D86" s="38"/>
      <c r="E86" s="38"/>
      <c r="F86" s="38"/>
      <c r="G86" s="38"/>
      <c r="H86" s="38"/>
      <c r="I86" s="38"/>
      <c r="J86" s="38"/>
      <c r="K86" s="38"/>
      <c r="L86" s="108"/>
      <c r="S86" s="36"/>
      <c r="T86" s="36"/>
      <c r="U86" s="36"/>
      <c r="V86" s="36"/>
      <c r="W86" s="36"/>
      <c r="X86" s="36"/>
      <c r="Y86" s="36"/>
      <c r="Z86" s="36"/>
      <c r="AA86" s="36"/>
      <c r="AB86" s="36"/>
      <c r="AC86" s="36"/>
      <c r="AD86" s="36"/>
      <c r="AE86" s="36"/>
    </row>
    <row r="87" spans="1:31" s="2" customFormat="1" ht="26.25" customHeight="1">
      <c r="A87" s="36"/>
      <c r="B87" s="37"/>
      <c r="C87" s="38"/>
      <c r="D87" s="38"/>
      <c r="E87" s="385" t="str">
        <f>E7</f>
        <v>Potravinová banka Královské Poříčí - I. část - hl. budova 1.NP a severo-západní část 2.NP, hl. vstup do budovy</v>
      </c>
      <c r="F87" s="386"/>
      <c r="G87" s="386"/>
      <c r="H87" s="386"/>
      <c r="I87" s="38"/>
      <c r="J87" s="38"/>
      <c r="K87" s="38"/>
      <c r="L87" s="108"/>
      <c r="S87" s="36"/>
      <c r="T87" s="36"/>
      <c r="U87" s="36"/>
      <c r="V87" s="36"/>
      <c r="W87" s="36"/>
      <c r="X87" s="36"/>
      <c r="Y87" s="36"/>
      <c r="Z87" s="36"/>
      <c r="AA87" s="36"/>
      <c r="AB87" s="36"/>
      <c r="AC87" s="36"/>
      <c r="AD87" s="36"/>
      <c r="AE87" s="36"/>
    </row>
    <row r="88" spans="1:31" s="2" customFormat="1" ht="12" customHeight="1">
      <c r="A88" s="36"/>
      <c r="B88" s="37"/>
      <c r="C88" s="31" t="s">
        <v>90</v>
      </c>
      <c r="D88" s="38"/>
      <c r="E88" s="38"/>
      <c r="F88" s="38"/>
      <c r="G88" s="38"/>
      <c r="H88" s="38"/>
      <c r="I88" s="38"/>
      <c r="J88" s="38"/>
      <c r="K88" s="38"/>
      <c r="L88" s="108"/>
      <c r="S88" s="36"/>
      <c r="T88" s="36"/>
      <c r="U88" s="36"/>
      <c r="V88" s="36"/>
      <c r="W88" s="36"/>
      <c r="X88" s="36"/>
      <c r="Y88" s="36"/>
      <c r="Z88" s="36"/>
      <c r="AA88" s="36"/>
      <c r="AB88" s="36"/>
      <c r="AC88" s="36"/>
      <c r="AD88" s="36"/>
      <c r="AE88" s="36"/>
    </row>
    <row r="89" spans="1:31" s="2" customFormat="1" ht="16.5" customHeight="1">
      <c r="A89" s="36"/>
      <c r="B89" s="37"/>
      <c r="C89" s="38"/>
      <c r="D89" s="38"/>
      <c r="E89" s="357" t="str">
        <f>E9</f>
        <v>01 - Stavební část + ZTI</v>
      </c>
      <c r="F89" s="387"/>
      <c r="G89" s="387"/>
      <c r="H89" s="387"/>
      <c r="I89" s="38"/>
      <c r="J89" s="38"/>
      <c r="K89" s="38"/>
      <c r="L89" s="108"/>
      <c r="S89" s="36"/>
      <c r="T89" s="36"/>
      <c r="U89" s="36"/>
      <c r="V89" s="36"/>
      <c r="W89" s="36"/>
      <c r="X89" s="36"/>
      <c r="Y89" s="36"/>
      <c r="Z89" s="36"/>
      <c r="AA89" s="36"/>
      <c r="AB89" s="36"/>
      <c r="AC89" s="36"/>
      <c r="AD89" s="36"/>
      <c r="AE89" s="36"/>
    </row>
    <row r="90" spans="1:31" s="2" customFormat="1" ht="6.95" customHeight="1">
      <c r="A90" s="36"/>
      <c r="B90" s="37"/>
      <c r="C90" s="38"/>
      <c r="D90" s="38"/>
      <c r="E90" s="38"/>
      <c r="F90" s="38"/>
      <c r="G90" s="38"/>
      <c r="H90" s="38"/>
      <c r="I90" s="38"/>
      <c r="J90" s="38"/>
      <c r="K90" s="38"/>
      <c r="L90" s="108"/>
      <c r="S90" s="36"/>
      <c r="T90" s="36"/>
      <c r="U90" s="36"/>
      <c r="V90" s="36"/>
      <c r="W90" s="36"/>
      <c r="X90" s="36"/>
      <c r="Y90" s="36"/>
      <c r="Z90" s="36"/>
      <c r="AA90" s="36"/>
      <c r="AB90" s="36"/>
      <c r="AC90" s="36"/>
      <c r="AD90" s="36"/>
      <c r="AE90" s="36"/>
    </row>
    <row r="91" spans="1:31" s="2" customFormat="1" ht="12" customHeight="1">
      <c r="A91" s="36"/>
      <c r="B91" s="37"/>
      <c r="C91" s="31" t="s">
        <v>21</v>
      </c>
      <c r="D91" s="38"/>
      <c r="E91" s="38"/>
      <c r="F91" s="29" t="str">
        <f>F12</f>
        <v>Královské poříčí, Lázeňská 175</v>
      </c>
      <c r="G91" s="38"/>
      <c r="H91" s="38"/>
      <c r="I91" s="31" t="s">
        <v>23</v>
      </c>
      <c r="J91" s="61" t="str">
        <f>IF(J12="","",J12)</f>
        <v>15. 1. 2021</v>
      </c>
      <c r="K91" s="38"/>
      <c r="L91" s="108"/>
      <c r="S91" s="36"/>
      <c r="T91" s="36"/>
      <c r="U91" s="36"/>
      <c r="V91" s="36"/>
      <c r="W91" s="36"/>
      <c r="X91" s="36"/>
      <c r="Y91" s="36"/>
      <c r="Z91" s="36"/>
      <c r="AA91" s="36"/>
      <c r="AB91" s="36"/>
      <c r="AC91" s="36"/>
      <c r="AD91" s="36"/>
      <c r="AE91" s="36"/>
    </row>
    <row r="92" spans="1:31" s="2" customFormat="1" ht="6.95" customHeight="1">
      <c r="A92" s="36"/>
      <c r="B92" s="37"/>
      <c r="C92" s="38"/>
      <c r="D92" s="38"/>
      <c r="E92" s="38"/>
      <c r="F92" s="38"/>
      <c r="G92" s="38"/>
      <c r="H92" s="38"/>
      <c r="I92" s="38"/>
      <c r="J92" s="38"/>
      <c r="K92" s="38"/>
      <c r="L92" s="108"/>
      <c r="S92" s="36"/>
      <c r="T92" s="36"/>
      <c r="U92" s="36"/>
      <c r="V92" s="36"/>
      <c r="W92" s="36"/>
      <c r="X92" s="36"/>
      <c r="Y92" s="36"/>
      <c r="Z92" s="36"/>
      <c r="AA92" s="36"/>
      <c r="AB92" s="36"/>
      <c r="AC92" s="36"/>
      <c r="AD92" s="36"/>
      <c r="AE92" s="36"/>
    </row>
    <row r="93" spans="1:31" s="2" customFormat="1" ht="15.2" customHeight="1">
      <c r="A93" s="36"/>
      <c r="B93" s="37"/>
      <c r="C93" s="31" t="s">
        <v>25</v>
      </c>
      <c r="D93" s="38"/>
      <c r="E93" s="38"/>
      <c r="F93" s="29" t="str">
        <f>E15</f>
        <v>Potravinová banka Karlovarského kraje  z. s.</v>
      </c>
      <c r="G93" s="38"/>
      <c r="H93" s="38"/>
      <c r="I93" s="31" t="s">
        <v>31</v>
      </c>
      <c r="J93" s="34" t="str">
        <f>E21</f>
        <v>SCHRADER s.r.o.</v>
      </c>
      <c r="K93" s="38"/>
      <c r="L93" s="108"/>
      <c r="S93" s="36"/>
      <c r="T93" s="36"/>
      <c r="U93" s="36"/>
      <c r="V93" s="36"/>
      <c r="W93" s="36"/>
      <c r="X93" s="36"/>
      <c r="Y93" s="36"/>
      <c r="Z93" s="36"/>
      <c r="AA93" s="36"/>
      <c r="AB93" s="36"/>
      <c r="AC93" s="36"/>
      <c r="AD93" s="36"/>
      <c r="AE93" s="36"/>
    </row>
    <row r="94" spans="1:31" s="2" customFormat="1" ht="15.2" customHeight="1">
      <c r="A94" s="36"/>
      <c r="B94" s="37"/>
      <c r="C94" s="31" t="s">
        <v>29</v>
      </c>
      <c r="D94" s="38"/>
      <c r="E94" s="38"/>
      <c r="F94" s="29" t="str">
        <f>IF(E18="","",E18)</f>
        <v>Vyplň údaj</v>
      </c>
      <c r="G94" s="38"/>
      <c r="H94" s="38"/>
      <c r="I94" s="31" t="s">
        <v>34</v>
      </c>
      <c r="J94" s="34" t="str">
        <f>E24</f>
        <v>Michal Kubelka</v>
      </c>
      <c r="K94" s="38"/>
      <c r="L94" s="108"/>
      <c r="S94" s="36"/>
      <c r="T94" s="36"/>
      <c r="U94" s="36"/>
      <c r="V94" s="36"/>
      <c r="W94" s="36"/>
      <c r="X94" s="36"/>
      <c r="Y94" s="36"/>
      <c r="Z94" s="36"/>
      <c r="AA94" s="36"/>
      <c r="AB94" s="36"/>
      <c r="AC94" s="36"/>
      <c r="AD94" s="36"/>
      <c r="AE94" s="36"/>
    </row>
    <row r="95" spans="1:31" s="2" customFormat="1" ht="10.35" customHeight="1">
      <c r="A95" s="36"/>
      <c r="B95" s="37"/>
      <c r="C95" s="38"/>
      <c r="D95" s="38"/>
      <c r="E95" s="38"/>
      <c r="F95" s="38"/>
      <c r="G95" s="38"/>
      <c r="H95" s="38"/>
      <c r="I95" s="38"/>
      <c r="J95" s="38"/>
      <c r="K95" s="38"/>
      <c r="L95" s="108"/>
      <c r="S95" s="36"/>
      <c r="T95" s="36"/>
      <c r="U95" s="36"/>
      <c r="V95" s="36"/>
      <c r="W95" s="36"/>
      <c r="X95" s="36"/>
      <c r="Y95" s="36"/>
      <c r="Z95" s="36"/>
      <c r="AA95" s="36"/>
      <c r="AB95" s="36"/>
      <c r="AC95" s="36"/>
      <c r="AD95" s="36"/>
      <c r="AE95" s="36"/>
    </row>
    <row r="96" spans="1:31" s="11" customFormat="1" ht="29.25" customHeight="1">
      <c r="A96" s="148"/>
      <c r="B96" s="149"/>
      <c r="C96" s="150" t="s">
        <v>115</v>
      </c>
      <c r="D96" s="151" t="s">
        <v>57</v>
      </c>
      <c r="E96" s="151" t="s">
        <v>53</v>
      </c>
      <c r="F96" s="151" t="s">
        <v>54</v>
      </c>
      <c r="G96" s="151" t="s">
        <v>116</v>
      </c>
      <c r="H96" s="151" t="s">
        <v>117</v>
      </c>
      <c r="I96" s="151" t="s">
        <v>118</v>
      </c>
      <c r="J96" s="151" t="s">
        <v>94</v>
      </c>
      <c r="K96" s="152" t="s">
        <v>119</v>
      </c>
      <c r="L96" s="153"/>
      <c r="M96" s="70" t="s">
        <v>19</v>
      </c>
      <c r="N96" s="71" t="s">
        <v>42</v>
      </c>
      <c r="O96" s="71" t="s">
        <v>120</v>
      </c>
      <c r="P96" s="71" t="s">
        <v>121</v>
      </c>
      <c r="Q96" s="71" t="s">
        <v>122</v>
      </c>
      <c r="R96" s="71" t="s">
        <v>123</v>
      </c>
      <c r="S96" s="71" t="s">
        <v>124</v>
      </c>
      <c r="T96" s="72" t="s">
        <v>125</v>
      </c>
      <c r="U96" s="148"/>
      <c r="V96" s="148"/>
      <c r="W96" s="148"/>
      <c r="X96" s="148"/>
      <c r="Y96" s="148"/>
      <c r="Z96" s="148"/>
      <c r="AA96" s="148"/>
      <c r="AB96" s="148"/>
      <c r="AC96" s="148"/>
      <c r="AD96" s="148"/>
      <c r="AE96" s="148"/>
    </row>
    <row r="97" spans="1:65" s="2" customFormat="1" ht="22.9" customHeight="1">
      <c r="A97" s="36"/>
      <c r="B97" s="37"/>
      <c r="C97" s="77" t="s">
        <v>126</v>
      </c>
      <c r="D97" s="38"/>
      <c r="E97" s="38"/>
      <c r="F97" s="38"/>
      <c r="G97" s="38"/>
      <c r="H97" s="38"/>
      <c r="I97" s="38"/>
      <c r="J97" s="154">
        <f>BK97</f>
        <v>0</v>
      </c>
      <c r="K97" s="38"/>
      <c r="L97" s="41"/>
      <c r="M97" s="73"/>
      <c r="N97" s="155"/>
      <c r="O97" s="74"/>
      <c r="P97" s="156">
        <f>P98+P417+P783</f>
        <v>0</v>
      </c>
      <c r="Q97" s="74"/>
      <c r="R97" s="156">
        <f>R98+R417+R783</f>
        <v>85.898166479999986</v>
      </c>
      <c r="S97" s="74"/>
      <c r="T97" s="157">
        <f>T98+T417+T783</f>
        <v>62.962454660000006</v>
      </c>
      <c r="U97" s="36"/>
      <c r="V97" s="36"/>
      <c r="W97" s="36"/>
      <c r="X97" s="36"/>
      <c r="Y97" s="36"/>
      <c r="Z97" s="36"/>
      <c r="AA97" s="36"/>
      <c r="AB97" s="36"/>
      <c r="AC97" s="36"/>
      <c r="AD97" s="36"/>
      <c r="AE97" s="36"/>
      <c r="AT97" s="19" t="s">
        <v>71</v>
      </c>
      <c r="AU97" s="19" t="s">
        <v>95</v>
      </c>
      <c r="BK97" s="158">
        <f>BK98+BK417+BK783</f>
        <v>0</v>
      </c>
    </row>
    <row r="98" spans="1:65" s="12" customFormat="1" ht="25.9" customHeight="1">
      <c r="B98" s="159"/>
      <c r="C98" s="160"/>
      <c r="D98" s="161" t="s">
        <v>71</v>
      </c>
      <c r="E98" s="162" t="s">
        <v>127</v>
      </c>
      <c r="F98" s="162" t="s">
        <v>128</v>
      </c>
      <c r="G98" s="160"/>
      <c r="H98" s="160"/>
      <c r="I98" s="163"/>
      <c r="J98" s="164">
        <f>BK98</f>
        <v>0</v>
      </c>
      <c r="K98" s="160"/>
      <c r="L98" s="165"/>
      <c r="M98" s="166"/>
      <c r="N98" s="167"/>
      <c r="O98" s="167"/>
      <c r="P98" s="168">
        <f>P99+P124+P176+P396+P413</f>
        <v>0</v>
      </c>
      <c r="Q98" s="167"/>
      <c r="R98" s="168">
        <f>R99+R124+R176+R396+R413</f>
        <v>66.621398549999995</v>
      </c>
      <c r="S98" s="167"/>
      <c r="T98" s="169">
        <f>T99+T124+T176+T396+T413</f>
        <v>27.477896000000001</v>
      </c>
      <c r="AR98" s="170" t="s">
        <v>80</v>
      </c>
      <c r="AT98" s="171" t="s">
        <v>71</v>
      </c>
      <c r="AU98" s="171" t="s">
        <v>72</v>
      </c>
      <c r="AY98" s="170" t="s">
        <v>129</v>
      </c>
      <c r="BK98" s="172">
        <f>BK99+BK124+BK176+BK396+BK413</f>
        <v>0</v>
      </c>
    </row>
    <row r="99" spans="1:65" s="12" customFormat="1" ht="22.9" customHeight="1">
      <c r="B99" s="159"/>
      <c r="C99" s="160"/>
      <c r="D99" s="161" t="s">
        <v>71</v>
      </c>
      <c r="E99" s="173" t="s">
        <v>130</v>
      </c>
      <c r="F99" s="173" t="s">
        <v>131</v>
      </c>
      <c r="G99" s="160"/>
      <c r="H99" s="160"/>
      <c r="I99" s="163"/>
      <c r="J99" s="174">
        <f>BK99</f>
        <v>0</v>
      </c>
      <c r="K99" s="160"/>
      <c r="L99" s="165"/>
      <c r="M99" s="166"/>
      <c r="N99" s="167"/>
      <c r="O99" s="167"/>
      <c r="P99" s="168">
        <f>SUM(P100:P123)</f>
        <v>0</v>
      </c>
      <c r="Q99" s="167"/>
      <c r="R99" s="168">
        <f>SUM(R100:R123)</f>
        <v>32.638482330000002</v>
      </c>
      <c r="S99" s="167"/>
      <c r="T99" s="169">
        <f>SUM(T100:T123)</f>
        <v>0</v>
      </c>
      <c r="AR99" s="170" t="s">
        <v>80</v>
      </c>
      <c r="AT99" s="171" t="s">
        <v>71</v>
      </c>
      <c r="AU99" s="171" t="s">
        <v>80</v>
      </c>
      <c r="AY99" s="170" t="s">
        <v>129</v>
      </c>
      <c r="BK99" s="172">
        <f>SUM(BK100:BK123)</f>
        <v>0</v>
      </c>
    </row>
    <row r="100" spans="1:65" s="2" customFormat="1" ht="24.2" customHeight="1">
      <c r="A100" s="36"/>
      <c r="B100" s="37"/>
      <c r="C100" s="175" t="s">
        <v>80</v>
      </c>
      <c r="D100" s="175" t="s">
        <v>132</v>
      </c>
      <c r="E100" s="176" t="s">
        <v>133</v>
      </c>
      <c r="F100" s="177" t="s">
        <v>134</v>
      </c>
      <c r="G100" s="178" t="s">
        <v>135</v>
      </c>
      <c r="H100" s="179">
        <v>7.6</v>
      </c>
      <c r="I100" s="180"/>
      <c r="J100" s="181">
        <f>ROUND(I100*H100,2)</f>
        <v>0</v>
      </c>
      <c r="K100" s="177" t="s">
        <v>136</v>
      </c>
      <c r="L100" s="41"/>
      <c r="M100" s="182" t="s">
        <v>19</v>
      </c>
      <c r="N100" s="183" t="s">
        <v>43</v>
      </c>
      <c r="O100" s="66"/>
      <c r="P100" s="184">
        <f>O100*H100</f>
        <v>0</v>
      </c>
      <c r="Q100" s="184">
        <v>7.9210000000000003E-2</v>
      </c>
      <c r="R100" s="184">
        <f>Q100*H100</f>
        <v>0.60199599999999998</v>
      </c>
      <c r="S100" s="184">
        <v>0</v>
      </c>
      <c r="T100" s="185">
        <f>S100*H100</f>
        <v>0</v>
      </c>
      <c r="U100" s="36"/>
      <c r="V100" s="36"/>
      <c r="W100" s="36"/>
      <c r="X100" s="36"/>
      <c r="Y100" s="36"/>
      <c r="Z100" s="36"/>
      <c r="AA100" s="36"/>
      <c r="AB100" s="36"/>
      <c r="AC100" s="36"/>
      <c r="AD100" s="36"/>
      <c r="AE100" s="36"/>
      <c r="AR100" s="186" t="s">
        <v>137</v>
      </c>
      <c r="AT100" s="186" t="s">
        <v>132</v>
      </c>
      <c r="AU100" s="186" t="s">
        <v>82</v>
      </c>
      <c r="AY100" s="19" t="s">
        <v>129</v>
      </c>
      <c r="BE100" s="187">
        <f>IF(N100="základní",J100,0)</f>
        <v>0</v>
      </c>
      <c r="BF100" s="187">
        <f>IF(N100="snížená",J100,0)</f>
        <v>0</v>
      </c>
      <c r="BG100" s="187">
        <f>IF(N100="zákl. přenesená",J100,0)</f>
        <v>0</v>
      </c>
      <c r="BH100" s="187">
        <f>IF(N100="sníž. přenesená",J100,0)</f>
        <v>0</v>
      </c>
      <c r="BI100" s="187">
        <f>IF(N100="nulová",J100,0)</f>
        <v>0</v>
      </c>
      <c r="BJ100" s="19" t="s">
        <v>80</v>
      </c>
      <c r="BK100" s="187">
        <f>ROUND(I100*H100,2)</f>
        <v>0</v>
      </c>
      <c r="BL100" s="19" t="s">
        <v>137</v>
      </c>
      <c r="BM100" s="186" t="s">
        <v>138</v>
      </c>
    </row>
    <row r="101" spans="1:65" s="2" customFormat="1" ht="11.25">
      <c r="A101" s="36"/>
      <c r="B101" s="37"/>
      <c r="C101" s="38"/>
      <c r="D101" s="188" t="s">
        <v>139</v>
      </c>
      <c r="E101" s="38"/>
      <c r="F101" s="189" t="s">
        <v>140</v>
      </c>
      <c r="G101" s="38"/>
      <c r="H101" s="38"/>
      <c r="I101" s="190"/>
      <c r="J101" s="38"/>
      <c r="K101" s="38"/>
      <c r="L101" s="41"/>
      <c r="M101" s="191"/>
      <c r="N101" s="192"/>
      <c r="O101" s="66"/>
      <c r="P101" s="66"/>
      <c r="Q101" s="66"/>
      <c r="R101" s="66"/>
      <c r="S101" s="66"/>
      <c r="T101" s="67"/>
      <c r="U101" s="36"/>
      <c r="V101" s="36"/>
      <c r="W101" s="36"/>
      <c r="X101" s="36"/>
      <c r="Y101" s="36"/>
      <c r="Z101" s="36"/>
      <c r="AA101" s="36"/>
      <c r="AB101" s="36"/>
      <c r="AC101" s="36"/>
      <c r="AD101" s="36"/>
      <c r="AE101" s="36"/>
      <c r="AT101" s="19" t="s">
        <v>139</v>
      </c>
      <c r="AU101" s="19" t="s">
        <v>82</v>
      </c>
    </row>
    <row r="102" spans="1:65" s="13" customFormat="1" ht="11.25">
      <c r="B102" s="193"/>
      <c r="C102" s="194"/>
      <c r="D102" s="195" t="s">
        <v>141</v>
      </c>
      <c r="E102" s="196" t="s">
        <v>19</v>
      </c>
      <c r="F102" s="197" t="s">
        <v>142</v>
      </c>
      <c r="G102" s="194"/>
      <c r="H102" s="196" t="s">
        <v>19</v>
      </c>
      <c r="I102" s="198"/>
      <c r="J102" s="194"/>
      <c r="K102" s="194"/>
      <c r="L102" s="199"/>
      <c r="M102" s="200"/>
      <c r="N102" s="201"/>
      <c r="O102" s="201"/>
      <c r="P102" s="201"/>
      <c r="Q102" s="201"/>
      <c r="R102" s="201"/>
      <c r="S102" s="201"/>
      <c r="T102" s="202"/>
      <c r="AT102" s="203" t="s">
        <v>141</v>
      </c>
      <c r="AU102" s="203" t="s">
        <v>82</v>
      </c>
      <c r="AV102" s="13" t="s">
        <v>80</v>
      </c>
      <c r="AW102" s="13" t="s">
        <v>33</v>
      </c>
      <c r="AX102" s="13" t="s">
        <v>72</v>
      </c>
      <c r="AY102" s="203" t="s">
        <v>129</v>
      </c>
    </row>
    <row r="103" spans="1:65" s="14" customFormat="1" ht="11.25">
      <c r="B103" s="204"/>
      <c r="C103" s="205"/>
      <c r="D103" s="195" t="s">
        <v>141</v>
      </c>
      <c r="E103" s="206" t="s">
        <v>19</v>
      </c>
      <c r="F103" s="207" t="s">
        <v>143</v>
      </c>
      <c r="G103" s="205"/>
      <c r="H103" s="208">
        <v>5.8</v>
      </c>
      <c r="I103" s="209"/>
      <c r="J103" s="205"/>
      <c r="K103" s="205"/>
      <c r="L103" s="210"/>
      <c r="M103" s="211"/>
      <c r="N103" s="212"/>
      <c r="O103" s="212"/>
      <c r="P103" s="212"/>
      <c r="Q103" s="212"/>
      <c r="R103" s="212"/>
      <c r="S103" s="212"/>
      <c r="T103" s="213"/>
      <c r="AT103" s="214" t="s">
        <v>141</v>
      </c>
      <c r="AU103" s="214" t="s">
        <v>82</v>
      </c>
      <c r="AV103" s="14" t="s">
        <v>82</v>
      </c>
      <c r="AW103" s="14" t="s">
        <v>33</v>
      </c>
      <c r="AX103" s="14" t="s">
        <v>72</v>
      </c>
      <c r="AY103" s="214" t="s">
        <v>129</v>
      </c>
    </row>
    <row r="104" spans="1:65" s="14" customFormat="1" ht="11.25">
      <c r="B104" s="204"/>
      <c r="C104" s="205"/>
      <c r="D104" s="195" t="s">
        <v>141</v>
      </c>
      <c r="E104" s="206" t="s">
        <v>19</v>
      </c>
      <c r="F104" s="207" t="s">
        <v>144</v>
      </c>
      <c r="G104" s="205"/>
      <c r="H104" s="208">
        <v>1.8</v>
      </c>
      <c r="I104" s="209"/>
      <c r="J104" s="205"/>
      <c r="K104" s="205"/>
      <c r="L104" s="210"/>
      <c r="M104" s="211"/>
      <c r="N104" s="212"/>
      <c r="O104" s="212"/>
      <c r="P104" s="212"/>
      <c r="Q104" s="212"/>
      <c r="R104" s="212"/>
      <c r="S104" s="212"/>
      <c r="T104" s="213"/>
      <c r="AT104" s="214" t="s">
        <v>141</v>
      </c>
      <c r="AU104" s="214" t="s">
        <v>82</v>
      </c>
      <c r="AV104" s="14" t="s">
        <v>82</v>
      </c>
      <c r="AW104" s="14" t="s">
        <v>33</v>
      </c>
      <c r="AX104" s="14" t="s">
        <v>72</v>
      </c>
      <c r="AY104" s="214" t="s">
        <v>129</v>
      </c>
    </row>
    <row r="105" spans="1:65" s="15" customFormat="1" ht="11.25">
      <c r="B105" s="215"/>
      <c r="C105" s="216"/>
      <c r="D105" s="195" t="s">
        <v>141</v>
      </c>
      <c r="E105" s="217" t="s">
        <v>19</v>
      </c>
      <c r="F105" s="218" t="s">
        <v>145</v>
      </c>
      <c r="G105" s="216"/>
      <c r="H105" s="219">
        <v>7.6</v>
      </c>
      <c r="I105" s="220"/>
      <c r="J105" s="216"/>
      <c r="K105" s="216"/>
      <c r="L105" s="221"/>
      <c r="M105" s="222"/>
      <c r="N105" s="223"/>
      <c r="O105" s="223"/>
      <c r="P105" s="223"/>
      <c r="Q105" s="223"/>
      <c r="R105" s="223"/>
      <c r="S105" s="223"/>
      <c r="T105" s="224"/>
      <c r="AT105" s="225" t="s">
        <v>141</v>
      </c>
      <c r="AU105" s="225" t="s">
        <v>82</v>
      </c>
      <c r="AV105" s="15" t="s">
        <v>137</v>
      </c>
      <c r="AW105" s="15" t="s">
        <v>33</v>
      </c>
      <c r="AX105" s="15" t="s">
        <v>80</v>
      </c>
      <c r="AY105" s="225" t="s">
        <v>129</v>
      </c>
    </row>
    <row r="106" spans="1:65" s="2" customFormat="1" ht="24.2" customHeight="1">
      <c r="A106" s="36"/>
      <c r="B106" s="37"/>
      <c r="C106" s="175" t="s">
        <v>82</v>
      </c>
      <c r="D106" s="175" t="s">
        <v>132</v>
      </c>
      <c r="E106" s="176" t="s">
        <v>146</v>
      </c>
      <c r="F106" s="177" t="s">
        <v>147</v>
      </c>
      <c r="G106" s="178" t="s">
        <v>135</v>
      </c>
      <c r="H106" s="179">
        <v>49.5</v>
      </c>
      <c r="I106" s="180"/>
      <c r="J106" s="181">
        <f>ROUND(I106*H106,2)</f>
        <v>0</v>
      </c>
      <c r="K106" s="177" t="s">
        <v>136</v>
      </c>
      <c r="L106" s="41"/>
      <c r="M106" s="182" t="s">
        <v>19</v>
      </c>
      <c r="N106" s="183" t="s">
        <v>43</v>
      </c>
      <c r="O106" s="66"/>
      <c r="P106" s="184">
        <f>O106*H106</f>
        <v>0</v>
      </c>
      <c r="Q106" s="184">
        <v>0.34839999999999999</v>
      </c>
      <c r="R106" s="184">
        <f>Q106*H106</f>
        <v>17.245799999999999</v>
      </c>
      <c r="S106" s="184">
        <v>0</v>
      </c>
      <c r="T106" s="185">
        <f>S106*H106</f>
        <v>0</v>
      </c>
      <c r="U106" s="36"/>
      <c r="V106" s="36"/>
      <c r="W106" s="36"/>
      <c r="X106" s="36"/>
      <c r="Y106" s="36"/>
      <c r="Z106" s="36"/>
      <c r="AA106" s="36"/>
      <c r="AB106" s="36"/>
      <c r="AC106" s="36"/>
      <c r="AD106" s="36"/>
      <c r="AE106" s="36"/>
      <c r="AR106" s="186" t="s">
        <v>137</v>
      </c>
      <c r="AT106" s="186" t="s">
        <v>132</v>
      </c>
      <c r="AU106" s="186" t="s">
        <v>82</v>
      </c>
      <c r="AY106" s="19" t="s">
        <v>129</v>
      </c>
      <c r="BE106" s="187">
        <f>IF(N106="základní",J106,0)</f>
        <v>0</v>
      </c>
      <c r="BF106" s="187">
        <f>IF(N106="snížená",J106,0)</f>
        <v>0</v>
      </c>
      <c r="BG106" s="187">
        <f>IF(N106="zákl. přenesená",J106,0)</f>
        <v>0</v>
      </c>
      <c r="BH106" s="187">
        <f>IF(N106="sníž. přenesená",J106,0)</f>
        <v>0</v>
      </c>
      <c r="BI106" s="187">
        <f>IF(N106="nulová",J106,0)</f>
        <v>0</v>
      </c>
      <c r="BJ106" s="19" t="s">
        <v>80</v>
      </c>
      <c r="BK106" s="187">
        <f>ROUND(I106*H106,2)</f>
        <v>0</v>
      </c>
      <c r="BL106" s="19" t="s">
        <v>137</v>
      </c>
      <c r="BM106" s="186" t="s">
        <v>148</v>
      </c>
    </row>
    <row r="107" spans="1:65" s="2" customFormat="1" ht="11.25">
      <c r="A107" s="36"/>
      <c r="B107" s="37"/>
      <c r="C107" s="38"/>
      <c r="D107" s="188" t="s">
        <v>139</v>
      </c>
      <c r="E107" s="38"/>
      <c r="F107" s="189" t="s">
        <v>149</v>
      </c>
      <c r="G107" s="38"/>
      <c r="H107" s="38"/>
      <c r="I107" s="190"/>
      <c r="J107" s="38"/>
      <c r="K107" s="38"/>
      <c r="L107" s="41"/>
      <c r="M107" s="191"/>
      <c r="N107" s="192"/>
      <c r="O107" s="66"/>
      <c r="P107" s="66"/>
      <c r="Q107" s="66"/>
      <c r="R107" s="66"/>
      <c r="S107" s="66"/>
      <c r="T107" s="67"/>
      <c r="U107" s="36"/>
      <c r="V107" s="36"/>
      <c r="W107" s="36"/>
      <c r="X107" s="36"/>
      <c r="Y107" s="36"/>
      <c r="Z107" s="36"/>
      <c r="AA107" s="36"/>
      <c r="AB107" s="36"/>
      <c r="AC107" s="36"/>
      <c r="AD107" s="36"/>
      <c r="AE107" s="36"/>
      <c r="AT107" s="19" t="s">
        <v>139</v>
      </c>
      <c r="AU107" s="19" t="s">
        <v>82</v>
      </c>
    </row>
    <row r="108" spans="1:65" s="13" customFormat="1" ht="11.25">
      <c r="B108" s="193"/>
      <c r="C108" s="194"/>
      <c r="D108" s="195" t="s">
        <v>141</v>
      </c>
      <c r="E108" s="196" t="s">
        <v>19</v>
      </c>
      <c r="F108" s="197" t="s">
        <v>150</v>
      </c>
      <c r="G108" s="194"/>
      <c r="H108" s="196" t="s">
        <v>19</v>
      </c>
      <c r="I108" s="198"/>
      <c r="J108" s="194"/>
      <c r="K108" s="194"/>
      <c r="L108" s="199"/>
      <c r="M108" s="200"/>
      <c r="N108" s="201"/>
      <c r="O108" s="201"/>
      <c r="P108" s="201"/>
      <c r="Q108" s="201"/>
      <c r="R108" s="201"/>
      <c r="S108" s="201"/>
      <c r="T108" s="202"/>
      <c r="AT108" s="203" t="s">
        <v>141</v>
      </c>
      <c r="AU108" s="203" t="s">
        <v>82</v>
      </c>
      <c r="AV108" s="13" t="s">
        <v>80</v>
      </c>
      <c r="AW108" s="13" t="s">
        <v>33</v>
      </c>
      <c r="AX108" s="13" t="s">
        <v>72</v>
      </c>
      <c r="AY108" s="203" t="s">
        <v>129</v>
      </c>
    </row>
    <row r="109" spans="1:65" s="14" customFormat="1" ht="11.25">
      <c r="B109" s="204"/>
      <c r="C109" s="205"/>
      <c r="D109" s="195" t="s">
        <v>141</v>
      </c>
      <c r="E109" s="206" t="s">
        <v>19</v>
      </c>
      <c r="F109" s="207" t="s">
        <v>151</v>
      </c>
      <c r="G109" s="205"/>
      <c r="H109" s="208">
        <v>49.5</v>
      </c>
      <c r="I109" s="209"/>
      <c r="J109" s="205"/>
      <c r="K109" s="205"/>
      <c r="L109" s="210"/>
      <c r="M109" s="211"/>
      <c r="N109" s="212"/>
      <c r="O109" s="212"/>
      <c r="P109" s="212"/>
      <c r="Q109" s="212"/>
      <c r="R109" s="212"/>
      <c r="S109" s="212"/>
      <c r="T109" s="213"/>
      <c r="AT109" s="214" t="s">
        <v>141</v>
      </c>
      <c r="AU109" s="214" t="s">
        <v>82</v>
      </c>
      <c r="AV109" s="14" t="s">
        <v>82</v>
      </c>
      <c r="AW109" s="14" t="s">
        <v>33</v>
      </c>
      <c r="AX109" s="14" t="s">
        <v>80</v>
      </c>
      <c r="AY109" s="214" t="s">
        <v>129</v>
      </c>
    </row>
    <row r="110" spans="1:65" s="2" customFormat="1" ht="24.2" customHeight="1">
      <c r="A110" s="36"/>
      <c r="B110" s="37"/>
      <c r="C110" s="175" t="s">
        <v>130</v>
      </c>
      <c r="D110" s="175" t="s">
        <v>132</v>
      </c>
      <c r="E110" s="176" t="s">
        <v>152</v>
      </c>
      <c r="F110" s="177" t="s">
        <v>153</v>
      </c>
      <c r="G110" s="178" t="s">
        <v>135</v>
      </c>
      <c r="H110" s="179">
        <v>74.811000000000007</v>
      </c>
      <c r="I110" s="180"/>
      <c r="J110" s="181">
        <f>ROUND(I110*H110,2)</f>
        <v>0</v>
      </c>
      <c r="K110" s="177" t="s">
        <v>136</v>
      </c>
      <c r="L110" s="41"/>
      <c r="M110" s="182" t="s">
        <v>19</v>
      </c>
      <c r="N110" s="183" t="s">
        <v>43</v>
      </c>
      <c r="O110" s="66"/>
      <c r="P110" s="184">
        <f>O110*H110</f>
        <v>0</v>
      </c>
      <c r="Q110" s="184">
        <v>0.17230999999999999</v>
      </c>
      <c r="R110" s="184">
        <f>Q110*H110</f>
        <v>12.890683410000001</v>
      </c>
      <c r="S110" s="184">
        <v>0</v>
      </c>
      <c r="T110" s="185">
        <f>S110*H110</f>
        <v>0</v>
      </c>
      <c r="U110" s="36"/>
      <c r="V110" s="36"/>
      <c r="W110" s="36"/>
      <c r="X110" s="36"/>
      <c r="Y110" s="36"/>
      <c r="Z110" s="36"/>
      <c r="AA110" s="36"/>
      <c r="AB110" s="36"/>
      <c r="AC110" s="36"/>
      <c r="AD110" s="36"/>
      <c r="AE110" s="36"/>
      <c r="AR110" s="186" t="s">
        <v>137</v>
      </c>
      <c r="AT110" s="186" t="s">
        <v>132</v>
      </c>
      <c r="AU110" s="186" t="s">
        <v>82</v>
      </c>
      <c r="AY110" s="19" t="s">
        <v>129</v>
      </c>
      <c r="BE110" s="187">
        <f>IF(N110="základní",J110,0)</f>
        <v>0</v>
      </c>
      <c r="BF110" s="187">
        <f>IF(N110="snížená",J110,0)</f>
        <v>0</v>
      </c>
      <c r="BG110" s="187">
        <f>IF(N110="zákl. přenesená",J110,0)</f>
        <v>0</v>
      </c>
      <c r="BH110" s="187">
        <f>IF(N110="sníž. přenesená",J110,0)</f>
        <v>0</v>
      </c>
      <c r="BI110" s="187">
        <f>IF(N110="nulová",J110,0)</f>
        <v>0</v>
      </c>
      <c r="BJ110" s="19" t="s">
        <v>80</v>
      </c>
      <c r="BK110" s="187">
        <f>ROUND(I110*H110,2)</f>
        <v>0</v>
      </c>
      <c r="BL110" s="19" t="s">
        <v>137</v>
      </c>
      <c r="BM110" s="186" t="s">
        <v>154</v>
      </c>
    </row>
    <row r="111" spans="1:65" s="2" customFormat="1" ht="11.25">
      <c r="A111" s="36"/>
      <c r="B111" s="37"/>
      <c r="C111" s="38"/>
      <c r="D111" s="188" t="s">
        <v>139</v>
      </c>
      <c r="E111" s="38"/>
      <c r="F111" s="189" t="s">
        <v>155</v>
      </c>
      <c r="G111" s="38"/>
      <c r="H111" s="38"/>
      <c r="I111" s="190"/>
      <c r="J111" s="38"/>
      <c r="K111" s="38"/>
      <c r="L111" s="41"/>
      <c r="M111" s="191"/>
      <c r="N111" s="192"/>
      <c r="O111" s="66"/>
      <c r="P111" s="66"/>
      <c r="Q111" s="66"/>
      <c r="R111" s="66"/>
      <c r="S111" s="66"/>
      <c r="T111" s="67"/>
      <c r="U111" s="36"/>
      <c r="V111" s="36"/>
      <c r="W111" s="36"/>
      <c r="X111" s="36"/>
      <c r="Y111" s="36"/>
      <c r="Z111" s="36"/>
      <c r="AA111" s="36"/>
      <c r="AB111" s="36"/>
      <c r="AC111" s="36"/>
      <c r="AD111" s="36"/>
      <c r="AE111" s="36"/>
      <c r="AT111" s="19" t="s">
        <v>139</v>
      </c>
      <c r="AU111" s="19" t="s">
        <v>82</v>
      </c>
    </row>
    <row r="112" spans="1:65" s="13" customFormat="1" ht="11.25">
      <c r="B112" s="193"/>
      <c r="C112" s="194"/>
      <c r="D112" s="195" t="s">
        <v>141</v>
      </c>
      <c r="E112" s="196" t="s">
        <v>19</v>
      </c>
      <c r="F112" s="197" t="s">
        <v>156</v>
      </c>
      <c r="G112" s="194"/>
      <c r="H112" s="196" t="s">
        <v>19</v>
      </c>
      <c r="I112" s="198"/>
      <c r="J112" s="194"/>
      <c r="K112" s="194"/>
      <c r="L112" s="199"/>
      <c r="M112" s="200"/>
      <c r="N112" s="201"/>
      <c r="O112" s="201"/>
      <c r="P112" s="201"/>
      <c r="Q112" s="201"/>
      <c r="R112" s="201"/>
      <c r="S112" s="201"/>
      <c r="T112" s="202"/>
      <c r="AT112" s="203" t="s">
        <v>141</v>
      </c>
      <c r="AU112" s="203" t="s">
        <v>82</v>
      </c>
      <c r="AV112" s="13" t="s">
        <v>80</v>
      </c>
      <c r="AW112" s="13" t="s">
        <v>33</v>
      </c>
      <c r="AX112" s="13" t="s">
        <v>72</v>
      </c>
      <c r="AY112" s="203" t="s">
        <v>129</v>
      </c>
    </row>
    <row r="113" spans="1:65" s="14" customFormat="1" ht="11.25">
      <c r="B113" s="204"/>
      <c r="C113" s="205"/>
      <c r="D113" s="195" t="s">
        <v>141</v>
      </c>
      <c r="E113" s="206" t="s">
        <v>19</v>
      </c>
      <c r="F113" s="207" t="s">
        <v>157</v>
      </c>
      <c r="G113" s="205"/>
      <c r="H113" s="208">
        <v>77.174999999999997</v>
      </c>
      <c r="I113" s="209"/>
      <c r="J113" s="205"/>
      <c r="K113" s="205"/>
      <c r="L113" s="210"/>
      <c r="M113" s="211"/>
      <c r="N113" s="212"/>
      <c r="O113" s="212"/>
      <c r="P113" s="212"/>
      <c r="Q113" s="212"/>
      <c r="R113" s="212"/>
      <c r="S113" s="212"/>
      <c r="T113" s="213"/>
      <c r="AT113" s="214" t="s">
        <v>141</v>
      </c>
      <c r="AU113" s="214" t="s">
        <v>82</v>
      </c>
      <c r="AV113" s="14" t="s">
        <v>82</v>
      </c>
      <c r="AW113" s="14" t="s">
        <v>33</v>
      </c>
      <c r="AX113" s="14" t="s">
        <v>72</v>
      </c>
      <c r="AY113" s="214" t="s">
        <v>129</v>
      </c>
    </row>
    <row r="114" spans="1:65" s="14" customFormat="1" ht="11.25">
      <c r="B114" s="204"/>
      <c r="C114" s="205"/>
      <c r="D114" s="195" t="s">
        <v>141</v>
      </c>
      <c r="E114" s="206" t="s">
        <v>19</v>
      </c>
      <c r="F114" s="207" t="s">
        <v>158</v>
      </c>
      <c r="G114" s="205"/>
      <c r="H114" s="208">
        <v>-2.3639999999999999</v>
      </c>
      <c r="I114" s="209"/>
      <c r="J114" s="205"/>
      <c r="K114" s="205"/>
      <c r="L114" s="210"/>
      <c r="M114" s="211"/>
      <c r="N114" s="212"/>
      <c r="O114" s="212"/>
      <c r="P114" s="212"/>
      <c r="Q114" s="212"/>
      <c r="R114" s="212"/>
      <c r="S114" s="212"/>
      <c r="T114" s="213"/>
      <c r="AT114" s="214" t="s">
        <v>141</v>
      </c>
      <c r="AU114" s="214" t="s">
        <v>82</v>
      </c>
      <c r="AV114" s="14" t="s">
        <v>82</v>
      </c>
      <c r="AW114" s="14" t="s">
        <v>33</v>
      </c>
      <c r="AX114" s="14" t="s">
        <v>72</v>
      </c>
      <c r="AY114" s="214" t="s">
        <v>129</v>
      </c>
    </row>
    <row r="115" spans="1:65" s="15" customFormat="1" ht="11.25">
      <c r="B115" s="215"/>
      <c r="C115" s="216"/>
      <c r="D115" s="195" t="s">
        <v>141</v>
      </c>
      <c r="E115" s="217" t="s">
        <v>19</v>
      </c>
      <c r="F115" s="218" t="s">
        <v>145</v>
      </c>
      <c r="G115" s="216"/>
      <c r="H115" s="219">
        <v>74.811000000000007</v>
      </c>
      <c r="I115" s="220"/>
      <c r="J115" s="216"/>
      <c r="K115" s="216"/>
      <c r="L115" s="221"/>
      <c r="M115" s="222"/>
      <c r="N115" s="223"/>
      <c r="O115" s="223"/>
      <c r="P115" s="223"/>
      <c r="Q115" s="223"/>
      <c r="R115" s="223"/>
      <c r="S115" s="223"/>
      <c r="T115" s="224"/>
      <c r="AT115" s="225" t="s">
        <v>141</v>
      </c>
      <c r="AU115" s="225" t="s">
        <v>82</v>
      </c>
      <c r="AV115" s="15" t="s">
        <v>137</v>
      </c>
      <c r="AW115" s="15" t="s">
        <v>33</v>
      </c>
      <c r="AX115" s="15" t="s">
        <v>80</v>
      </c>
      <c r="AY115" s="225" t="s">
        <v>129</v>
      </c>
    </row>
    <row r="116" spans="1:65" s="2" customFormat="1" ht="24.2" customHeight="1">
      <c r="A116" s="36"/>
      <c r="B116" s="37"/>
      <c r="C116" s="175" t="s">
        <v>137</v>
      </c>
      <c r="D116" s="175" t="s">
        <v>132</v>
      </c>
      <c r="E116" s="176" t="s">
        <v>159</v>
      </c>
      <c r="F116" s="177" t="s">
        <v>160</v>
      </c>
      <c r="G116" s="178" t="s">
        <v>135</v>
      </c>
      <c r="H116" s="179">
        <v>23.652000000000001</v>
      </c>
      <c r="I116" s="180"/>
      <c r="J116" s="181">
        <f>ROUND(I116*H116,2)</f>
        <v>0</v>
      </c>
      <c r="K116" s="177" t="s">
        <v>136</v>
      </c>
      <c r="L116" s="41"/>
      <c r="M116" s="182" t="s">
        <v>19</v>
      </c>
      <c r="N116" s="183" t="s">
        <v>43</v>
      </c>
      <c r="O116" s="66"/>
      <c r="P116" s="184">
        <f>O116*H116</f>
        <v>0</v>
      </c>
      <c r="Q116" s="184">
        <v>7.571E-2</v>
      </c>
      <c r="R116" s="184">
        <f>Q116*H116</f>
        <v>1.7906929200000001</v>
      </c>
      <c r="S116" s="184">
        <v>0</v>
      </c>
      <c r="T116" s="185">
        <f>S116*H116</f>
        <v>0</v>
      </c>
      <c r="U116" s="36"/>
      <c r="V116" s="36"/>
      <c r="W116" s="36"/>
      <c r="X116" s="36"/>
      <c r="Y116" s="36"/>
      <c r="Z116" s="36"/>
      <c r="AA116" s="36"/>
      <c r="AB116" s="36"/>
      <c r="AC116" s="36"/>
      <c r="AD116" s="36"/>
      <c r="AE116" s="36"/>
      <c r="AR116" s="186" t="s">
        <v>137</v>
      </c>
      <c r="AT116" s="186" t="s">
        <v>132</v>
      </c>
      <c r="AU116" s="186" t="s">
        <v>82</v>
      </c>
      <c r="AY116" s="19" t="s">
        <v>129</v>
      </c>
      <c r="BE116" s="187">
        <f>IF(N116="základní",J116,0)</f>
        <v>0</v>
      </c>
      <c r="BF116" s="187">
        <f>IF(N116="snížená",J116,0)</f>
        <v>0</v>
      </c>
      <c r="BG116" s="187">
        <f>IF(N116="zákl. přenesená",J116,0)</f>
        <v>0</v>
      </c>
      <c r="BH116" s="187">
        <f>IF(N116="sníž. přenesená",J116,0)</f>
        <v>0</v>
      </c>
      <c r="BI116" s="187">
        <f>IF(N116="nulová",J116,0)</f>
        <v>0</v>
      </c>
      <c r="BJ116" s="19" t="s">
        <v>80</v>
      </c>
      <c r="BK116" s="187">
        <f>ROUND(I116*H116,2)</f>
        <v>0</v>
      </c>
      <c r="BL116" s="19" t="s">
        <v>137</v>
      </c>
      <c r="BM116" s="186" t="s">
        <v>161</v>
      </c>
    </row>
    <row r="117" spans="1:65" s="2" customFormat="1" ht="11.25">
      <c r="A117" s="36"/>
      <c r="B117" s="37"/>
      <c r="C117" s="38"/>
      <c r="D117" s="188" t="s">
        <v>139</v>
      </c>
      <c r="E117" s="38"/>
      <c r="F117" s="189" t="s">
        <v>162</v>
      </c>
      <c r="G117" s="38"/>
      <c r="H117" s="38"/>
      <c r="I117" s="190"/>
      <c r="J117" s="38"/>
      <c r="K117" s="38"/>
      <c r="L117" s="41"/>
      <c r="M117" s="191"/>
      <c r="N117" s="192"/>
      <c r="O117" s="66"/>
      <c r="P117" s="66"/>
      <c r="Q117" s="66"/>
      <c r="R117" s="66"/>
      <c r="S117" s="66"/>
      <c r="T117" s="67"/>
      <c r="U117" s="36"/>
      <c r="V117" s="36"/>
      <c r="W117" s="36"/>
      <c r="X117" s="36"/>
      <c r="Y117" s="36"/>
      <c r="Z117" s="36"/>
      <c r="AA117" s="36"/>
      <c r="AB117" s="36"/>
      <c r="AC117" s="36"/>
      <c r="AD117" s="36"/>
      <c r="AE117" s="36"/>
      <c r="AT117" s="19" t="s">
        <v>139</v>
      </c>
      <c r="AU117" s="19" t="s">
        <v>82</v>
      </c>
    </row>
    <row r="118" spans="1:65" s="13" customFormat="1" ht="11.25">
      <c r="B118" s="193"/>
      <c r="C118" s="194"/>
      <c r="D118" s="195" t="s">
        <v>141</v>
      </c>
      <c r="E118" s="196" t="s">
        <v>19</v>
      </c>
      <c r="F118" s="197" t="s">
        <v>163</v>
      </c>
      <c r="G118" s="194"/>
      <c r="H118" s="196" t="s">
        <v>19</v>
      </c>
      <c r="I118" s="198"/>
      <c r="J118" s="194"/>
      <c r="K118" s="194"/>
      <c r="L118" s="199"/>
      <c r="M118" s="200"/>
      <c r="N118" s="201"/>
      <c r="O118" s="201"/>
      <c r="P118" s="201"/>
      <c r="Q118" s="201"/>
      <c r="R118" s="201"/>
      <c r="S118" s="201"/>
      <c r="T118" s="202"/>
      <c r="AT118" s="203" t="s">
        <v>141</v>
      </c>
      <c r="AU118" s="203" t="s">
        <v>82</v>
      </c>
      <c r="AV118" s="13" t="s">
        <v>80</v>
      </c>
      <c r="AW118" s="13" t="s">
        <v>33</v>
      </c>
      <c r="AX118" s="13" t="s">
        <v>72</v>
      </c>
      <c r="AY118" s="203" t="s">
        <v>129</v>
      </c>
    </row>
    <row r="119" spans="1:65" s="14" customFormat="1" ht="11.25">
      <c r="B119" s="204"/>
      <c r="C119" s="205"/>
      <c r="D119" s="195" t="s">
        <v>141</v>
      </c>
      <c r="E119" s="206" t="s">
        <v>19</v>
      </c>
      <c r="F119" s="207" t="s">
        <v>164</v>
      </c>
      <c r="G119" s="205"/>
      <c r="H119" s="208">
        <v>23.652000000000001</v>
      </c>
      <c r="I119" s="209"/>
      <c r="J119" s="205"/>
      <c r="K119" s="205"/>
      <c r="L119" s="210"/>
      <c r="M119" s="211"/>
      <c r="N119" s="212"/>
      <c r="O119" s="212"/>
      <c r="P119" s="212"/>
      <c r="Q119" s="212"/>
      <c r="R119" s="212"/>
      <c r="S119" s="212"/>
      <c r="T119" s="213"/>
      <c r="AT119" s="214" t="s">
        <v>141</v>
      </c>
      <c r="AU119" s="214" t="s">
        <v>82</v>
      </c>
      <c r="AV119" s="14" t="s">
        <v>82</v>
      </c>
      <c r="AW119" s="14" t="s">
        <v>33</v>
      </c>
      <c r="AX119" s="14" t="s">
        <v>80</v>
      </c>
      <c r="AY119" s="214" t="s">
        <v>129</v>
      </c>
    </row>
    <row r="120" spans="1:65" s="2" customFormat="1" ht="24.2" customHeight="1">
      <c r="A120" s="36"/>
      <c r="B120" s="37"/>
      <c r="C120" s="175" t="s">
        <v>165</v>
      </c>
      <c r="D120" s="175" t="s">
        <v>132</v>
      </c>
      <c r="E120" s="176" t="s">
        <v>166</v>
      </c>
      <c r="F120" s="177" t="s">
        <v>167</v>
      </c>
      <c r="G120" s="178" t="s">
        <v>168</v>
      </c>
      <c r="H120" s="179">
        <v>1</v>
      </c>
      <c r="I120" s="180"/>
      <c r="J120" s="181">
        <f>ROUND(I120*H120,2)</f>
        <v>0</v>
      </c>
      <c r="K120" s="177" t="s">
        <v>136</v>
      </c>
      <c r="L120" s="41"/>
      <c r="M120" s="182" t="s">
        <v>19</v>
      </c>
      <c r="N120" s="183" t="s">
        <v>43</v>
      </c>
      <c r="O120" s="66"/>
      <c r="P120" s="184">
        <f>O120*H120</f>
        <v>0</v>
      </c>
      <c r="Q120" s="184">
        <v>0.10931</v>
      </c>
      <c r="R120" s="184">
        <f>Q120*H120</f>
        <v>0.10931</v>
      </c>
      <c r="S120" s="184">
        <v>0</v>
      </c>
      <c r="T120" s="185">
        <f>S120*H120</f>
        <v>0</v>
      </c>
      <c r="U120" s="36"/>
      <c r="V120" s="36"/>
      <c r="W120" s="36"/>
      <c r="X120" s="36"/>
      <c r="Y120" s="36"/>
      <c r="Z120" s="36"/>
      <c r="AA120" s="36"/>
      <c r="AB120" s="36"/>
      <c r="AC120" s="36"/>
      <c r="AD120" s="36"/>
      <c r="AE120" s="36"/>
      <c r="AR120" s="186" t="s">
        <v>137</v>
      </c>
      <c r="AT120" s="186" t="s">
        <v>132</v>
      </c>
      <c r="AU120" s="186" t="s">
        <v>82</v>
      </c>
      <c r="AY120" s="19" t="s">
        <v>129</v>
      </c>
      <c r="BE120" s="187">
        <f>IF(N120="základní",J120,0)</f>
        <v>0</v>
      </c>
      <c r="BF120" s="187">
        <f>IF(N120="snížená",J120,0)</f>
        <v>0</v>
      </c>
      <c r="BG120" s="187">
        <f>IF(N120="zákl. přenesená",J120,0)</f>
        <v>0</v>
      </c>
      <c r="BH120" s="187">
        <f>IF(N120="sníž. přenesená",J120,0)</f>
        <v>0</v>
      </c>
      <c r="BI120" s="187">
        <f>IF(N120="nulová",J120,0)</f>
        <v>0</v>
      </c>
      <c r="BJ120" s="19" t="s">
        <v>80</v>
      </c>
      <c r="BK120" s="187">
        <f>ROUND(I120*H120,2)</f>
        <v>0</v>
      </c>
      <c r="BL120" s="19" t="s">
        <v>137</v>
      </c>
      <c r="BM120" s="186" t="s">
        <v>169</v>
      </c>
    </row>
    <row r="121" spans="1:65" s="2" customFormat="1" ht="11.25">
      <c r="A121" s="36"/>
      <c r="B121" s="37"/>
      <c r="C121" s="38"/>
      <c r="D121" s="188" t="s">
        <v>139</v>
      </c>
      <c r="E121" s="38"/>
      <c r="F121" s="189" t="s">
        <v>170</v>
      </c>
      <c r="G121" s="38"/>
      <c r="H121" s="38"/>
      <c r="I121" s="190"/>
      <c r="J121" s="38"/>
      <c r="K121" s="38"/>
      <c r="L121" s="41"/>
      <c r="M121" s="191"/>
      <c r="N121" s="192"/>
      <c r="O121" s="66"/>
      <c r="P121" s="66"/>
      <c r="Q121" s="66"/>
      <c r="R121" s="66"/>
      <c r="S121" s="66"/>
      <c r="T121" s="67"/>
      <c r="U121" s="36"/>
      <c r="V121" s="36"/>
      <c r="W121" s="36"/>
      <c r="X121" s="36"/>
      <c r="Y121" s="36"/>
      <c r="Z121" s="36"/>
      <c r="AA121" s="36"/>
      <c r="AB121" s="36"/>
      <c r="AC121" s="36"/>
      <c r="AD121" s="36"/>
      <c r="AE121" s="36"/>
      <c r="AT121" s="19" t="s">
        <v>139</v>
      </c>
      <c r="AU121" s="19" t="s">
        <v>82</v>
      </c>
    </row>
    <row r="122" spans="1:65" s="2" customFormat="1" ht="39">
      <c r="A122" s="36"/>
      <c r="B122" s="37"/>
      <c r="C122" s="38"/>
      <c r="D122" s="195" t="s">
        <v>171</v>
      </c>
      <c r="E122" s="38"/>
      <c r="F122" s="226" t="s">
        <v>172</v>
      </c>
      <c r="G122" s="38"/>
      <c r="H122" s="38"/>
      <c r="I122" s="190"/>
      <c r="J122" s="38"/>
      <c r="K122" s="38"/>
      <c r="L122" s="41"/>
      <c r="M122" s="191"/>
      <c r="N122" s="192"/>
      <c r="O122" s="66"/>
      <c r="P122" s="66"/>
      <c r="Q122" s="66"/>
      <c r="R122" s="66"/>
      <c r="S122" s="66"/>
      <c r="T122" s="67"/>
      <c r="U122" s="36"/>
      <c r="V122" s="36"/>
      <c r="W122" s="36"/>
      <c r="X122" s="36"/>
      <c r="Y122" s="36"/>
      <c r="Z122" s="36"/>
      <c r="AA122" s="36"/>
      <c r="AB122" s="36"/>
      <c r="AC122" s="36"/>
      <c r="AD122" s="36"/>
      <c r="AE122" s="36"/>
      <c r="AT122" s="19" t="s">
        <v>171</v>
      </c>
      <c r="AU122" s="19" t="s">
        <v>82</v>
      </c>
    </row>
    <row r="123" spans="1:65" s="2" customFormat="1" ht="24.2" customHeight="1">
      <c r="A123" s="36"/>
      <c r="B123" s="37"/>
      <c r="C123" s="175" t="s">
        <v>173</v>
      </c>
      <c r="D123" s="175" t="s">
        <v>132</v>
      </c>
      <c r="E123" s="176" t="s">
        <v>174</v>
      </c>
      <c r="F123" s="177" t="s">
        <v>175</v>
      </c>
      <c r="G123" s="178" t="s">
        <v>176</v>
      </c>
      <c r="H123" s="179">
        <v>1</v>
      </c>
      <c r="I123" s="180"/>
      <c r="J123" s="181">
        <f>ROUND(I123*H123,2)</f>
        <v>0</v>
      </c>
      <c r="K123" s="177" t="s">
        <v>19</v>
      </c>
      <c r="L123" s="41"/>
      <c r="M123" s="182" t="s">
        <v>19</v>
      </c>
      <c r="N123" s="183" t="s">
        <v>43</v>
      </c>
      <c r="O123" s="66"/>
      <c r="P123" s="184">
        <f>O123*H123</f>
        <v>0</v>
      </c>
      <c r="Q123" s="184">
        <v>0</v>
      </c>
      <c r="R123" s="184">
        <f>Q123*H123</f>
        <v>0</v>
      </c>
      <c r="S123" s="184">
        <v>0</v>
      </c>
      <c r="T123" s="185">
        <f>S123*H123</f>
        <v>0</v>
      </c>
      <c r="U123" s="36"/>
      <c r="V123" s="36"/>
      <c r="W123" s="36"/>
      <c r="X123" s="36"/>
      <c r="Y123" s="36"/>
      <c r="Z123" s="36"/>
      <c r="AA123" s="36"/>
      <c r="AB123" s="36"/>
      <c r="AC123" s="36"/>
      <c r="AD123" s="36"/>
      <c r="AE123" s="36"/>
      <c r="AR123" s="186" t="s">
        <v>137</v>
      </c>
      <c r="AT123" s="186" t="s">
        <v>132</v>
      </c>
      <c r="AU123" s="186" t="s">
        <v>82</v>
      </c>
      <c r="AY123" s="19" t="s">
        <v>129</v>
      </c>
      <c r="BE123" s="187">
        <f>IF(N123="základní",J123,0)</f>
        <v>0</v>
      </c>
      <c r="BF123" s="187">
        <f>IF(N123="snížená",J123,0)</f>
        <v>0</v>
      </c>
      <c r="BG123" s="187">
        <f>IF(N123="zákl. přenesená",J123,0)</f>
        <v>0</v>
      </c>
      <c r="BH123" s="187">
        <f>IF(N123="sníž. přenesená",J123,0)</f>
        <v>0</v>
      </c>
      <c r="BI123" s="187">
        <f>IF(N123="nulová",J123,0)</f>
        <v>0</v>
      </c>
      <c r="BJ123" s="19" t="s">
        <v>80</v>
      </c>
      <c r="BK123" s="187">
        <f>ROUND(I123*H123,2)</f>
        <v>0</v>
      </c>
      <c r="BL123" s="19" t="s">
        <v>137</v>
      </c>
      <c r="BM123" s="186" t="s">
        <v>177</v>
      </c>
    </row>
    <row r="124" spans="1:65" s="12" customFormat="1" ht="22.9" customHeight="1">
      <c r="B124" s="159"/>
      <c r="C124" s="160"/>
      <c r="D124" s="161" t="s">
        <v>71</v>
      </c>
      <c r="E124" s="173" t="s">
        <v>173</v>
      </c>
      <c r="F124" s="173" t="s">
        <v>178</v>
      </c>
      <c r="G124" s="160"/>
      <c r="H124" s="160"/>
      <c r="I124" s="163"/>
      <c r="J124" s="174">
        <f>BK124</f>
        <v>0</v>
      </c>
      <c r="K124" s="160"/>
      <c r="L124" s="165"/>
      <c r="M124" s="166"/>
      <c r="N124" s="167"/>
      <c r="O124" s="167"/>
      <c r="P124" s="168">
        <f>SUM(P125:P175)</f>
        <v>0</v>
      </c>
      <c r="Q124" s="167"/>
      <c r="R124" s="168">
        <f>SUM(R125:R175)</f>
        <v>33.919246319999999</v>
      </c>
      <c r="S124" s="167"/>
      <c r="T124" s="169">
        <f>SUM(T125:T175)</f>
        <v>0</v>
      </c>
      <c r="AR124" s="170" t="s">
        <v>80</v>
      </c>
      <c r="AT124" s="171" t="s">
        <v>71</v>
      </c>
      <c r="AU124" s="171" t="s">
        <v>80</v>
      </c>
      <c r="AY124" s="170" t="s">
        <v>129</v>
      </c>
      <c r="BK124" s="172">
        <f>SUM(BK125:BK175)</f>
        <v>0</v>
      </c>
    </row>
    <row r="125" spans="1:65" s="2" customFormat="1" ht="24.2" customHeight="1">
      <c r="A125" s="36"/>
      <c r="B125" s="37"/>
      <c r="C125" s="175" t="s">
        <v>179</v>
      </c>
      <c r="D125" s="175" t="s">
        <v>132</v>
      </c>
      <c r="E125" s="176" t="s">
        <v>180</v>
      </c>
      <c r="F125" s="177" t="s">
        <v>181</v>
      </c>
      <c r="G125" s="178" t="s">
        <v>135</v>
      </c>
      <c r="H125" s="179">
        <v>94</v>
      </c>
      <c r="I125" s="180"/>
      <c r="J125" s="181">
        <f>ROUND(I125*H125,2)</f>
        <v>0</v>
      </c>
      <c r="K125" s="177" t="s">
        <v>136</v>
      </c>
      <c r="L125" s="41"/>
      <c r="M125" s="182" t="s">
        <v>19</v>
      </c>
      <c r="N125" s="183" t="s">
        <v>43</v>
      </c>
      <c r="O125" s="66"/>
      <c r="P125" s="184">
        <f>O125*H125</f>
        <v>0</v>
      </c>
      <c r="Q125" s="184">
        <v>0</v>
      </c>
      <c r="R125" s="184">
        <f>Q125*H125</f>
        <v>0</v>
      </c>
      <c r="S125" s="184">
        <v>0</v>
      </c>
      <c r="T125" s="185">
        <f>S125*H125</f>
        <v>0</v>
      </c>
      <c r="U125" s="36"/>
      <c r="V125" s="36"/>
      <c r="W125" s="36"/>
      <c r="X125" s="36"/>
      <c r="Y125" s="36"/>
      <c r="Z125" s="36"/>
      <c r="AA125" s="36"/>
      <c r="AB125" s="36"/>
      <c r="AC125" s="36"/>
      <c r="AD125" s="36"/>
      <c r="AE125" s="36"/>
      <c r="AR125" s="186" t="s">
        <v>137</v>
      </c>
      <c r="AT125" s="186" t="s">
        <v>132</v>
      </c>
      <c r="AU125" s="186" t="s">
        <v>82</v>
      </c>
      <c r="AY125" s="19" t="s">
        <v>129</v>
      </c>
      <c r="BE125" s="187">
        <f>IF(N125="základní",J125,0)</f>
        <v>0</v>
      </c>
      <c r="BF125" s="187">
        <f>IF(N125="snížená",J125,0)</f>
        <v>0</v>
      </c>
      <c r="BG125" s="187">
        <f>IF(N125="zákl. přenesená",J125,0)</f>
        <v>0</v>
      </c>
      <c r="BH125" s="187">
        <f>IF(N125="sníž. přenesená",J125,0)</f>
        <v>0</v>
      </c>
      <c r="BI125" s="187">
        <f>IF(N125="nulová",J125,0)</f>
        <v>0</v>
      </c>
      <c r="BJ125" s="19" t="s">
        <v>80</v>
      </c>
      <c r="BK125" s="187">
        <f>ROUND(I125*H125,2)</f>
        <v>0</v>
      </c>
      <c r="BL125" s="19" t="s">
        <v>137</v>
      </c>
      <c r="BM125" s="186" t="s">
        <v>182</v>
      </c>
    </row>
    <row r="126" spans="1:65" s="2" customFormat="1" ht="11.25">
      <c r="A126" s="36"/>
      <c r="B126" s="37"/>
      <c r="C126" s="38"/>
      <c r="D126" s="188" t="s">
        <v>139</v>
      </c>
      <c r="E126" s="38"/>
      <c r="F126" s="189" t="s">
        <v>183</v>
      </c>
      <c r="G126" s="38"/>
      <c r="H126" s="38"/>
      <c r="I126" s="190"/>
      <c r="J126" s="38"/>
      <c r="K126" s="38"/>
      <c r="L126" s="41"/>
      <c r="M126" s="191"/>
      <c r="N126" s="192"/>
      <c r="O126" s="66"/>
      <c r="P126" s="66"/>
      <c r="Q126" s="66"/>
      <c r="R126" s="66"/>
      <c r="S126" s="66"/>
      <c r="T126" s="67"/>
      <c r="U126" s="36"/>
      <c r="V126" s="36"/>
      <c r="W126" s="36"/>
      <c r="X126" s="36"/>
      <c r="Y126" s="36"/>
      <c r="Z126" s="36"/>
      <c r="AA126" s="36"/>
      <c r="AB126" s="36"/>
      <c r="AC126" s="36"/>
      <c r="AD126" s="36"/>
      <c r="AE126" s="36"/>
      <c r="AT126" s="19" t="s">
        <v>139</v>
      </c>
      <c r="AU126" s="19" t="s">
        <v>82</v>
      </c>
    </row>
    <row r="127" spans="1:65" s="2" customFormat="1" ht="39">
      <c r="A127" s="36"/>
      <c r="B127" s="37"/>
      <c r="C127" s="38"/>
      <c r="D127" s="195" t="s">
        <v>171</v>
      </c>
      <c r="E127" s="38"/>
      <c r="F127" s="226" t="s">
        <v>184</v>
      </c>
      <c r="G127" s="38"/>
      <c r="H127" s="38"/>
      <c r="I127" s="190"/>
      <c r="J127" s="38"/>
      <c r="K127" s="38"/>
      <c r="L127" s="41"/>
      <c r="M127" s="191"/>
      <c r="N127" s="192"/>
      <c r="O127" s="66"/>
      <c r="P127" s="66"/>
      <c r="Q127" s="66"/>
      <c r="R127" s="66"/>
      <c r="S127" s="66"/>
      <c r="T127" s="67"/>
      <c r="U127" s="36"/>
      <c r="V127" s="36"/>
      <c r="W127" s="36"/>
      <c r="X127" s="36"/>
      <c r="Y127" s="36"/>
      <c r="Z127" s="36"/>
      <c r="AA127" s="36"/>
      <c r="AB127" s="36"/>
      <c r="AC127" s="36"/>
      <c r="AD127" s="36"/>
      <c r="AE127" s="36"/>
      <c r="AT127" s="19" t="s">
        <v>171</v>
      </c>
      <c r="AU127" s="19" t="s">
        <v>82</v>
      </c>
    </row>
    <row r="128" spans="1:65" s="14" customFormat="1" ht="11.25">
      <c r="B128" s="204"/>
      <c r="C128" s="205"/>
      <c r="D128" s="195" t="s">
        <v>141</v>
      </c>
      <c r="E128" s="206" t="s">
        <v>19</v>
      </c>
      <c r="F128" s="207" t="s">
        <v>151</v>
      </c>
      <c r="G128" s="205"/>
      <c r="H128" s="208">
        <v>49.5</v>
      </c>
      <c r="I128" s="209"/>
      <c r="J128" s="205"/>
      <c r="K128" s="205"/>
      <c r="L128" s="210"/>
      <c r="M128" s="211"/>
      <c r="N128" s="212"/>
      <c r="O128" s="212"/>
      <c r="P128" s="212"/>
      <c r="Q128" s="212"/>
      <c r="R128" s="212"/>
      <c r="S128" s="212"/>
      <c r="T128" s="213"/>
      <c r="AT128" s="214" t="s">
        <v>141</v>
      </c>
      <c r="AU128" s="214" t="s">
        <v>82</v>
      </c>
      <c r="AV128" s="14" t="s">
        <v>82</v>
      </c>
      <c r="AW128" s="14" t="s">
        <v>33</v>
      </c>
      <c r="AX128" s="14" t="s">
        <v>72</v>
      </c>
      <c r="AY128" s="214" t="s">
        <v>129</v>
      </c>
    </row>
    <row r="129" spans="1:65" s="14" customFormat="1" ht="11.25">
      <c r="B129" s="204"/>
      <c r="C129" s="205"/>
      <c r="D129" s="195" t="s">
        <v>141</v>
      </c>
      <c r="E129" s="206" t="s">
        <v>19</v>
      </c>
      <c r="F129" s="207" t="s">
        <v>185</v>
      </c>
      <c r="G129" s="205"/>
      <c r="H129" s="208">
        <v>9.7200000000000006</v>
      </c>
      <c r="I129" s="209"/>
      <c r="J129" s="205"/>
      <c r="K129" s="205"/>
      <c r="L129" s="210"/>
      <c r="M129" s="211"/>
      <c r="N129" s="212"/>
      <c r="O129" s="212"/>
      <c r="P129" s="212"/>
      <c r="Q129" s="212"/>
      <c r="R129" s="212"/>
      <c r="S129" s="212"/>
      <c r="T129" s="213"/>
      <c r="AT129" s="214" t="s">
        <v>141</v>
      </c>
      <c r="AU129" s="214" t="s">
        <v>82</v>
      </c>
      <c r="AV129" s="14" t="s">
        <v>82</v>
      </c>
      <c r="AW129" s="14" t="s">
        <v>33</v>
      </c>
      <c r="AX129" s="14" t="s">
        <v>72</v>
      </c>
      <c r="AY129" s="214" t="s">
        <v>129</v>
      </c>
    </row>
    <row r="130" spans="1:65" s="14" customFormat="1" ht="11.25">
      <c r="B130" s="204"/>
      <c r="C130" s="205"/>
      <c r="D130" s="195" t="s">
        <v>141</v>
      </c>
      <c r="E130" s="206" t="s">
        <v>19</v>
      </c>
      <c r="F130" s="207" t="s">
        <v>186</v>
      </c>
      <c r="G130" s="205"/>
      <c r="H130" s="208">
        <v>7.26</v>
      </c>
      <c r="I130" s="209"/>
      <c r="J130" s="205"/>
      <c r="K130" s="205"/>
      <c r="L130" s="210"/>
      <c r="M130" s="211"/>
      <c r="N130" s="212"/>
      <c r="O130" s="212"/>
      <c r="P130" s="212"/>
      <c r="Q130" s="212"/>
      <c r="R130" s="212"/>
      <c r="S130" s="212"/>
      <c r="T130" s="213"/>
      <c r="AT130" s="214" t="s">
        <v>141</v>
      </c>
      <c r="AU130" s="214" t="s">
        <v>82</v>
      </c>
      <c r="AV130" s="14" t="s">
        <v>82</v>
      </c>
      <c r="AW130" s="14" t="s">
        <v>33</v>
      </c>
      <c r="AX130" s="14" t="s">
        <v>72</v>
      </c>
      <c r="AY130" s="214" t="s">
        <v>129</v>
      </c>
    </row>
    <row r="131" spans="1:65" s="14" customFormat="1" ht="11.25">
      <c r="B131" s="204"/>
      <c r="C131" s="205"/>
      <c r="D131" s="195" t="s">
        <v>141</v>
      </c>
      <c r="E131" s="206" t="s">
        <v>19</v>
      </c>
      <c r="F131" s="207" t="s">
        <v>187</v>
      </c>
      <c r="G131" s="205"/>
      <c r="H131" s="208">
        <v>10.8</v>
      </c>
      <c r="I131" s="209"/>
      <c r="J131" s="205"/>
      <c r="K131" s="205"/>
      <c r="L131" s="210"/>
      <c r="M131" s="211"/>
      <c r="N131" s="212"/>
      <c r="O131" s="212"/>
      <c r="P131" s="212"/>
      <c r="Q131" s="212"/>
      <c r="R131" s="212"/>
      <c r="S131" s="212"/>
      <c r="T131" s="213"/>
      <c r="AT131" s="214" t="s">
        <v>141</v>
      </c>
      <c r="AU131" s="214" t="s">
        <v>82</v>
      </c>
      <c r="AV131" s="14" t="s">
        <v>82</v>
      </c>
      <c r="AW131" s="14" t="s">
        <v>33</v>
      </c>
      <c r="AX131" s="14" t="s">
        <v>72</v>
      </c>
      <c r="AY131" s="214" t="s">
        <v>129</v>
      </c>
    </row>
    <row r="132" spans="1:65" s="14" customFormat="1" ht="11.25">
      <c r="B132" s="204"/>
      <c r="C132" s="205"/>
      <c r="D132" s="195" t="s">
        <v>141</v>
      </c>
      <c r="E132" s="206" t="s">
        <v>19</v>
      </c>
      <c r="F132" s="207" t="s">
        <v>188</v>
      </c>
      <c r="G132" s="205"/>
      <c r="H132" s="208">
        <v>0.24</v>
      </c>
      <c r="I132" s="209"/>
      <c r="J132" s="205"/>
      <c r="K132" s="205"/>
      <c r="L132" s="210"/>
      <c r="M132" s="211"/>
      <c r="N132" s="212"/>
      <c r="O132" s="212"/>
      <c r="P132" s="212"/>
      <c r="Q132" s="212"/>
      <c r="R132" s="212"/>
      <c r="S132" s="212"/>
      <c r="T132" s="213"/>
      <c r="AT132" s="214" t="s">
        <v>141</v>
      </c>
      <c r="AU132" s="214" t="s">
        <v>82</v>
      </c>
      <c r="AV132" s="14" t="s">
        <v>82</v>
      </c>
      <c r="AW132" s="14" t="s">
        <v>33</v>
      </c>
      <c r="AX132" s="14" t="s">
        <v>72</v>
      </c>
      <c r="AY132" s="214" t="s">
        <v>129</v>
      </c>
    </row>
    <row r="133" spans="1:65" s="14" customFormat="1" ht="11.25">
      <c r="B133" s="204"/>
      <c r="C133" s="205"/>
      <c r="D133" s="195" t="s">
        <v>141</v>
      </c>
      <c r="E133" s="206" t="s">
        <v>19</v>
      </c>
      <c r="F133" s="207" t="s">
        <v>189</v>
      </c>
      <c r="G133" s="205"/>
      <c r="H133" s="208">
        <v>3.52</v>
      </c>
      <c r="I133" s="209"/>
      <c r="J133" s="205"/>
      <c r="K133" s="205"/>
      <c r="L133" s="210"/>
      <c r="M133" s="211"/>
      <c r="N133" s="212"/>
      <c r="O133" s="212"/>
      <c r="P133" s="212"/>
      <c r="Q133" s="212"/>
      <c r="R133" s="212"/>
      <c r="S133" s="212"/>
      <c r="T133" s="213"/>
      <c r="AT133" s="214" t="s">
        <v>141</v>
      </c>
      <c r="AU133" s="214" t="s">
        <v>82</v>
      </c>
      <c r="AV133" s="14" t="s">
        <v>82</v>
      </c>
      <c r="AW133" s="14" t="s">
        <v>33</v>
      </c>
      <c r="AX133" s="14" t="s">
        <v>72</v>
      </c>
      <c r="AY133" s="214" t="s">
        <v>129</v>
      </c>
    </row>
    <row r="134" spans="1:65" s="14" customFormat="1" ht="11.25">
      <c r="B134" s="204"/>
      <c r="C134" s="205"/>
      <c r="D134" s="195" t="s">
        <v>141</v>
      </c>
      <c r="E134" s="206" t="s">
        <v>19</v>
      </c>
      <c r="F134" s="207" t="s">
        <v>190</v>
      </c>
      <c r="G134" s="205"/>
      <c r="H134" s="208">
        <v>12.96</v>
      </c>
      <c r="I134" s="209"/>
      <c r="J134" s="205"/>
      <c r="K134" s="205"/>
      <c r="L134" s="210"/>
      <c r="M134" s="211"/>
      <c r="N134" s="212"/>
      <c r="O134" s="212"/>
      <c r="P134" s="212"/>
      <c r="Q134" s="212"/>
      <c r="R134" s="212"/>
      <c r="S134" s="212"/>
      <c r="T134" s="213"/>
      <c r="AT134" s="214" t="s">
        <v>141</v>
      </c>
      <c r="AU134" s="214" t="s">
        <v>82</v>
      </c>
      <c r="AV134" s="14" t="s">
        <v>82</v>
      </c>
      <c r="AW134" s="14" t="s">
        <v>33</v>
      </c>
      <c r="AX134" s="14" t="s">
        <v>72</v>
      </c>
      <c r="AY134" s="214" t="s">
        <v>129</v>
      </c>
    </row>
    <row r="135" spans="1:65" s="15" customFormat="1" ht="11.25">
      <c r="B135" s="215"/>
      <c r="C135" s="216"/>
      <c r="D135" s="195" t="s">
        <v>141</v>
      </c>
      <c r="E135" s="217" t="s">
        <v>19</v>
      </c>
      <c r="F135" s="218" t="s">
        <v>145</v>
      </c>
      <c r="G135" s="216"/>
      <c r="H135" s="219">
        <v>94</v>
      </c>
      <c r="I135" s="220"/>
      <c r="J135" s="216"/>
      <c r="K135" s="216"/>
      <c r="L135" s="221"/>
      <c r="M135" s="222"/>
      <c r="N135" s="223"/>
      <c r="O135" s="223"/>
      <c r="P135" s="223"/>
      <c r="Q135" s="223"/>
      <c r="R135" s="223"/>
      <c r="S135" s="223"/>
      <c r="T135" s="224"/>
      <c r="AT135" s="225" t="s">
        <v>141</v>
      </c>
      <c r="AU135" s="225" t="s">
        <v>82</v>
      </c>
      <c r="AV135" s="15" t="s">
        <v>137</v>
      </c>
      <c r="AW135" s="15" t="s">
        <v>33</v>
      </c>
      <c r="AX135" s="15" t="s">
        <v>80</v>
      </c>
      <c r="AY135" s="225" t="s">
        <v>129</v>
      </c>
    </row>
    <row r="136" spans="1:65" s="2" customFormat="1" ht="21.75" customHeight="1">
      <c r="A136" s="36"/>
      <c r="B136" s="37"/>
      <c r="C136" s="175" t="s">
        <v>191</v>
      </c>
      <c r="D136" s="175" t="s">
        <v>132</v>
      </c>
      <c r="E136" s="176" t="s">
        <v>192</v>
      </c>
      <c r="F136" s="177" t="s">
        <v>193</v>
      </c>
      <c r="G136" s="178" t="s">
        <v>168</v>
      </c>
      <c r="H136" s="179">
        <v>20</v>
      </c>
      <c r="I136" s="180"/>
      <c r="J136" s="181">
        <f>ROUND(I136*H136,2)</f>
        <v>0</v>
      </c>
      <c r="K136" s="177" t="s">
        <v>136</v>
      </c>
      <c r="L136" s="41"/>
      <c r="M136" s="182" t="s">
        <v>19</v>
      </c>
      <c r="N136" s="183" t="s">
        <v>43</v>
      </c>
      <c r="O136" s="66"/>
      <c r="P136" s="184">
        <f>O136*H136</f>
        <v>0</v>
      </c>
      <c r="Q136" s="184">
        <v>0.14699999999999999</v>
      </c>
      <c r="R136" s="184">
        <f>Q136*H136</f>
        <v>2.94</v>
      </c>
      <c r="S136" s="184">
        <v>0</v>
      </c>
      <c r="T136" s="185">
        <f>S136*H136</f>
        <v>0</v>
      </c>
      <c r="U136" s="36"/>
      <c r="V136" s="36"/>
      <c r="W136" s="36"/>
      <c r="X136" s="36"/>
      <c r="Y136" s="36"/>
      <c r="Z136" s="36"/>
      <c r="AA136" s="36"/>
      <c r="AB136" s="36"/>
      <c r="AC136" s="36"/>
      <c r="AD136" s="36"/>
      <c r="AE136" s="36"/>
      <c r="AR136" s="186" t="s">
        <v>137</v>
      </c>
      <c r="AT136" s="186" t="s">
        <v>132</v>
      </c>
      <c r="AU136" s="186" t="s">
        <v>82</v>
      </c>
      <c r="AY136" s="19" t="s">
        <v>129</v>
      </c>
      <c r="BE136" s="187">
        <f>IF(N136="základní",J136,0)</f>
        <v>0</v>
      </c>
      <c r="BF136" s="187">
        <f>IF(N136="snížená",J136,0)</f>
        <v>0</v>
      </c>
      <c r="BG136" s="187">
        <f>IF(N136="zákl. přenesená",J136,0)</f>
        <v>0</v>
      </c>
      <c r="BH136" s="187">
        <f>IF(N136="sníž. přenesená",J136,0)</f>
        <v>0</v>
      </c>
      <c r="BI136" s="187">
        <f>IF(N136="nulová",J136,0)</f>
        <v>0</v>
      </c>
      <c r="BJ136" s="19" t="s">
        <v>80</v>
      </c>
      <c r="BK136" s="187">
        <f>ROUND(I136*H136,2)</f>
        <v>0</v>
      </c>
      <c r="BL136" s="19" t="s">
        <v>137</v>
      </c>
      <c r="BM136" s="186" t="s">
        <v>194</v>
      </c>
    </row>
    <row r="137" spans="1:65" s="2" customFormat="1" ht="11.25">
      <c r="A137" s="36"/>
      <c r="B137" s="37"/>
      <c r="C137" s="38"/>
      <c r="D137" s="188" t="s">
        <v>139</v>
      </c>
      <c r="E137" s="38"/>
      <c r="F137" s="189" t="s">
        <v>195</v>
      </c>
      <c r="G137" s="38"/>
      <c r="H137" s="38"/>
      <c r="I137" s="190"/>
      <c r="J137" s="38"/>
      <c r="K137" s="38"/>
      <c r="L137" s="41"/>
      <c r="M137" s="191"/>
      <c r="N137" s="192"/>
      <c r="O137" s="66"/>
      <c r="P137" s="66"/>
      <c r="Q137" s="66"/>
      <c r="R137" s="66"/>
      <c r="S137" s="66"/>
      <c r="T137" s="67"/>
      <c r="U137" s="36"/>
      <c r="V137" s="36"/>
      <c r="W137" s="36"/>
      <c r="X137" s="36"/>
      <c r="Y137" s="36"/>
      <c r="Z137" s="36"/>
      <c r="AA137" s="36"/>
      <c r="AB137" s="36"/>
      <c r="AC137" s="36"/>
      <c r="AD137" s="36"/>
      <c r="AE137" s="36"/>
      <c r="AT137" s="19" t="s">
        <v>139</v>
      </c>
      <c r="AU137" s="19" t="s">
        <v>82</v>
      </c>
    </row>
    <row r="138" spans="1:65" s="13" customFormat="1" ht="11.25">
      <c r="B138" s="193"/>
      <c r="C138" s="194"/>
      <c r="D138" s="195" t="s">
        <v>141</v>
      </c>
      <c r="E138" s="196" t="s">
        <v>19</v>
      </c>
      <c r="F138" s="197" t="s">
        <v>196</v>
      </c>
      <c r="G138" s="194"/>
      <c r="H138" s="196" t="s">
        <v>19</v>
      </c>
      <c r="I138" s="198"/>
      <c r="J138" s="194"/>
      <c r="K138" s="194"/>
      <c r="L138" s="199"/>
      <c r="M138" s="200"/>
      <c r="N138" s="201"/>
      <c r="O138" s="201"/>
      <c r="P138" s="201"/>
      <c r="Q138" s="201"/>
      <c r="R138" s="201"/>
      <c r="S138" s="201"/>
      <c r="T138" s="202"/>
      <c r="AT138" s="203" t="s">
        <v>141</v>
      </c>
      <c r="AU138" s="203" t="s">
        <v>82</v>
      </c>
      <c r="AV138" s="13" t="s">
        <v>80</v>
      </c>
      <c r="AW138" s="13" t="s">
        <v>33</v>
      </c>
      <c r="AX138" s="13" t="s">
        <v>72</v>
      </c>
      <c r="AY138" s="203" t="s">
        <v>129</v>
      </c>
    </row>
    <row r="139" spans="1:65" s="14" customFormat="1" ht="11.25">
      <c r="B139" s="204"/>
      <c r="C139" s="205"/>
      <c r="D139" s="195" t="s">
        <v>141</v>
      </c>
      <c r="E139" s="206" t="s">
        <v>19</v>
      </c>
      <c r="F139" s="207" t="s">
        <v>197</v>
      </c>
      <c r="G139" s="205"/>
      <c r="H139" s="208">
        <v>20</v>
      </c>
      <c r="I139" s="209"/>
      <c r="J139" s="205"/>
      <c r="K139" s="205"/>
      <c r="L139" s="210"/>
      <c r="M139" s="211"/>
      <c r="N139" s="212"/>
      <c r="O139" s="212"/>
      <c r="P139" s="212"/>
      <c r="Q139" s="212"/>
      <c r="R139" s="212"/>
      <c r="S139" s="212"/>
      <c r="T139" s="213"/>
      <c r="AT139" s="214" t="s">
        <v>141</v>
      </c>
      <c r="AU139" s="214" t="s">
        <v>82</v>
      </c>
      <c r="AV139" s="14" t="s">
        <v>82</v>
      </c>
      <c r="AW139" s="14" t="s">
        <v>33</v>
      </c>
      <c r="AX139" s="14" t="s">
        <v>80</v>
      </c>
      <c r="AY139" s="214" t="s">
        <v>129</v>
      </c>
    </row>
    <row r="140" spans="1:65" s="2" customFormat="1" ht="21.75" customHeight="1">
      <c r="A140" s="36"/>
      <c r="B140" s="37"/>
      <c r="C140" s="175" t="s">
        <v>198</v>
      </c>
      <c r="D140" s="175" t="s">
        <v>132</v>
      </c>
      <c r="E140" s="176" t="s">
        <v>199</v>
      </c>
      <c r="F140" s="177" t="s">
        <v>200</v>
      </c>
      <c r="G140" s="178" t="s">
        <v>168</v>
      </c>
      <c r="H140" s="179">
        <v>6</v>
      </c>
      <c r="I140" s="180"/>
      <c r="J140" s="181">
        <f>ROUND(I140*H140,2)</f>
        <v>0</v>
      </c>
      <c r="K140" s="177" t="s">
        <v>136</v>
      </c>
      <c r="L140" s="41"/>
      <c r="M140" s="182" t="s">
        <v>19</v>
      </c>
      <c r="N140" s="183" t="s">
        <v>43</v>
      </c>
      <c r="O140" s="66"/>
      <c r="P140" s="184">
        <f>O140*H140</f>
        <v>0</v>
      </c>
      <c r="Q140" s="184">
        <v>0.14699999999999999</v>
      </c>
      <c r="R140" s="184">
        <f>Q140*H140</f>
        <v>0.8819999999999999</v>
      </c>
      <c r="S140" s="184">
        <v>0</v>
      </c>
      <c r="T140" s="185">
        <f>S140*H140</f>
        <v>0</v>
      </c>
      <c r="U140" s="36"/>
      <c r="V140" s="36"/>
      <c r="W140" s="36"/>
      <c r="X140" s="36"/>
      <c r="Y140" s="36"/>
      <c r="Z140" s="36"/>
      <c r="AA140" s="36"/>
      <c r="AB140" s="36"/>
      <c r="AC140" s="36"/>
      <c r="AD140" s="36"/>
      <c r="AE140" s="36"/>
      <c r="AR140" s="186" t="s">
        <v>137</v>
      </c>
      <c r="AT140" s="186" t="s">
        <v>132</v>
      </c>
      <c r="AU140" s="186" t="s">
        <v>82</v>
      </c>
      <c r="AY140" s="19" t="s">
        <v>129</v>
      </c>
      <c r="BE140" s="187">
        <f>IF(N140="základní",J140,0)</f>
        <v>0</v>
      </c>
      <c r="BF140" s="187">
        <f>IF(N140="snížená",J140,0)</f>
        <v>0</v>
      </c>
      <c r="BG140" s="187">
        <f>IF(N140="zákl. přenesená",J140,0)</f>
        <v>0</v>
      </c>
      <c r="BH140" s="187">
        <f>IF(N140="sníž. přenesená",J140,0)</f>
        <v>0</v>
      </c>
      <c r="BI140" s="187">
        <f>IF(N140="nulová",J140,0)</f>
        <v>0</v>
      </c>
      <c r="BJ140" s="19" t="s">
        <v>80</v>
      </c>
      <c r="BK140" s="187">
        <f>ROUND(I140*H140,2)</f>
        <v>0</v>
      </c>
      <c r="BL140" s="19" t="s">
        <v>137</v>
      </c>
      <c r="BM140" s="186" t="s">
        <v>201</v>
      </c>
    </row>
    <row r="141" spans="1:65" s="2" customFormat="1" ht="11.25">
      <c r="A141" s="36"/>
      <c r="B141" s="37"/>
      <c r="C141" s="38"/>
      <c r="D141" s="188" t="s">
        <v>139</v>
      </c>
      <c r="E141" s="38"/>
      <c r="F141" s="189" t="s">
        <v>202</v>
      </c>
      <c r="G141" s="38"/>
      <c r="H141" s="38"/>
      <c r="I141" s="190"/>
      <c r="J141" s="38"/>
      <c r="K141" s="38"/>
      <c r="L141" s="41"/>
      <c r="M141" s="191"/>
      <c r="N141" s="192"/>
      <c r="O141" s="66"/>
      <c r="P141" s="66"/>
      <c r="Q141" s="66"/>
      <c r="R141" s="66"/>
      <c r="S141" s="66"/>
      <c r="T141" s="67"/>
      <c r="U141" s="36"/>
      <c r="V141" s="36"/>
      <c r="W141" s="36"/>
      <c r="X141" s="36"/>
      <c r="Y141" s="36"/>
      <c r="Z141" s="36"/>
      <c r="AA141" s="36"/>
      <c r="AB141" s="36"/>
      <c r="AC141" s="36"/>
      <c r="AD141" s="36"/>
      <c r="AE141" s="36"/>
      <c r="AT141" s="19" t="s">
        <v>139</v>
      </c>
      <c r="AU141" s="19" t="s">
        <v>82</v>
      </c>
    </row>
    <row r="142" spans="1:65" s="13" customFormat="1" ht="11.25">
      <c r="B142" s="193"/>
      <c r="C142" s="194"/>
      <c r="D142" s="195" t="s">
        <v>141</v>
      </c>
      <c r="E142" s="196" t="s">
        <v>19</v>
      </c>
      <c r="F142" s="197" t="s">
        <v>203</v>
      </c>
      <c r="G142" s="194"/>
      <c r="H142" s="196" t="s">
        <v>19</v>
      </c>
      <c r="I142" s="198"/>
      <c r="J142" s="194"/>
      <c r="K142" s="194"/>
      <c r="L142" s="199"/>
      <c r="M142" s="200"/>
      <c r="N142" s="201"/>
      <c r="O142" s="201"/>
      <c r="P142" s="201"/>
      <c r="Q142" s="201"/>
      <c r="R142" s="201"/>
      <c r="S142" s="201"/>
      <c r="T142" s="202"/>
      <c r="AT142" s="203" t="s">
        <v>141</v>
      </c>
      <c r="AU142" s="203" t="s">
        <v>82</v>
      </c>
      <c r="AV142" s="13" t="s">
        <v>80</v>
      </c>
      <c r="AW142" s="13" t="s">
        <v>33</v>
      </c>
      <c r="AX142" s="13" t="s">
        <v>72</v>
      </c>
      <c r="AY142" s="203" t="s">
        <v>129</v>
      </c>
    </row>
    <row r="143" spans="1:65" s="14" customFormat="1" ht="11.25">
      <c r="B143" s="204"/>
      <c r="C143" s="205"/>
      <c r="D143" s="195" t="s">
        <v>141</v>
      </c>
      <c r="E143" s="206" t="s">
        <v>19</v>
      </c>
      <c r="F143" s="207" t="s">
        <v>173</v>
      </c>
      <c r="G143" s="205"/>
      <c r="H143" s="208">
        <v>6</v>
      </c>
      <c r="I143" s="209"/>
      <c r="J143" s="205"/>
      <c r="K143" s="205"/>
      <c r="L143" s="210"/>
      <c r="M143" s="211"/>
      <c r="N143" s="212"/>
      <c r="O143" s="212"/>
      <c r="P143" s="212"/>
      <c r="Q143" s="212"/>
      <c r="R143" s="212"/>
      <c r="S143" s="212"/>
      <c r="T143" s="213"/>
      <c r="AT143" s="214" t="s">
        <v>141</v>
      </c>
      <c r="AU143" s="214" t="s">
        <v>82</v>
      </c>
      <c r="AV143" s="14" t="s">
        <v>82</v>
      </c>
      <c r="AW143" s="14" t="s">
        <v>33</v>
      </c>
      <c r="AX143" s="14" t="s">
        <v>80</v>
      </c>
      <c r="AY143" s="214" t="s">
        <v>129</v>
      </c>
    </row>
    <row r="144" spans="1:65" s="2" customFormat="1" ht="24.2" customHeight="1">
      <c r="A144" s="36"/>
      <c r="B144" s="37"/>
      <c r="C144" s="175" t="s">
        <v>204</v>
      </c>
      <c r="D144" s="175" t="s">
        <v>132</v>
      </c>
      <c r="E144" s="176" t="s">
        <v>205</v>
      </c>
      <c r="F144" s="177" t="s">
        <v>206</v>
      </c>
      <c r="G144" s="178" t="s">
        <v>135</v>
      </c>
      <c r="H144" s="179">
        <v>196.85400000000001</v>
      </c>
      <c r="I144" s="180"/>
      <c r="J144" s="181">
        <f>ROUND(I144*H144,2)</f>
        <v>0</v>
      </c>
      <c r="K144" s="177" t="s">
        <v>136</v>
      </c>
      <c r="L144" s="41"/>
      <c r="M144" s="182" t="s">
        <v>19</v>
      </c>
      <c r="N144" s="183" t="s">
        <v>43</v>
      </c>
      <c r="O144" s="66"/>
      <c r="P144" s="184">
        <f>O144*H144</f>
        <v>0</v>
      </c>
      <c r="Q144" s="184">
        <v>4.3800000000000002E-3</v>
      </c>
      <c r="R144" s="184">
        <f>Q144*H144</f>
        <v>0.86222052000000005</v>
      </c>
      <c r="S144" s="184">
        <v>0</v>
      </c>
      <c r="T144" s="185">
        <f>S144*H144</f>
        <v>0</v>
      </c>
      <c r="U144" s="36"/>
      <c r="V144" s="36"/>
      <c r="W144" s="36"/>
      <c r="X144" s="36"/>
      <c r="Y144" s="36"/>
      <c r="Z144" s="36"/>
      <c r="AA144" s="36"/>
      <c r="AB144" s="36"/>
      <c r="AC144" s="36"/>
      <c r="AD144" s="36"/>
      <c r="AE144" s="36"/>
      <c r="AR144" s="186" t="s">
        <v>137</v>
      </c>
      <c r="AT144" s="186" t="s">
        <v>132</v>
      </c>
      <c r="AU144" s="186" t="s">
        <v>82</v>
      </c>
      <c r="AY144" s="19" t="s">
        <v>129</v>
      </c>
      <c r="BE144" s="187">
        <f>IF(N144="základní",J144,0)</f>
        <v>0</v>
      </c>
      <c r="BF144" s="187">
        <f>IF(N144="snížená",J144,0)</f>
        <v>0</v>
      </c>
      <c r="BG144" s="187">
        <f>IF(N144="zákl. přenesená",J144,0)</f>
        <v>0</v>
      </c>
      <c r="BH144" s="187">
        <f>IF(N144="sníž. přenesená",J144,0)</f>
        <v>0</v>
      </c>
      <c r="BI144" s="187">
        <f>IF(N144="nulová",J144,0)</f>
        <v>0</v>
      </c>
      <c r="BJ144" s="19" t="s">
        <v>80</v>
      </c>
      <c r="BK144" s="187">
        <f>ROUND(I144*H144,2)</f>
        <v>0</v>
      </c>
      <c r="BL144" s="19" t="s">
        <v>137</v>
      </c>
      <c r="BM144" s="186" t="s">
        <v>207</v>
      </c>
    </row>
    <row r="145" spans="1:65" s="2" customFormat="1" ht="11.25">
      <c r="A145" s="36"/>
      <c r="B145" s="37"/>
      <c r="C145" s="38"/>
      <c r="D145" s="188" t="s">
        <v>139</v>
      </c>
      <c r="E145" s="38"/>
      <c r="F145" s="189" t="s">
        <v>208</v>
      </c>
      <c r="G145" s="38"/>
      <c r="H145" s="38"/>
      <c r="I145" s="190"/>
      <c r="J145" s="38"/>
      <c r="K145" s="38"/>
      <c r="L145" s="41"/>
      <c r="M145" s="191"/>
      <c r="N145" s="192"/>
      <c r="O145" s="66"/>
      <c r="P145" s="66"/>
      <c r="Q145" s="66"/>
      <c r="R145" s="66"/>
      <c r="S145" s="66"/>
      <c r="T145" s="67"/>
      <c r="U145" s="36"/>
      <c r="V145" s="36"/>
      <c r="W145" s="36"/>
      <c r="X145" s="36"/>
      <c r="Y145" s="36"/>
      <c r="Z145" s="36"/>
      <c r="AA145" s="36"/>
      <c r="AB145" s="36"/>
      <c r="AC145" s="36"/>
      <c r="AD145" s="36"/>
      <c r="AE145" s="36"/>
      <c r="AT145" s="19" t="s">
        <v>139</v>
      </c>
      <c r="AU145" s="19" t="s">
        <v>82</v>
      </c>
    </row>
    <row r="146" spans="1:65" s="2" customFormat="1" ht="29.25">
      <c r="A146" s="36"/>
      <c r="B146" s="37"/>
      <c r="C146" s="38"/>
      <c r="D146" s="195" t="s">
        <v>171</v>
      </c>
      <c r="E146" s="38"/>
      <c r="F146" s="226" t="s">
        <v>209</v>
      </c>
      <c r="G146" s="38"/>
      <c r="H146" s="38"/>
      <c r="I146" s="190"/>
      <c r="J146" s="38"/>
      <c r="K146" s="38"/>
      <c r="L146" s="41"/>
      <c r="M146" s="191"/>
      <c r="N146" s="192"/>
      <c r="O146" s="66"/>
      <c r="P146" s="66"/>
      <c r="Q146" s="66"/>
      <c r="R146" s="66"/>
      <c r="S146" s="66"/>
      <c r="T146" s="67"/>
      <c r="U146" s="36"/>
      <c r="V146" s="36"/>
      <c r="W146" s="36"/>
      <c r="X146" s="36"/>
      <c r="Y146" s="36"/>
      <c r="Z146" s="36"/>
      <c r="AA146" s="36"/>
      <c r="AB146" s="36"/>
      <c r="AC146" s="36"/>
      <c r="AD146" s="36"/>
      <c r="AE146" s="36"/>
      <c r="AT146" s="19" t="s">
        <v>171</v>
      </c>
      <c r="AU146" s="19" t="s">
        <v>82</v>
      </c>
    </row>
    <row r="147" spans="1:65" s="13" customFormat="1" ht="11.25">
      <c r="B147" s="193"/>
      <c r="C147" s="194"/>
      <c r="D147" s="195" t="s">
        <v>141</v>
      </c>
      <c r="E147" s="196" t="s">
        <v>19</v>
      </c>
      <c r="F147" s="197" t="s">
        <v>210</v>
      </c>
      <c r="G147" s="194"/>
      <c r="H147" s="196" t="s">
        <v>19</v>
      </c>
      <c r="I147" s="198"/>
      <c r="J147" s="194"/>
      <c r="K147" s="194"/>
      <c r="L147" s="199"/>
      <c r="M147" s="200"/>
      <c r="N147" s="201"/>
      <c r="O147" s="201"/>
      <c r="P147" s="201"/>
      <c r="Q147" s="201"/>
      <c r="R147" s="201"/>
      <c r="S147" s="201"/>
      <c r="T147" s="202"/>
      <c r="AT147" s="203" t="s">
        <v>141</v>
      </c>
      <c r="AU147" s="203" t="s">
        <v>82</v>
      </c>
      <c r="AV147" s="13" t="s">
        <v>80</v>
      </c>
      <c r="AW147" s="13" t="s">
        <v>33</v>
      </c>
      <c r="AX147" s="13" t="s">
        <v>72</v>
      </c>
      <c r="AY147" s="203" t="s">
        <v>129</v>
      </c>
    </row>
    <row r="148" spans="1:65" s="14" customFormat="1" ht="11.25">
      <c r="B148" s="204"/>
      <c r="C148" s="205"/>
      <c r="D148" s="195" t="s">
        <v>141</v>
      </c>
      <c r="E148" s="206" t="s">
        <v>19</v>
      </c>
      <c r="F148" s="207" t="s">
        <v>211</v>
      </c>
      <c r="G148" s="205"/>
      <c r="H148" s="208">
        <v>154.35</v>
      </c>
      <c r="I148" s="209"/>
      <c r="J148" s="205"/>
      <c r="K148" s="205"/>
      <c r="L148" s="210"/>
      <c r="M148" s="211"/>
      <c r="N148" s="212"/>
      <c r="O148" s="212"/>
      <c r="P148" s="212"/>
      <c r="Q148" s="212"/>
      <c r="R148" s="212"/>
      <c r="S148" s="212"/>
      <c r="T148" s="213"/>
      <c r="AT148" s="214" t="s">
        <v>141</v>
      </c>
      <c r="AU148" s="214" t="s">
        <v>82</v>
      </c>
      <c r="AV148" s="14" t="s">
        <v>82</v>
      </c>
      <c r="AW148" s="14" t="s">
        <v>33</v>
      </c>
      <c r="AX148" s="14" t="s">
        <v>72</v>
      </c>
      <c r="AY148" s="214" t="s">
        <v>129</v>
      </c>
    </row>
    <row r="149" spans="1:65" s="14" customFormat="1" ht="11.25">
      <c r="B149" s="204"/>
      <c r="C149" s="205"/>
      <c r="D149" s="195" t="s">
        <v>141</v>
      </c>
      <c r="E149" s="206" t="s">
        <v>19</v>
      </c>
      <c r="F149" s="207" t="s">
        <v>212</v>
      </c>
      <c r="G149" s="205"/>
      <c r="H149" s="208">
        <v>-4.8</v>
      </c>
      <c r="I149" s="209"/>
      <c r="J149" s="205"/>
      <c r="K149" s="205"/>
      <c r="L149" s="210"/>
      <c r="M149" s="211"/>
      <c r="N149" s="212"/>
      <c r="O149" s="212"/>
      <c r="P149" s="212"/>
      <c r="Q149" s="212"/>
      <c r="R149" s="212"/>
      <c r="S149" s="212"/>
      <c r="T149" s="213"/>
      <c r="AT149" s="214" t="s">
        <v>141</v>
      </c>
      <c r="AU149" s="214" t="s">
        <v>82</v>
      </c>
      <c r="AV149" s="14" t="s">
        <v>82</v>
      </c>
      <c r="AW149" s="14" t="s">
        <v>33</v>
      </c>
      <c r="AX149" s="14" t="s">
        <v>72</v>
      </c>
      <c r="AY149" s="214" t="s">
        <v>129</v>
      </c>
    </row>
    <row r="150" spans="1:65" s="13" customFormat="1" ht="11.25">
      <c r="B150" s="193"/>
      <c r="C150" s="194"/>
      <c r="D150" s="195" t="s">
        <v>141</v>
      </c>
      <c r="E150" s="196" t="s">
        <v>19</v>
      </c>
      <c r="F150" s="197" t="s">
        <v>163</v>
      </c>
      <c r="G150" s="194"/>
      <c r="H150" s="196" t="s">
        <v>19</v>
      </c>
      <c r="I150" s="198"/>
      <c r="J150" s="194"/>
      <c r="K150" s="194"/>
      <c r="L150" s="199"/>
      <c r="M150" s="200"/>
      <c r="N150" s="201"/>
      <c r="O150" s="201"/>
      <c r="P150" s="201"/>
      <c r="Q150" s="201"/>
      <c r="R150" s="201"/>
      <c r="S150" s="201"/>
      <c r="T150" s="202"/>
      <c r="AT150" s="203" t="s">
        <v>141</v>
      </c>
      <c r="AU150" s="203" t="s">
        <v>82</v>
      </c>
      <c r="AV150" s="13" t="s">
        <v>80</v>
      </c>
      <c r="AW150" s="13" t="s">
        <v>33</v>
      </c>
      <c r="AX150" s="13" t="s">
        <v>72</v>
      </c>
      <c r="AY150" s="203" t="s">
        <v>129</v>
      </c>
    </row>
    <row r="151" spans="1:65" s="14" customFormat="1" ht="11.25">
      <c r="B151" s="204"/>
      <c r="C151" s="205"/>
      <c r="D151" s="195" t="s">
        <v>141</v>
      </c>
      <c r="E151" s="206" t="s">
        <v>19</v>
      </c>
      <c r="F151" s="207" t="s">
        <v>213</v>
      </c>
      <c r="G151" s="205"/>
      <c r="H151" s="208">
        <v>47.304000000000002</v>
      </c>
      <c r="I151" s="209"/>
      <c r="J151" s="205"/>
      <c r="K151" s="205"/>
      <c r="L151" s="210"/>
      <c r="M151" s="211"/>
      <c r="N151" s="212"/>
      <c r="O151" s="212"/>
      <c r="P151" s="212"/>
      <c r="Q151" s="212"/>
      <c r="R151" s="212"/>
      <c r="S151" s="212"/>
      <c r="T151" s="213"/>
      <c r="AT151" s="214" t="s">
        <v>141</v>
      </c>
      <c r="AU151" s="214" t="s">
        <v>82</v>
      </c>
      <c r="AV151" s="14" t="s">
        <v>82</v>
      </c>
      <c r="AW151" s="14" t="s">
        <v>33</v>
      </c>
      <c r="AX151" s="14" t="s">
        <v>72</v>
      </c>
      <c r="AY151" s="214" t="s">
        <v>129</v>
      </c>
    </row>
    <row r="152" spans="1:65" s="15" customFormat="1" ht="11.25">
      <c r="B152" s="215"/>
      <c r="C152" s="216"/>
      <c r="D152" s="195" t="s">
        <v>141</v>
      </c>
      <c r="E152" s="217" t="s">
        <v>19</v>
      </c>
      <c r="F152" s="218" t="s">
        <v>145</v>
      </c>
      <c r="G152" s="216"/>
      <c r="H152" s="219">
        <v>196.85400000000001</v>
      </c>
      <c r="I152" s="220"/>
      <c r="J152" s="216"/>
      <c r="K152" s="216"/>
      <c r="L152" s="221"/>
      <c r="M152" s="222"/>
      <c r="N152" s="223"/>
      <c r="O152" s="223"/>
      <c r="P152" s="223"/>
      <c r="Q152" s="223"/>
      <c r="R152" s="223"/>
      <c r="S152" s="223"/>
      <c r="T152" s="224"/>
      <c r="AT152" s="225" t="s">
        <v>141</v>
      </c>
      <c r="AU152" s="225" t="s">
        <v>82</v>
      </c>
      <c r="AV152" s="15" t="s">
        <v>137</v>
      </c>
      <c r="AW152" s="15" t="s">
        <v>33</v>
      </c>
      <c r="AX152" s="15" t="s">
        <v>80</v>
      </c>
      <c r="AY152" s="225" t="s">
        <v>129</v>
      </c>
    </row>
    <row r="153" spans="1:65" s="2" customFormat="1" ht="21.75" customHeight="1">
      <c r="A153" s="36"/>
      <c r="B153" s="37"/>
      <c r="C153" s="175" t="s">
        <v>214</v>
      </c>
      <c r="D153" s="175" t="s">
        <v>132</v>
      </c>
      <c r="E153" s="176" t="s">
        <v>215</v>
      </c>
      <c r="F153" s="177" t="s">
        <v>216</v>
      </c>
      <c r="G153" s="178" t="s">
        <v>135</v>
      </c>
      <c r="H153" s="179">
        <v>242.92</v>
      </c>
      <c r="I153" s="180"/>
      <c r="J153" s="181">
        <f>ROUND(I153*H153,2)</f>
        <v>0</v>
      </c>
      <c r="K153" s="177" t="s">
        <v>136</v>
      </c>
      <c r="L153" s="41"/>
      <c r="M153" s="182" t="s">
        <v>19</v>
      </c>
      <c r="N153" s="183" t="s">
        <v>43</v>
      </c>
      <c r="O153" s="66"/>
      <c r="P153" s="184">
        <f>O153*H153</f>
        <v>0</v>
      </c>
      <c r="Q153" s="184">
        <v>6.4999999999999997E-3</v>
      </c>
      <c r="R153" s="184">
        <f>Q153*H153</f>
        <v>1.5789799999999998</v>
      </c>
      <c r="S153" s="184">
        <v>0</v>
      </c>
      <c r="T153" s="185">
        <f>S153*H153</f>
        <v>0</v>
      </c>
      <c r="U153" s="36"/>
      <c r="V153" s="36"/>
      <c r="W153" s="36"/>
      <c r="X153" s="36"/>
      <c r="Y153" s="36"/>
      <c r="Z153" s="36"/>
      <c r="AA153" s="36"/>
      <c r="AB153" s="36"/>
      <c r="AC153" s="36"/>
      <c r="AD153" s="36"/>
      <c r="AE153" s="36"/>
      <c r="AR153" s="186" t="s">
        <v>137</v>
      </c>
      <c r="AT153" s="186" t="s">
        <v>132</v>
      </c>
      <c r="AU153" s="186" t="s">
        <v>82</v>
      </c>
      <c r="AY153" s="19" t="s">
        <v>129</v>
      </c>
      <c r="BE153" s="187">
        <f>IF(N153="základní",J153,0)</f>
        <v>0</v>
      </c>
      <c r="BF153" s="187">
        <f>IF(N153="snížená",J153,0)</f>
        <v>0</v>
      </c>
      <c r="BG153" s="187">
        <f>IF(N153="zákl. přenesená",J153,0)</f>
        <v>0</v>
      </c>
      <c r="BH153" s="187">
        <f>IF(N153="sníž. přenesená",J153,0)</f>
        <v>0</v>
      </c>
      <c r="BI153" s="187">
        <f>IF(N153="nulová",J153,0)</f>
        <v>0</v>
      </c>
      <c r="BJ153" s="19" t="s">
        <v>80</v>
      </c>
      <c r="BK153" s="187">
        <f>ROUND(I153*H153,2)</f>
        <v>0</v>
      </c>
      <c r="BL153" s="19" t="s">
        <v>137</v>
      </c>
      <c r="BM153" s="186" t="s">
        <v>217</v>
      </c>
    </row>
    <row r="154" spans="1:65" s="2" customFormat="1" ht="11.25">
      <c r="A154" s="36"/>
      <c r="B154" s="37"/>
      <c r="C154" s="38"/>
      <c r="D154" s="188" t="s">
        <v>139</v>
      </c>
      <c r="E154" s="38"/>
      <c r="F154" s="189" t="s">
        <v>218</v>
      </c>
      <c r="G154" s="38"/>
      <c r="H154" s="38"/>
      <c r="I154" s="190"/>
      <c r="J154" s="38"/>
      <c r="K154" s="38"/>
      <c r="L154" s="41"/>
      <c r="M154" s="191"/>
      <c r="N154" s="192"/>
      <c r="O154" s="66"/>
      <c r="P154" s="66"/>
      <c r="Q154" s="66"/>
      <c r="R154" s="66"/>
      <c r="S154" s="66"/>
      <c r="T154" s="67"/>
      <c r="U154" s="36"/>
      <c r="V154" s="36"/>
      <c r="W154" s="36"/>
      <c r="X154" s="36"/>
      <c r="Y154" s="36"/>
      <c r="Z154" s="36"/>
      <c r="AA154" s="36"/>
      <c r="AB154" s="36"/>
      <c r="AC154" s="36"/>
      <c r="AD154" s="36"/>
      <c r="AE154" s="36"/>
      <c r="AT154" s="19" t="s">
        <v>139</v>
      </c>
      <c r="AU154" s="19" t="s">
        <v>82</v>
      </c>
    </row>
    <row r="155" spans="1:65" s="13" customFormat="1" ht="11.25">
      <c r="B155" s="193"/>
      <c r="C155" s="194"/>
      <c r="D155" s="195" t="s">
        <v>141</v>
      </c>
      <c r="E155" s="196" t="s">
        <v>19</v>
      </c>
      <c r="F155" s="197" t="s">
        <v>219</v>
      </c>
      <c r="G155" s="194"/>
      <c r="H155" s="196" t="s">
        <v>19</v>
      </c>
      <c r="I155" s="198"/>
      <c r="J155" s="194"/>
      <c r="K155" s="194"/>
      <c r="L155" s="199"/>
      <c r="M155" s="200"/>
      <c r="N155" s="201"/>
      <c r="O155" s="201"/>
      <c r="P155" s="201"/>
      <c r="Q155" s="201"/>
      <c r="R155" s="201"/>
      <c r="S155" s="201"/>
      <c r="T155" s="202"/>
      <c r="AT155" s="203" t="s">
        <v>141</v>
      </c>
      <c r="AU155" s="203" t="s">
        <v>82</v>
      </c>
      <c r="AV155" s="13" t="s">
        <v>80</v>
      </c>
      <c r="AW155" s="13" t="s">
        <v>33</v>
      </c>
      <c r="AX155" s="13" t="s">
        <v>72</v>
      </c>
      <c r="AY155" s="203" t="s">
        <v>129</v>
      </c>
    </row>
    <row r="156" spans="1:65" s="14" customFormat="1" ht="11.25">
      <c r="B156" s="204"/>
      <c r="C156" s="205"/>
      <c r="D156" s="195" t="s">
        <v>141</v>
      </c>
      <c r="E156" s="206" t="s">
        <v>19</v>
      </c>
      <c r="F156" s="207" t="s">
        <v>220</v>
      </c>
      <c r="G156" s="205"/>
      <c r="H156" s="208">
        <v>242.92</v>
      </c>
      <c r="I156" s="209"/>
      <c r="J156" s="205"/>
      <c r="K156" s="205"/>
      <c r="L156" s="210"/>
      <c r="M156" s="211"/>
      <c r="N156" s="212"/>
      <c r="O156" s="212"/>
      <c r="P156" s="212"/>
      <c r="Q156" s="212"/>
      <c r="R156" s="212"/>
      <c r="S156" s="212"/>
      <c r="T156" s="213"/>
      <c r="AT156" s="214" t="s">
        <v>141</v>
      </c>
      <c r="AU156" s="214" t="s">
        <v>82</v>
      </c>
      <c r="AV156" s="14" t="s">
        <v>82</v>
      </c>
      <c r="AW156" s="14" t="s">
        <v>33</v>
      </c>
      <c r="AX156" s="14" t="s">
        <v>80</v>
      </c>
      <c r="AY156" s="214" t="s">
        <v>129</v>
      </c>
    </row>
    <row r="157" spans="1:65" s="2" customFormat="1" ht="24.2" customHeight="1">
      <c r="A157" s="36"/>
      <c r="B157" s="37"/>
      <c r="C157" s="175" t="s">
        <v>221</v>
      </c>
      <c r="D157" s="175" t="s">
        <v>132</v>
      </c>
      <c r="E157" s="176" t="s">
        <v>222</v>
      </c>
      <c r="F157" s="177" t="s">
        <v>223</v>
      </c>
      <c r="G157" s="178" t="s">
        <v>135</v>
      </c>
      <c r="H157" s="179">
        <v>242.92</v>
      </c>
      <c r="I157" s="180"/>
      <c r="J157" s="181">
        <f>ROUND(I157*H157,2)</f>
        <v>0</v>
      </c>
      <c r="K157" s="177" t="s">
        <v>136</v>
      </c>
      <c r="L157" s="41"/>
      <c r="M157" s="182" t="s">
        <v>19</v>
      </c>
      <c r="N157" s="183" t="s">
        <v>43</v>
      </c>
      <c r="O157" s="66"/>
      <c r="P157" s="184">
        <f>O157*H157</f>
        <v>0</v>
      </c>
      <c r="Q157" s="184">
        <v>1.54E-2</v>
      </c>
      <c r="R157" s="184">
        <f>Q157*H157</f>
        <v>3.7409680000000001</v>
      </c>
      <c r="S157" s="184">
        <v>0</v>
      </c>
      <c r="T157" s="185">
        <f>S157*H157</f>
        <v>0</v>
      </c>
      <c r="U157" s="36"/>
      <c r="V157" s="36"/>
      <c r="W157" s="36"/>
      <c r="X157" s="36"/>
      <c r="Y157" s="36"/>
      <c r="Z157" s="36"/>
      <c r="AA157" s="36"/>
      <c r="AB157" s="36"/>
      <c r="AC157" s="36"/>
      <c r="AD157" s="36"/>
      <c r="AE157" s="36"/>
      <c r="AR157" s="186" t="s">
        <v>137</v>
      </c>
      <c r="AT157" s="186" t="s">
        <v>132</v>
      </c>
      <c r="AU157" s="186" t="s">
        <v>82</v>
      </c>
      <c r="AY157" s="19" t="s">
        <v>129</v>
      </c>
      <c r="BE157" s="187">
        <f>IF(N157="základní",J157,0)</f>
        <v>0</v>
      </c>
      <c r="BF157" s="187">
        <f>IF(N157="snížená",J157,0)</f>
        <v>0</v>
      </c>
      <c r="BG157" s="187">
        <f>IF(N157="zákl. přenesená",J157,0)</f>
        <v>0</v>
      </c>
      <c r="BH157" s="187">
        <f>IF(N157="sníž. přenesená",J157,0)</f>
        <v>0</v>
      </c>
      <c r="BI157" s="187">
        <f>IF(N157="nulová",J157,0)</f>
        <v>0</v>
      </c>
      <c r="BJ157" s="19" t="s">
        <v>80</v>
      </c>
      <c r="BK157" s="187">
        <f>ROUND(I157*H157,2)</f>
        <v>0</v>
      </c>
      <c r="BL157" s="19" t="s">
        <v>137</v>
      </c>
      <c r="BM157" s="186" t="s">
        <v>224</v>
      </c>
    </row>
    <row r="158" spans="1:65" s="2" customFormat="1" ht="11.25">
      <c r="A158" s="36"/>
      <c r="B158" s="37"/>
      <c r="C158" s="38"/>
      <c r="D158" s="188" t="s">
        <v>139</v>
      </c>
      <c r="E158" s="38"/>
      <c r="F158" s="189" t="s">
        <v>225</v>
      </c>
      <c r="G158" s="38"/>
      <c r="H158" s="38"/>
      <c r="I158" s="190"/>
      <c r="J158" s="38"/>
      <c r="K158" s="38"/>
      <c r="L158" s="41"/>
      <c r="M158" s="191"/>
      <c r="N158" s="192"/>
      <c r="O158" s="66"/>
      <c r="P158" s="66"/>
      <c r="Q158" s="66"/>
      <c r="R158" s="66"/>
      <c r="S158" s="66"/>
      <c r="T158" s="67"/>
      <c r="U158" s="36"/>
      <c r="V158" s="36"/>
      <c r="W158" s="36"/>
      <c r="X158" s="36"/>
      <c r="Y158" s="36"/>
      <c r="Z158" s="36"/>
      <c r="AA158" s="36"/>
      <c r="AB158" s="36"/>
      <c r="AC158" s="36"/>
      <c r="AD158" s="36"/>
      <c r="AE158" s="36"/>
      <c r="AT158" s="19" t="s">
        <v>139</v>
      </c>
      <c r="AU158" s="19" t="s">
        <v>82</v>
      </c>
    </row>
    <row r="159" spans="1:65" s="2" customFormat="1" ht="48.75">
      <c r="A159" s="36"/>
      <c r="B159" s="37"/>
      <c r="C159" s="38"/>
      <c r="D159" s="195" t="s">
        <v>171</v>
      </c>
      <c r="E159" s="38"/>
      <c r="F159" s="226" t="s">
        <v>226</v>
      </c>
      <c r="G159" s="38"/>
      <c r="H159" s="38"/>
      <c r="I159" s="190"/>
      <c r="J159" s="38"/>
      <c r="K159" s="38"/>
      <c r="L159" s="41"/>
      <c r="M159" s="191"/>
      <c r="N159" s="192"/>
      <c r="O159" s="66"/>
      <c r="P159" s="66"/>
      <c r="Q159" s="66"/>
      <c r="R159" s="66"/>
      <c r="S159" s="66"/>
      <c r="T159" s="67"/>
      <c r="U159" s="36"/>
      <c r="V159" s="36"/>
      <c r="W159" s="36"/>
      <c r="X159" s="36"/>
      <c r="Y159" s="36"/>
      <c r="Z159" s="36"/>
      <c r="AA159" s="36"/>
      <c r="AB159" s="36"/>
      <c r="AC159" s="36"/>
      <c r="AD159" s="36"/>
      <c r="AE159" s="36"/>
      <c r="AT159" s="19" t="s">
        <v>171</v>
      </c>
      <c r="AU159" s="19" t="s">
        <v>82</v>
      </c>
    </row>
    <row r="160" spans="1:65" s="2" customFormat="1" ht="24.2" customHeight="1">
      <c r="A160" s="36"/>
      <c r="B160" s="37"/>
      <c r="C160" s="175" t="s">
        <v>227</v>
      </c>
      <c r="D160" s="175" t="s">
        <v>132</v>
      </c>
      <c r="E160" s="176" t="s">
        <v>228</v>
      </c>
      <c r="F160" s="177" t="s">
        <v>229</v>
      </c>
      <c r="G160" s="178" t="s">
        <v>135</v>
      </c>
      <c r="H160" s="179">
        <v>242.92</v>
      </c>
      <c r="I160" s="180"/>
      <c r="J160" s="181">
        <f>ROUND(I160*H160,2)</f>
        <v>0</v>
      </c>
      <c r="K160" s="177" t="s">
        <v>136</v>
      </c>
      <c r="L160" s="41"/>
      <c r="M160" s="182" t="s">
        <v>19</v>
      </c>
      <c r="N160" s="183" t="s">
        <v>43</v>
      </c>
      <c r="O160" s="66"/>
      <c r="P160" s="184">
        <f>O160*H160</f>
        <v>0</v>
      </c>
      <c r="Q160" s="184">
        <v>7.9000000000000008E-3</v>
      </c>
      <c r="R160" s="184">
        <f>Q160*H160</f>
        <v>1.919068</v>
      </c>
      <c r="S160" s="184">
        <v>0</v>
      </c>
      <c r="T160" s="185">
        <f>S160*H160</f>
        <v>0</v>
      </c>
      <c r="U160" s="36"/>
      <c r="V160" s="36"/>
      <c r="W160" s="36"/>
      <c r="X160" s="36"/>
      <c r="Y160" s="36"/>
      <c r="Z160" s="36"/>
      <c r="AA160" s="36"/>
      <c r="AB160" s="36"/>
      <c r="AC160" s="36"/>
      <c r="AD160" s="36"/>
      <c r="AE160" s="36"/>
      <c r="AR160" s="186" t="s">
        <v>137</v>
      </c>
      <c r="AT160" s="186" t="s">
        <v>132</v>
      </c>
      <c r="AU160" s="186" t="s">
        <v>82</v>
      </c>
      <c r="AY160" s="19" t="s">
        <v>129</v>
      </c>
      <c r="BE160" s="187">
        <f>IF(N160="základní",J160,0)</f>
        <v>0</v>
      </c>
      <c r="BF160" s="187">
        <f>IF(N160="snížená",J160,0)</f>
        <v>0</v>
      </c>
      <c r="BG160" s="187">
        <f>IF(N160="zákl. přenesená",J160,0)</f>
        <v>0</v>
      </c>
      <c r="BH160" s="187">
        <f>IF(N160="sníž. přenesená",J160,0)</f>
        <v>0</v>
      </c>
      <c r="BI160" s="187">
        <f>IF(N160="nulová",J160,0)</f>
        <v>0</v>
      </c>
      <c r="BJ160" s="19" t="s">
        <v>80</v>
      </c>
      <c r="BK160" s="187">
        <f>ROUND(I160*H160,2)</f>
        <v>0</v>
      </c>
      <c r="BL160" s="19" t="s">
        <v>137</v>
      </c>
      <c r="BM160" s="186" t="s">
        <v>230</v>
      </c>
    </row>
    <row r="161" spans="1:65" s="2" customFormat="1" ht="11.25">
      <c r="A161" s="36"/>
      <c r="B161" s="37"/>
      <c r="C161" s="38"/>
      <c r="D161" s="188" t="s">
        <v>139</v>
      </c>
      <c r="E161" s="38"/>
      <c r="F161" s="189" t="s">
        <v>231</v>
      </c>
      <c r="G161" s="38"/>
      <c r="H161" s="38"/>
      <c r="I161" s="190"/>
      <c r="J161" s="38"/>
      <c r="K161" s="38"/>
      <c r="L161" s="41"/>
      <c r="M161" s="191"/>
      <c r="N161" s="192"/>
      <c r="O161" s="66"/>
      <c r="P161" s="66"/>
      <c r="Q161" s="66"/>
      <c r="R161" s="66"/>
      <c r="S161" s="66"/>
      <c r="T161" s="67"/>
      <c r="U161" s="36"/>
      <c r="V161" s="36"/>
      <c r="W161" s="36"/>
      <c r="X161" s="36"/>
      <c r="Y161" s="36"/>
      <c r="Z161" s="36"/>
      <c r="AA161" s="36"/>
      <c r="AB161" s="36"/>
      <c r="AC161" s="36"/>
      <c r="AD161" s="36"/>
      <c r="AE161" s="36"/>
      <c r="AT161" s="19" t="s">
        <v>139</v>
      </c>
      <c r="AU161" s="19" t="s">
        <v>82</v>
      </c>
    </row>
    <row r="162" spans="1:65" s="2" customFormat="1" ht="48.75">
      <c r="A162" s="36"/>
      <c r="B162" s="37"/>
      <c r="C162" s="38"/>
      <c r="D162" s="195" t="s">
        <v>171</v>
      </c>
      <c r="E162" s="38"/>
      <c r="F162" s="226" t="s">
        <v>226</v>
      </c>
      <c r="G162" s="38"/>
      <c r="H162" s="38"/>
      <c r="I162" s="190"/>
      <c r="J162" s="38"/>
      <c r="K162" s="38"/>
      <c r="L162" s="41"/>
      <c r="M162" s="191"/>
      <c r="N162" s="192"/>
      <c r="O162" s="66"/>
      <c r="P162" s="66"/>
      <c r="Q162" s="66"/>
      <c r="R162" s="66"/>
      <c r="S162" s="66"/>
      <c r="T162" s="67"/>
      <c r="U162" s="36"/>
      <c r="V162" s="36"/>
      <c r="W162" s="36"/>
      <c r="X162" s="36"/>
      <c r="Y162" s="36"/>
      <c r="Z162" s="36"/>
      <c r="AA162" s="36"/>
      <c r="AB162" s="36"/>
      <c r="AC162" s="36"/>
      <c r="AD162" s="36"/>
      <c r="AE162" s="36"/>
      <c r="AT162" s="19" t="s">
        <v>171</v>
      </c>
      <c r="AU162" s="19" t="s">
        <v>82</v>
      </c>
    </row>
    <row r="163" spans="1:65" s="2" customFormat="1" ht="24.2" customHeight="1">
      <c r="A163" s="36"/>
      <c r="B163" s="37"/>
      <c r="C163" s="175" t="s">
        <v>232</v>
      </c>
      <c r="D163" s="175" t="s">
        <v>132</v>
      </c>
      <c r="E163" s="176" t="s">
        <v>233</v>
      </c>
      <c r="F163" s="177" t="s">
        <v>234</v>
      </c>
      <c r="G163" s="178" t="s">
        <v>135</v>
      </c>
      <c r="H163" s="179">
        <v>1073.886</v>
      </c>
      <c r="I163" s="180"/>
      <c r="J163" s="181">
        <f>ROUND(I163*H163,2)</f>
        <v>0</v>
      </c>
      <c r="K163" s="177" t="s">
        <v>136</v>
      </c>
      <c r="L163" s="41"/>
      <c r="M163" s="182" t="s">
        <v>19</v>
      </c>
      <c r="N163" s="183" t="s">
        <v>43</v>
      </c>
      <c r="O163" s="66"/>
      <c r="P163" s="184">
        <f>O163*H163</f>
        <v>0</v>
      </c>
      <c r="Q163" s="184">
        <v>1.5699999999999999E-2</v>
      </c>
      <c r="R163" s="184">
        <f>Q163*H163</f>
        <v>16.860010199999998</v>
      </c>
      <c r="S163" s="184">
        <v>0</v>
      </c>
      <c r="T163" s="185">
        <f>S163*H163</f>
        <v>0</v>
      </c>
      <c r="U163" s="36"/>
      <c r="V163" s="36"/>
      <c r="W163" s="36"/>
      <c r="X163" s="36"/>
      <c r="Y163" s="36"/>
      <c r="Z163" s="36"/>
      <c r="AA163" s="36"/>
      <c r="AB163" s="36"/>
      <c r="AC163" s="36"/>
      <c r="AD163" s="36"/>
      <c r="AE163" s="36"/>
      <c r="AR163" s="186" t="s">
        <v>137</v>
      </c>
      <c r="AT163" s="186" t="s">
        <v>132</v>
      </c>
      <c r="AU163" s="186" t="s">
        <v>82</v>
      </c>
      <c r="AY163" s="19" t="s">
        <v>129</v>
      </c>
      <c r="BE163" s="187">
        <f>IF(N163="základní",J163,0)</f>
        <v>0</v>
      </c>
      <c r="BF163" s="187">
        <f>IF(N163="snížená",J163,0)</f>
        <v>0</v>
      </c>
      <c r="BG163" s="187">
        <f>IF(N163="zákl. přenesená",J163,0)</f>
        <v>0</v>
      </c>
      <c r="BH163" s="187">
        <f>IF(N163="sníž. přenesená",J163,0)</f>
        <v>0</v>
      </c>
      <c r="BI163" s="187">
        <f>IF(N163="nulová",J163,0)</f>
        <v>0</v>
      </c>
      <c r="BJ163" s="19" t="s">
        <v>80</v>
      </c>
      <c r="BK163" s="187">
        <f>ROUND(I163*H163,2)</f>
        <v>0</v>
      </c>
      <c r="BL163" s="19" t="s">
        <v>137</v>
      </c>
      <c r="BM163" s="186" t="s">
        <v>235</v>
      </c>
    </row>
    <row r="164" spans="1:65" s="2" customFormat="1" ht="11.25">
      <c r="A164" s="36"/>
      <c r="B164" s="37"/>
      <c r="C164" s="38"/>
      <c r="D164" s="188" t="s">
        <v>139</v>
      </c>
      <c r="E164" s="38"/>
      <c r="F164" s="189" t="s">
        <v>236</v>
      </c>
      <c r="G164" s="38"/>
      <c r="H164" s="38"/>
      <c r="I164" s="190"/>
      <c r="J164" s="38"/>
      <c r="K164" s="38"/>
      <c r="L164" s="41"/>
      <c r="M164" s="191"/>
      <c r="N164" s="192"/>
      <c r="O164" s="66"/>
      <c r="P164" s="66"/>
      <c r="Q164" s="66"/>
      <c r="R164" s="66"/>
      <c r="S164" s="66"/>
      <c r="T164" s="67"/>
      <c r="U164" s="36"/>
      <c r="V164" s="36"/>
      <c r="W164" s="36"/>
      <c r="X164" s="36"/>
      <c r="Y164" s="36"/>
      <c r="Z164" s="36"/>
      <c r="AA164" s="36"/>
      <c r="AB164" s="36"/>
      <c r="AC164" s="36"/>
      <c r="AD164" s="36"/>
      <c r="AE164" s="36"/>
      <c r="AT164" s="19" t="s">
        <v>139</v>
      </c>
      <c r="AU164" s="19" t="s">
        <v>82</v>
      </c>
    </row>
    <row r="165" spans="1:65" s="2" customFormat="1" ht="39">
      <c r="A165" s="36"/>
      <c r="B165" s="37"/>
      <c r="C165" s="38"/>
      <c r="D165" s="195" t="s">
        <v>171</v>
      </c>
      <c r="E165" s="38"/>
      <c r="F165" s="226" t="s">
        <v>237</v>
      </c>
      <c r="G165" s="38"/>
      <c r="H165" s="38"/>
      <c r="I165" s="190"/>
      <c r="J165" s="38"/>
      <c r="K165" s="38"/>
      <c r="L165" s="41"/>
      <c r="M165" s="191"/>
      <c r="N165" s="192"/>
      <c r="O165" s="66"/>
      <c r="P165" s="66"/>
      <c r="Q165" s="66"/>
      <c r="R165" s="66"/>
      <c r="S165" s="66"/>
      <c r="T165" s="67"/>
      <c r="U165" s="36"/>
      <c r="V165" s="36"/>
      <c r="W165" s="36"/>
      <c r="X165" s="36"/>
      <c r="Y165" s="36"/>
      <c r="Z165" s="36"/>
      <c r="AA165" s="36"/>
      <c r="AB165" s="36"/>
      <c r="AC165" s="36"/>
      <c r="AD165" s="36"/>
      <c r="AE165" s="36"/>
      <c r="AT165" s="19" t="s">
        <v>171</v>
      </c>
      <c r="AU165" s="19" t="s">
        <v>82</v>
      </c>
    </row>
    <row r="166" spans="1:65" s="2" customFormat="1" ht="21.75" customHeight="1">
      <c r="A166" s="36"/>
      <c r="B166" s="37"/>
      <c r="C166" s="175" t="s">
        <v>8</v>
      </c>
      <c r="D166" s="175" t="s">
        <v>132</v>
      </c>
      <c r="E166" s="176" t="s">
        <v>238</v>
      </c>
      <c r="F166" s="177" t="s">
        <v>239</v>
      </c>
      <c r="G166" s="178" t="s">
        <v>135</v>
      </c>
      <c r="H166" s="179">
        <v>1575.46</v>
      </c>
      <c r="I166" s="180"/>
      <c r="J166" s="181">
        <f>ROUND(I166*H166,2)</f>
        <v>0</v>
      </c>
      <c r="K166" s="177" t="s">
        <v>136</v>
      </c>
      <c r="L166" s="41"/>
      <c r="M166" s="182" t="s">
        <v>19</v>
      </c>
      <c r="N166" s="183" t="s">
        <v>43</v>
      </c>
      <c r="O166" s="66"/>
      <c r="P166" s="184">
        <f>O166*H166</f>
        <v>0</v>
      </c>
      <c r="Q166" s="184">
        <v>2.5999999999999998E-4</v>
      </c>
      <c r="R166" s="184">
        <f>Q166*H166</f>
        <v>0.40961959999999997</v>
      </c>
      <c r="S166" s="184">
        <v>0</v>
      </c>
      <c r="T166" s="185">
        <f>S166*H166</f>
        <v>0</v>
      </c>
      <c r="U166" s="36"/>
      <c r="V166" s="36"/>
      <c r="W166" s="36"/>
      <c r="X166" s="36"/>
      <c r="Y166" s="36"/>
      <c r="Z166" s="36"/>
      <c r="AA166" s="36"/>
      <c r="AB166" s="36"/>
      <c r="AC166" s="36"/>
      <c r="AD166" s="36"/>
      <c r="AE166" s="36"/>
      <c r="AR166" s="186" t="s">
        <v>137</v>
      </c>
      <c r="AT166" s="186" t="s">
        <v>132</v>
      </c>
      <c r="AU166" s="186" t="s">
        <v>82</v>
      </c>
      <c r="AY166" s="19" t="s">
        <v>129</v>
      </c>
      <c r="BE166" s="187">
        <f>IF(N166="základní",J166,0)</f>
        <v>0</v>
      </c>
      <c r="BF166" s="187">
        <f>IF(N166="snížená",J166,0)</f>
        <v>0</v>
      </c>
      <c r="BG166" s="187">
        <f>IF(N166="zákl. přenesená",J166,0)</f>
        <v>0</v>
      </c>
      <c r="BH166" s="187">
        <f>IF(N166="sníž. přenesená",J166,0)</f>
        <v>0</v>
      </c>
      <c r="BI166" s="187">
        <f>IF(N166="nulová",J166,0)</f>
        <v>0</v>
      </c>
      <c r="BJ166" s="19" t="s">
        <v>80</v>
      </c>
      <c r="BK166" s="187">
        <f>ROUND(I166*H166,2)</f>
        <v>0</v>
      </c>
      <c r="BL166" s="19" t="s">
        <v>137</v>
      </c>
      <c r="BM166" s="186" t="s">
        <v>240</v>
      </c>
    </row>
    <row r="167" spans="1:65" s="2" customFormat="1" ht="11.25">
      <c r="A167" s="36"/>
      <c r="B167" s="37"/>
      <c r="C167" s="38"/>
      <c r="D167" s="188" t="s">
        <v>139</v>
      </c>
      <c r="E167" s="38"/>
      <c r="F167" s="189" t="s">
        <v>241</v>
      </c>
      <c r="G167" s="38"/>
      <c r="H167" s="38"/>
      <c r="I167" s="190"/>
      <c r="J167" s="38"/>
      <c r="K167" s="38"/>
      <c r="L167" s="41"/>
      <c r="M167" s="191"/>
      <c r="N167" s="192"/>
      <c r="O167" s="66"/>
      <c r="P167" s="66"/>
      <c r="Q167" s="66"/>
      <c r="R167" s="66"/>
      <c r="S167" s="66"/>
      <c r="T167" s="67"/>
      <c r="U167" s="36"/>
      <c r="V167" s="36"/>
      <c r="W167" s="36"/>
      <c r="X167" s="36"/>
      <c r="Y167" s="36"/>
      <c r="Z167" s="36"/>
      <c r="AA167" s="36"/>
      <c r="AB167" s="36"/>
      <c r="AC167" s="36"/>
      <c r="AD167" s="36"/>
      <c r="AE167" s="36"/>
      <c r="AT167" s="19" t="s">
        <v>139</v>
      </c>
      <c r="AU167" s="19" t="s">
        <v>82</v>
      </c>
    </row>
    <row r="168" spans="1:65" s="13" customFormat="1" ht="11.25">
      <c r="B168" s="193"/>
      <c r="C168" s="194"/>
      <c r="D168" s="195" t="s">
        <v>141</v>
      </c>
      <c r="E168" s="196" t="s">
        <v>19</v>
      </c>
      <c r="F168" s="197" t="s">
        <v>242</v>
      </c>
      <c r="G168" s="194"/>
      <c r="H168" s="196" t="s">
        <v>19</v>
      </c>
      <c r="I168" s="198"/>
      <c r="J168" s="194"/>
      <c r="K168" s="194"/>
      <c r="L168" s="199"/>
      <c r="M168" s="200"/>
      <c r="N168" s="201"/>
      <c r="O168" s="201"/>
      <c r="P168" s="201"/>
      <c r="Q168" s="201"/>
      <c r="R168" s="201"/>
      <c r="S168" s="201"/>
      <c r="T168" s="202"/>
      <c r="AT168" s="203" t="s">
        <v>141</v>
      </c>
      <c r="AU168" s="203" t="s">
        <v>82</v>
      </c>
      <c r="AV168" s="13" t="s">
        <v>80</v>
      </c>
      <c r="AW168" s="13" t="s">
        <v>33</v>
      </c>
      <c r="AX168" s="13" t="s">
        <v>72</v>
      </c>
      <c r="AY168" s="203" t="s">
        <v>129</v>
      </c>
    </row>
    <row r="169" spans="1:65" s="14" customFormat="1" ht="11.25">
      <c r="B169" s="204"/>
      <c r="C169" s="205"/>
      <c r="D169" s="195" t="s">
        <v>141</v>
      </c>
      <c r="E169" s="206" t="s">
        <v>19</v>
      </c>
      <c r="F169" s="207" t="s">
        <v>243</v>
      </c>
      <c r="G169" s="205"/>
      <c r="H169" s="208">
        <v>1513.66</v>
      </c>
      <c r="I169" s="209"/>
      <c r="J169" s="205"/>
      <c r="K169" s="205"/>
      <c r="L169" s="210"/>
      <c r="M169" s="211"/>
      <c r="N169" s="212"/>
      <c r="O169" s="212"/>
      <c r="P169" s="212"/>
      <c r="Q169" s="212"/>
      <c r="R169" s="212"/>
      <c r="S169" s="212"/>
      <c r="T169" s="213"/>
      <c r="AT169" s="214" t="s">
        <v>141</v>
      </c>
      <c r="AU169" s="214" t="s">
        <v>82</v>
      </c>
      <c r="AV169" s="14" t="s">
        <v>82</v>
      </c>
      <c r="AW169" s="14" t="s">
        <v>33</v>
      </c>
      <c r="AX169" s="14" t="s">
        <v>72</v>
      </c>
      <c r="AY169" s="214" t="s">
        <v>129</v>
      </c>
    </row>
    <row r="170" spans="1:65" s="14" customFormat="1" ht="11.25">
      <c r="B170" s="204"/>
      <c r="C170" s="205"/>
      <c r="D170" s="195" t="s">
        <v>141</v>
      </c>
      <c r="E170" s="206" t="s">
        <v>19</v>
      </c>
      <c r="F170" s="207" t="s">
        <v>151</v>
      </c>
      <c r="G170" s="205"/>
      <c r="H170" s="208">
        <v>49.5</v>
      </c>
      <c r="I170" s="209"/>
      <c r="J170" s="205"/>
      <c r="K170" s="205"/>
      <c r="L170" s="210"/>
      <c r="M170" s="211"/>
      <c r="N170" s="212"/>
      <c r="O170" s="212"/>
      <c r="P170" s="212"/>
      <c r="Q170" s="212"/>
      <c r="R170" s="212"/>
      <c r="S170" s="212"/>
      <c r="T170" s="213"/>
      <c r="AT170" s="214" t="s">
        <v>141</v>
      </c>
      <c r="AU170" s="214" t="s">
        <v>82</v>
      </c>
      <c r="AV170" s="14" t="s">
        <v>82</v>
      </c>
      <c r="AW170" s="14" t="s">
        <v>33</v>
      </c>
      <c r="AX170" s="14" t="s">
        <v>72</v>
      </c>
      <c r="AY170" s="214" t="s">
        <v>129</v>
      </c>
    </row>
    <row r="171" spans="1:65" s="14" customFormat="1" ht="11.25">
      <c r="B171" s="204"/>
      <c r="C171" s="205"/>
      <c r="D171" s="195" t="s">
        <v>141</v>
      </c>
      <c r="E171" s="206" t="s">
        <v>19</v>
      </c>
      <c r="F171" s="207" t="s">
        <v>244</v>
      </c>
      <c r="G171" s="205"/>
      <c r="H171" s="208">
        <v>3.6</v>
      </c>
      <c r="I171" s="209"/>
      <c r="J171" s="205"/>
      <c r="K171" s="205"/>
      <c r="L171" s="210"/>
      <c r="M171" s="211"/>
      <c r="N171" s="212"/>
      <c r="O171" s="212"/>
      <c r="P171" s="212"/>
      <c r="Q171" s="212"/>
      <c r="R171" s="212"/>
      <c r="S171" s="212"/>
      <c r="T171" s="213"/>
      <c r="AT171" s="214" t="s">
        <v>141</v>
      </c>
      <c r="AU171" s="214" t="s">
        <v>82</v>
      </c>
      <c r="AV171" s="14" t="s">
        <v>82</v>
      </c>
      <c r="AW171" s="14" t="s">
        <v>33</v>
      </c>
      <c r="AX171" s="14" t="s">
        <v>72</v>
      </c>
      <c r="AY171" s="214" t="s">
        <v>129</v>
      </c>
    </row>
    <row r="172" spans="1:65" s="14" customFormat="1" ht="11.25">
      <c r="B172" s="204"/>
      <c r="C172" s="205"/>
      <c r="D172" s="195" t="s">
        <v>141</v>
      </c>
      <c r="E172" s="206" t="s">
        <v>19</v>
      </c>
      <c r="F172" s="207" t="s">
        <v>245</v>
      </c>
      <c r="G172" s="205"/>
      <c r="H172" s="208">
        <v>8.6999999999999993</v>
      </c>
      <c r="I172" s="209"/>
      <c r="J172" s="205"/>
      <c r="K172" s="205"/>
      <c r="L172" s="210"/>
      <c r="M172" s="211"/>
      <c r="N172" s="212"/>
      <c r="O172" s="212"/>
      <c r="P172" s="212"/>
      <c r="Q172" s="212"/>
      <c r="R172" s="212"/>
      <c r="S172" s="212"/>
      <c r="T172" s="213"/>
      <c r="AT172" s="214" t="s">
        <v>141</v>
      </c>
      <c r="AU172" s="214" t="s">
        <v>82</v>
      </c>
      <c r="AV172" s="14" t="s">
        <v>82</v>
      </c>
      <c r="AW172" s="14" t="s">
        <v>33</v>
      </c>
      <c r="AX172" s="14" t="s">
        <v>72</v>
      </c>
      <c r="AY172" s="214" t="s">
        <v>129</v>
      </c>
    </row>
    <row r="173" spans="1:65" s="15" customFormat="1" ht="11.25">
      <c r="B173" s="215"/>
      <c r="C173" s="216"/>
      <c r="D173" s="195" t="s">
        <v>141</v>
      </c>
      <c r="E173" s="217" t="s">
        <v>19</v>
      </c>
      <c r="F173" s="218" t="s">
        <v>145</v>
      </c>
      <c r="G173" s="216"/>
      <c r="H173" s="219">
        <v>1575.46</v>
      </c>
      <c r="I173" s="220"/>
      <c r="J173" s="216"/>
      <c r="K173" s="216"/>
      <c r="L173" s="221"/>
      <c r="M173" s="222"/>
      <c r="N173" s="223"/>
      <c r="O173" s="223"/>
      <c r="P173" s="223"/>
      <c r="Q173" s="223"/>
      <c r="R173" s="223"/>
      <c r="S173" s="223"/>
      <c r="T173" s="224"/>
      <c r="AT173" s="225" t="s">
        <v>141</v>
      </c>
      <c r="AU173" s="225" t="s">
        <v>82</v>
      </c>
      <c r="AV173" s="15" t="s">
        <v>137</v>
      </c>
      <c r="AW173" s="15" t="s">
        <v>33</v>
      </c>
      <c r="AX173" s="15" t="s">
        <v>80</v>
      </c>
      <c r="AY173" s="225" t="s">
        <v>129</v>
      </c>
    </row>
    <row r="174" spans="1:65" s="2" customFormat="1" ht="16.5" customHeight="1">
      <c r="A174" s="36"/>
      <c r="B174" s="37"/>
      <c r="C174" s="175" t="s">
        <v>246</v>
      </c>
      <c r="D174" s="175" t="s">
        <v>132</v>
      </c>
      <c r="E174" s="176" t="s">
        <v>247</v>
      </c>
      <c r="F174" s="177" t="s">
        <v>248</v>
      </c>
      <c r="G174" s="178" t="s">
        <v>135</v>
      </c>
      <c r="H174" s="179">
        <v>1575.46</v>
      </c>
      <c r="I174" s="180"/>
      <c r="J174" s="181">
        <f>ROUND(I174*H174,2)</f>
        <v>0</v>
      </c>
      <c r="K174" s="177" t="s">
        <v>136</v>
      </c>
      <c r="L174" s="41"/>
      <c r="M174" s="182" t="s">
        <v>19</v>
      </c>
      <c r="N174" s="183" t="s">
        <v>43</v>
      </c>
      <c r="O174" s="66"/>
      <c r="P174" s="184">
        <f>O174*H174</f>
        <v>0</v>
      </c>
      <c r="Q174" s="184">
        <v>3.0000000000000001E-3</v>
      </c>
      <c r="R174" s="184">
        <f>Q174*H174</f>
        <v>4.7263799999999998</v>
      </c>
      <c r="S174" s="184">
        <v>0</v>
      </c>
      <c r="T174" s="185">
        <f>S174*H174</f>
        <v>0</v>
      </c>
      <c r="U174" s="36"/>
      <c r="V174" s="36"/>
      <c r="W174" s="36"/>
      <c r="X174" s="36"/>
      <c r="Y174" s="36"/>
      <c r="Z174" s="36"/>
      <c r="AA174" s="36"/>
      <c r="AB174" s="36"/>
      <c r="AC174" s="36"/>
      <c r="AD174" s="36"/>
      <c r="AE174" s="36"/>
      <c r="AR174" s="186" t="s">
        <v>137</v>
      </c>
      <c r="AT174" s="186" t="s">
        <v>132</v>
      </c>
      <c r="AU174" s="186" t="s">
        <v>82</v>
      </c>
      <c r="AY174" s="19" t="s">
        <v>129</v>
      </c>
      <c r="BE174" s="187">
        <f>IF(N174="základní",J174,0)</f>
        <v>0</v>
      </c>
      <c r="BF174" s="187">
        <f>IF(N174="snížená",J174,0)</f>
        <v>0</v>
      </c>
      <c r="BG174" s="187">
        <f>IF(N174="zákl. přenesená",J174,0)</f>
        <v>0</v>
      </c>
      <c r="BH174" s="187">
        <f>IF(N174="sníž. přenesená",J174,0)</f>
        <v>0</v>
      </c>
      <c r="BI174" s="187">
        <f>IF(N174="nulová",J174,0)</f>
        <v>0</v>
      </c>
      <c r="BJ174" s="19" t="s">
        <v>80</v>
      </c>
      <c r="BK174" s="187">
        <f>ROUND(I174*H174,2)</f>
        <v>0</v>
      </c>
      <c r="BL174" s="19" t="s">
        <v>137</v>
      </c>
      <c r="BM174" s="186" t="s">
        <v>249</v>
      </c>
    </row>
    <row r="175" spans="1:65" s="2" customFormat="1" ht="11.25">
      <c r="A175" s="36"/>
      <c r="B175" s="37"/>
      <c r="C175" s="38"/>
      <c r="D175" s="188" t="s">
        <v>139</v>
      </c>
      <c r="E175" s="38"/>
      <c r="F175" s="189" t="s">
        <v>250</v>
      </c>
      <c r="G175" s="38"/>
      <c r="H175" s="38"/>
      <c r="I175" s="190"/>
      <c r="J175" s="38"/>
      <c r="K175" s="38"/>
      <c r="L175" s="41"/>
      <c r="M175" s="191"/>
      <c r="N175" s="192"/>
      <c r="O175" s="66"/>
      <c r="P175" s="66"/>
      <c r="Q175" s="66"/>
      <c r="R175" s="66"/>
      <c r="S175" s="66"/>
      <c r="T175" s="67"/>
      <c r="U175" s="36"/>
      <c r="V175" s="36"/>
      <c r="W175" s="36"/>
      <c r="X175" s="36"/>
      <c r="Y175" s="36"/>
      <c r="Z175" s="36"/>
      <c r="AA175" s="36"/>
      <c r="AB175" s="36"/>
      <c r="AC175" s="36"/>
      <c r="AD175" s="36"/>
      <c r="AE175" s="36"/>
      <c r="AT175" s="19" t="s">
        <v>139</v>
      </c>
      <c r="AU175" s="19" t="s">
        <v>82</v>
      </c>
    </row>
    <row r="176" spans="1:65" s="12" customFormat="1" ht="22.9" customHeight="1">
      <c r="B176" s="159"/>
      <c r="C176" s="160"/>
      <c r="D176" s="161" t="s">
        <v>71</v>
      </c>
      <c r="E176" s="173" t="s">
        <v>198</v>
      </c>
      <c r="F176" s="173" t="s">
        <v>251</v>
      </c>
      <c r="G176" s="160"/>
      <c r="H176" s="160"/>
      <c r="I176" s="163"/>
      <c r="J176" s="174">
        <f>BK176</f>
        <v>0</v>
      </c>
      <c r="K176" s="160"/>
      <c r="L176" s="165"/>
      <c r="M176" s="166"/>
      <c r="N176" s="167"/>
      <c r="O176" s="167"/>
      <c r="P176" s="168">
        <f>SUM(P177:P395)</f>
        <v>0</v>
      </c>
      <c r="Q176" s="167"/>
      <c r="R176" s="168">
        <f>SUM(R177:R395)</f>
        <v>6.3669899999999988E-2</v>
      </c>
      <c r="S176" s="167"/>
      <c r="T176" s="169">
        <f>SUM(T177:T395)</f>
        <v>27.477896000000001</v>
      </c>
      <c r="AR176" s="170" t="s">
        <v>80</v>
      </c>
      <c r="AT176" s="171" t="s">
        <v>71</v>
      </c>
      <c r="AU176" s="171" t="s">
        <v>80</v>
      </c>
      <c r="AY176" s="170" t="s">
        <v>129</v>
      </c>
      <c r="BK176" s="172">
        <f>SUM(BK177:BK395)</f>
        <v>0</v>
      </c>
    </row>
    <row r="177" spans="1:65" s="2" customFormat="1" ht="16.5" customHeight="1">
      <c r="A177" s="36"/>
      <c r="B177" s="37"/>
      <c r="C177" s="175" t="s">
        <v>252</v>
      </c>
      <c r="D177" s="175" t="s">
        <v>132</v>
      </c>
      <c r="E177" s="176" t="s">
        <v>253</v>
      </c>
      <c r="F177" s="177" t="s">
        <v>254</v>
      </c>
      <c r="G177" s="178" t="s">
        <v>176</v>
      </c>
      <c r="H177" s="179">
        <v>1</v>
      </c>
      <c r="I177" s="180"/>
      <c r="J177" s="181">
        <f>ROUND(I177*H177,2)</f>
        <v>0</v>
      </c>
      <c r="K177" s="177" t="s">
        <v>19</v>
      </c>
      <c r="L177" s="41"/>
      <c r="M177" s="182" t="s">
        <v>19</v>
      </c>
      <c r="N177" s="183" t="s">
        <v>43</v>
      </c>
      <c r="O177" s="66"/>
      <c r="P177" s="184">
        <f>O177*H177</f>
        <v>0</v>
      </c>
      <c r="Q177" s="184">
        <v>0</v>
      </c>
      <c r="R177" s="184">
        <f>Q177*H177</f>
        <v>0</v>
      </c>
      <c r="S177" s="184">
        <v>0</v>
      </c>
      <c r="T177" s="185">
        <f>S177*H177</f>
        <v>0</v>
      </c>
      <c r="U177" s="36"/>
      <c r="V177" s="36"/>
      <c r="W177" s="36"/>
      <c r="X177" s="36"/>
      <c r="Y177" s="36"/>
      <c r="Z177" s="36"/>
      <c r="AA177" s="36"/>
      <c r="AB177" s="36"/>
      <c r="AC177" s="36"/>
      <c r="AD177" s="36"/>
      <c r="AE177" s="36"/>
      <c r="AR177" s="186" t="s">
        <v>137</v>
      </c>
      <c r="AT177" s="186" t="s">
        <v>132</v>
      </c>
      <c r="AU177" s="186" t="s">
        <v>82</v>
      </c>
      <c r="AY177" s="19" t="s">
        <v>129</v>
      </c>
      <c r="BE177" s="187">
        <f>IF(N177="základní",J177,0)</f>
        <v>0</v>
      </c>
      <c r="BF177" s="187">
        <f>IF(N177="snížená",J177,0)</f>
        <v>0</v>
      </c>
      <c r="BG177" s="187">
        <f>IF(N177="zákl. přenesená",J177,0)</f>
        <v>0</v>
      </c>
      <c r="BH177" s="187">
        <f>IF(N177="sníž. přenesená",J177,0)</f>
        <v>0</v>
      </c>
      <c r="BI177" s="187">
        <f>IF(N177="nulová",J177,0)</f>
        <v>0</v>
      </c>
      <c r="BJ177" s="19" t="s">
        <v>80</v>
      </c>
      <c r="BK177" s="187">
        <f>ROUND(I177*H177,2)</f>
        <v>0</v>
      </c>
      <c r="BL177" s="19" t="s">
        <v>137</v>
      </c>
      <c r="BM177" s="186" t="s">
        <v>255</v>
      </c>
    </row>
    <row r="178" spans="1:65" s="2" customFormat="1" ht="16.5" customHeight="1">
      <c r="A178" s="36"/>
      <c r="B178" s="37"/>
      <c r="C178" s="175" t="s">
        <v>256</v>
      </c>
      <c r="D178" s="175" t="s">
        <v>132</v>
      </c>
      <c r="E178" s="176" t="s">
        <v>257</v>
      </c>
      <c r="F178" s="177" t="s">
        <v>258</v>
      </c>
      <c r="G178" s="178" t="s">
        <v>176</v>
      </c>
      <c r="H178" s="179">
        <v>1</v>
      </c>
      <c r="I178" s="180"/>
      <c r="J178" s="181">
        <f>ROUND(I178*H178,2)</f>
        <v>0</v>
      </c>
      <c r="K178" s="177" t="s">
        <v>19</v>
      </c>
      <c r="L178" s="41"/>
      <c r="M178" s="182" t="s">
        <v>19</v>
      </c>
      <c r="N178" s="183" t="s">
        <v>43</v>
      </c>
      <c r="O178" s="66"/>
      <c r="P178" s="184">
        <f>O178*H178</f>
        <v>0</v>
      </c>
      <c r="Q178" s="184">
        <v>0</v>
      </c>
      <c r="R178" s="184">
        <f>Q178*H178</f>
        <v>0</v>
      </c>
      <c r="S178" s="184">
        <v>0</v>
      </c>
      <c r="T178" s="185">
        <f>S178*H178</f>
        <v>0</v>
      </c>
      <c r="U178" s="36"/>
      <c r="V178" s="36"/>
      <c r="W178" s="36"/>
      <c r="X178" s="36"/>
      <c r="Y178" s="36"/>
      <c r="Z178" s="36"/>
      <c r="AA178" s="36"/>
      <c r="AB178" s="36"/>
      <c r="AC178" s="36"/>
      <c r="AD178" s="36"/>
      <c r="AE178" s="36"/>
      <c r="AR178" s="186" t="s">
        <v>137</v>
      </c>
      <c r="AT178" s="186" t="s">
        <v>132</v>
      </c>
      <c r="AU178" s="186" t="s">
        <v>82</v>
      </c>
      <c r="AY178" s="19" t="s">
        <v>129</v>
      </c>
      <c r="BE178" s="187">
        <f>IF(N178="základní",J178,0)</f>
        <v>0</v>
      </c>
      <c r="BF178" s="187">
        <f>IF(N178="snížená",J178,0)</f>
        <v>0</v>
      </c>
      <c r="BG178" s="187">
        <f>IF(N178="zákl. přenesená",J178,0)</f>
        <v>0</v>
      </c>
      <c r="BH178" s="187">
        <f>IF(N178="sníž. přenesená",J178,0)</f>
        <v>0</v>
      </c>
      <c r="BI178" s="187">
        <f>IF(N178="nulová",J178,0)</f>
        <v>0</v>
      </c>
      <c r="BJ178" s="19" t="s">
        <v>80</v>
      </c>
      <c r="BK178" s="187">
        <f>ROUND(I178*H178,2)</f>
        <v>0</v>
      </c>
      <c r="BL178" s="19" t="s">
        <v>137</v>
      </c>
      <c r="BM178" s="186" t="s">
        <v>259</v>
      </c>
    </row>
    <row r="179" spans="1:65" s="2" customFormat="1" ht="21.75" customHeight="1">
      <c r="A179" s="36"/>
      <c r="B179" s="37"/>
      <c r="C179" s="175" t="s">
        <v>260</v>
      </c>
      <c r="D179" s="175" t="s">
        <v>132</v>
      </c>
      <c r="E179" s="176" t="s">
        <v>261</v>
      </c>
      <c r="F179" s="177" t="s">
        <v>262</v>
      </c>
      <c r="G179" s="178" t="s">
        <v>176</v>
      </c>
      <c r="H179" s="179">
        <v>1</v>
      </c>
      <c r="I179" s="180"/>
      <c r="J179" s="181">
        <f>ROUND(I179*H179,2)</f>
        <v>0</v>
      </c>
      <c r="K179" s="177" t="s">
        <v>19</v>
      </c>
      <c r="L179" s="41"/>
      <c r="M179" s="182" t="s">
        <v>19</v>
      </c>
      <c r="N179" s="183" t="s">
        <v>43</v>
      </c>
      <c r="O179" s="66"/>
      <c r="P179" s="184">
        <f>O179*H179</f>
        <v>0</v>
      </c>
      <c r="Q179" s="184">
        <v>0</v>
      </c>
      <c r="R179" s="184">
        <f>Q179*H179</f>
        <v>0</v>
      </c>
      <c r="S179" s="184">
        <v>0</v>
      </c>
      <c r="T179" s="185">
        <f>S179*H179</f>
        <v>0</v>
      </c>
      <c r="U179" s="36"/>
      <c r="V179" s="36"/>
      <c r="W179" s="36"/>
      <c r="X179" s="36"/>
      <c r="Y179" s="36"/>
      <c r="Z179" s="36"/>
      <c r="AA179" s="36"/>
      <c r="AB179" s="36"/>
      <c r="AC179" s="36"/>
      <c r="AD179" s="36"/>
      <c r="AE179" s="36"/>
      <c r="AR179" s="186" t="s">
        <v>137</v>
      </c>
      <c r="AT179" s="186" t="s">
        <v>132</v>
      </c>
      <c r="AU179" s="186" t="s">
        <v>82</v>
      </c>
      <c r="AY179" s="19" t="s">
        <v>129</v>
      </c>
      <c r="BE179" s="187">
        <f>IF(N179="základní",J179,0)</f>
        <v>0</v>
      </c>
      <c r="BF179" s="187">
        <f>IF(N179="snížená",J179,0)</f>
        <v>0</v>
      </c>
      <c r="BG179" s="187">
        <f>IF(N179="zákl. přenesená",J179,0)</f>
        <v>0</v>
      </c>
      <c r="BH179" s="187">
        <f>IF(N179="sníž. přenesená",J179,0)</f>
        <v>0</v>
      </c>
      <c r="BI179" s="187">
        <f>IF(N179="nulová",J179,0)</f>
        <v>0</v>
      </c>
      <c r="BJ179" s="19" t="s">
        <v>80</v>
      </c>
      <c r="BK179" s="187">
        <f>ROUND(I179*H179,2)</f>
        <v>0</v>
      </c>
      <c r="BL179" s="19" t="s">
        <v>137</v>
      </c>
      <c r="BM179" s="186" t="s">
        <v>263</v>
      </c>
    </row>
    <row r="180" spans="1:65" s="2" customFormat="1" ht="24.2" customHeight="1">
      <c r="A180" s="36"/>
      <c r="B180" s="37"/>
      <c r="C180" s="175" t="s">
        <v>197</v>
      </c>
      <c r="D180" s="175" t="s">
        <v>132</v>
      </c>
      <c r="E180" s="176" t="s">
        <v>264</v>
      </c>
      <c r="F180" s="177" t="s">
        <v>265</v>
      </c>
      <c r="G180" s="178" t="s">
        <v>135</v>
      </c>
      <c r="H180" s="179">
        <v>21.675999999999998</v>
      </c>
      <c r="I180" s="180"/>
      <c r="J180" s="181">
        <f>ROUND(I180*H180,2)</f>
        <v>0</v>
      </c>
      <c r="K180" s="177" t="s">
        <v>136</v>
      </c>
      <c r="L180" s="41"/>
      <c r="M180" s="182" t="s">
        <v>19</v>
      </c>
      <c r="N180" s="183" t="s">
        <v>43</v>
      </c>
      <c r="O180" s="66"/>
      <c r="P180" s="184">
        <f>O180*H180</f>
        <v>0</v>
      </c>
      <c r="Q180" s="184">
        <v>0</v>
      </c>
      <c r="R180" s="184">
        <f>Q180*H180</f>
        <v>0</v>
      </c>
      <c r="S180" s="184">
        <v>0.26100000000000001</v>
      </c>
      <c r="T180" s="185">
        <f>S180*H180</f>
        <v>5.6574359999999997</v>
      </c>
      <c r="U180" s="36"/>
      <c r="V180" s="36"/>
      <c r="W180" s="36"/>
      <c r="X180" s="36"/>
      <c r="Y180" s="36"/>
      <c r="Z180" s="36"/>
      <c r="AA180" s="36"/>
      <c r="AB180" s="36"/>
      <c r="AC180" s="36"/>
      <c r="AD180" s="36"/>
      <c r="AE180" s="36"/>
      <c r="AR180" s="186" t="s">
        <v>137</v>
      </c>
      <c r="AT180" s="186" t="s">
        <v>132</v>
      </c>
      <c r="AU180" s="186" t="s">
        <v>82</v>
      </c>
      <c r="AY180" s="19" t="s">
        <v>129</v>
      </c>
      <c r="BE180" s="187">
        <f>IF(N180="základní",J180,0)</f>
        <v>0</v>
      </c>
      <c r="BF180" s="187">
        <f>IF(N180="snížená",J180,0)</f>
        <v>0</v>
      </c>
      <c r="BG180" s="187">
        <f>IF(N180="zákl. přenesená",J180,0)</f>
        <v>0</v>
      </c>
      <c r="BH180" s="187">
        <f>IF(N180="sníž. přenesená",J180,0)</f>
        <v>0</v>
      </c>
      <c r="BI180" s="187">
        <f>IF(N180="nulová",J180,0)</f>
        <v>0</v>
      </c>
      <c r="BJ180" s="19" t="s">
        <v>80</v>
      </c>
      <c r="BK180" s="187">
        <f>ROUND(I180*H180,2)</f>
        <v>0</v>
      </c>
      <c r="BL180" s="19" t="s">
        <v>137</v>
      </c>
      <c r="BM180" s="186" t="s">
        <v>266</v>
      </c>
    </row>
    <row r="181" spans="1:65" s="2" customFormat="1" ht="11.25">
      <c r="A181" s="36"/>
      <c r="B181" s="37"/>
      <c r="C181" s="38"/>
      <c r="D181" s="188" t="s">
        <v>139</v>
      </c>
      <c r="E181" s="38"/>
      <c r="F181" s="189" t="s">
        <v>267</v>
      </c>
      <c r="G181" s="38"/>
      <c r="H181" s="38"/>
      <c r="I181" s="190"/>
      <c r="J181" s="38"/>
      <c r="K181" s="38"/>
      <c r="L181" s="41"/>
      <c r="M181" s="191"/>
      <c r="N181" s="192"/>
      <c r="O181" s="66"/>
      <c r="P181" s="66"/>
      <c r="Q181" s="66"/>
      <c r="R181" s="66"/>
      <c r="S181" s="66"/>
      <c r="T181" s="67"/>
      <c r="U181" s="36"/>
      <c r="V181" s="36"/>
      <c r="W181" s="36"/>
      <c r="X181" s="36"/>
      <c r="Y181" s="36"/>
      <c r="Z181" s="36"/>
      <c r="AA181" s="36"/>
      <c r="AB181" s="36"/>
      <c r="AC181" s="36"/>
      <c r="AD181" s="36"/>
      <c r="AE181" s="36"/>
      <c r="AT181" s="19" t="s">
        <v>139</v>
      </c>
      <c r="AU181" s="19" t="s">
        <v>82</v>
      </c>
    </row>
    <row r="182" spans="1:65" s="14" customFormat="1" ht="11.25">
      <c r="B182" s="204"/>
      <c r="C182" s="205"/>
      <c r="D182" s="195" t="s">
        <v>141</v>
      </c>
      <c r="E182" s="206" t="s">
        <v>19</v>
      </c>
      <c r="F182" s="207" t="s">
        <v>268</v>
      </c>
      <c r="G182" s="205"/>
      <c r="H182" s="208">
        <v>25.776</v>
      </c>
      <c r="I182" s="209"/>
      <c r="J182" s="205"/>
      <c r="K182" s="205"/>
      <c r="L182" s="210"/>
      <c r="M182" s="211"/>
      <c r="N182" s="212"/>
      <c r="O182" s="212"/>
      <c r="P182" s="212"/>
      <c r="Q182" s="212"/>
      <c r="R182" s="212"/>
      <c r="S182" s="212"/>
      <c r="T182" s="213"/>
      <c r="AT182" s="214" t="s">
        <v>141</v>
      </c>
      <c r="AU182" s="214" t="s">
        <v>82</v>
      </c>
      <c r="AV182" s="14" t="s">
        <v>82</v>
      </c>
      <c r="AW182" s="14" t="s">
        <v>33</v>
      </c>
      <c r="AX182" s="14" t="s">
        <v>72</v>
      </c>
      <c r="AY182" s="214" t="s">
        <v>129</v>
      </c>
    </row>
    <row r="183" spans="1:65" s="14" customFormat="1" ht="11.25">
      <c r="B183" s="204"/>
      <c r="C183" s="205"/>
      <c r="D183" s="195" t="s">
        <v>141</v>
      </c>
      <c r="E183" s="206" t="s">
        <v>19</v>
      </c>
      <c r="F183" s="207" t="s">
        <v>269</v>
      </c>
      <c r="G183" s="205"/>
      <c r="H183" s="208">
        <v>-4.0999999999999996</v>
      </c>
      <c r="I183" s="209"/>
      <c r="J183" s="205"/>
      <c r="K183" s="205"/>
      <c r="L183" s="210"/>
      <c r="M183" s="211"/>
      <c r="N183" s="212"/>
      <c r="O183" s="212"/>
      <c r="P183" s="212"/>
      <c r="Q183" s="212"/>
      <c r="R183" s="212"/>
      <c r="S183" s="212"/>
      <c r="T183" s="213"/>
      <c r="AT183" s="214" t="s">
        <v>141</v>
      </c>
      <c r="AU183" s="214" t="s">
        <v>82</v>
      </c>
      <c r="AV183" s="14" t="s">
        <v>82</v>
      </c>
      <c r="AW183" s="14" t="s">
        <v>33</v>
      </c>
      <c r="AX183" s="14" t="s">
        <v>72</v>
      </c>
      <c r="AY183" s="214" t="s">
        <v>129</v>
      </c>
    </row>
    <row r="184" spans="1:65" s="15" customFormat="1" ht="11.25">
      <c r="B184" s="215"/>
      <c r="C184" s="216"/>
      <c r="D184" s="195" t="s">
        <v>141</v>
      </c>
      <c r="E184" s="217" t="s">
        <v>19</v>
      </c>
      <c r="F184" s="218" t="s">
        <v>145</v>
      </c>
      <c r="G184" s="216"/>
      <c r="H184" s="219">
        <v>21.675999999999998</v>
      </c>
      <c r="I184" s="220"/>
      <c r="J184" s="216"/>
      <c r="K184" s="216"/>
      <c r="L184" s="221"/>
      <c r="M184" s="222"/>
      <c r="N184" s="223"/>
      <c r="O184" s="223"/>
      <c r="P184" s="223"/>
      <c r="Q184" s="223"/>
      <c r="R184" s="223"/>
      <c r="S184" s="223"/>
      <c r="T184" s="224"/>
      <c r="AT184" s="225" t="s">
        <v>141</v>
      </c>
      <c r="AU184" s="225" t="s">
        <v>82</v>
      </c>
      <c r="AV184" s="15" t="s">
        <v>137</v>
      </c>
      <c r="AW184" s="15" t="s">
        <v>33</v>
      </c>
      <c r="AX184" s="15" t="s">
        <v>80</v>
      </c>
      <c r="AY184" s="225" t="s">
        <v>129</v>
      </c>
    </row>
    <row r="185" spans="1:65" s="2" customFormat="1" ht="24.2" customHeight="1">
      <c r="A185" s="36"/>
      <c r="B185" s="37"/>
      <c r="C185" s="175" t="s">
        <v>7</v>
      </c>
      <c r="D185" s="175" t="s">
        <v>132</v>
      </c>
      <c r="E185" s="176" t="s">
        <v>270</v>
      </c>
      <c r="F185" s="177" t="s">
        <v>271</v>
      </c>
      <c r="G185" s="178" t="s">
        <v>135</v>
      </c>
      <c r="H185" s="179">
        <v>4.8</v>
      </c>
      <c r="I185" s="180"/>
      <c r="J185" s="181">
        <f>ROUND(I185*H185,2)</f>
        <v>0</v>
      </c>
      <c r="K185" s="177" t="s">
        <v>136</v>
      </c>
      <c r="L185" s="41"/>
      <c r="M185" s="182" t="s">
        <v>19</v>
      </c>
      <c r="N185" s="183" t="s">
        <v>43</v>
      </c>
      <c r="O185" s="66"/>
      <c r="P185" s="184">
        <f>O185*H185</f>
        <v>0</v>
      </c>
      <c r="Q185" s="184">
        <v>0</v>
      </c>
      <c r="R185" s="184">
        <f>Q185*H185</f>
        <v>0</v>
      </c>
      <c r="S185" s="184">
        <v>7.5999999999999998E-2</v>
      </c>
      <c r="T185" s="185">
        <f>S185*H185</f>
        <v>0.36479999999999996</v>
      </c>
      <c r="U185" s="36"/>
      <c r="V185" s="36"/>
      <c r="W185" s="36"/>
      <c r="X185" s="36"/>
      <c r="Y185" s="36"/>
      <c r="Z185" s="36"/>
      <c r="AA185" s="36"/>
      <c r="AB185" s="36"/>
      <c r="AC185" s="36"/>
      <c r="AD185" s="36"/>
      <c r="AE185" s="36"/>
      <c r="AR185" s="186" t="s">
        <v>137</v>
      </c>
      <c r="AT185" s="186" t="s">
        <v>132</v>
      </c>
      <c r="AU185" s="186" t="s">
        <v>82</v>
      </c>
      <c r="AY185" s="19" t="s">
        <v>129</v>
      </c>
      <c r="BE185" s="187">
        <f>IF(N185="základní",J185,0)</f>
        <v>0</v>
      </c>
      <c r="BF185" s="187">
        <f>IF(N185="snížená",J185,0)</f>
        <v>0</v>
      </c>
      <c r="BG185" s="187">
        <f>IF(N185="zákl. přenesená",J185,0)</f>
        <v>0</v>
      </c>
      <c r="BH185" s="187">
        <f>IF(N185="sníž. přenesená",J185,0)</f>
        <v>0</v>
      </c>
      <c r="BI185" s="187">
        <f>IF(N185="nulová",J185,0)</f>
        <v>0</v>
      </c>
      <c r="BJ185" s="19" t="s">
        <v>80</v>
      </c>
      <c r="BK185" s="187">
        <f>ROUND(I185*H185,2)</f>
        <v>0</v>
      </c>
      <c r="BL185" s="19" t="s">
        <v>137</v>
      </c>
      <c r="BM185" s="186" t="s">
        <v>272</v>
      </c>
    </row>
    <row r="186" spans="1:65" s="2" customFormat="1" ht="11.25">
      <c r="A186" s="36"/>
      <c r="B186" s="37"/>
      <c r="C186" s="38"/>
      <c r="D186" s="188" t="s">
        <v>139</v>
      </c>
      <c r="E186" s="38"/>
      <c r="F186" s="189" t="s">
        <v>273</v>
      </c>
      <c r="G186" s="38"/>
      <c r="H186" s="38"/>
      <c r="I186" s="190"/>
      <c r="J186" s="38"/>
      <c r="K186" s="38"/>
      <c r="L186" s="41"/>
      <c r="M186" s="191"/>
      <c r="N186" s="192"/>
      <c r="O186" s="66"/>
      <c r="P186" s="66"/>
      <c r="Q186" s="66"/>
      <c r="R186" s="66"/>
      <c r="S186" s="66"/>
      <c r="T186" s="67"/>
      <c r="U186" s="36"/>
      <c r="V186" s="36"/>
      <c r="W186" s="36"/>
      <c r="X186" s="36"/>
      <c r="Y186" s="36"/>
      <c r="Z186" s="36"/>
      <c r="AA186" s="36"/>
      <c r="AB186" s="36"/>
      <c r="AC186" s="36"/>
      <c r="AD186" s="36"/>
      <c r="AE186" s="36"/>
      <c r="AT186" s="19" t="s">
        <v>139</v>
      </c>
      <c r="AU186" s="19" t="s">
        <v>82</v>
      </c>
    </row>
    <row r="187" spans="1:65" s="2" customFormat="1" ht="39">
      <c r="A187" s="36"/>
      <c r="B187" s="37"/>
      <c r="C187" s="38"/>
      <c r="D187" s="195" t="s">
        <v>171</v>
      </c>
      <c r="E187" s="38"/>
      <c r="F187" s="226" t="s">
        <v>274</v>
      </c>
      <c r="G187" s="38"/>
      <c r="H187" s="38"/>
      <c r="I187" s="190"/>
      <c r="J187" s="38"/>
      <c r="K187" s="38"/>
      <c r="L187" s="41"/>
      <c r="M187" s="191"/>
      <c r="N187" s="192"/>
      <c r="O187" s="66"/>
      <c r="P187" s="66"/>
      <c r="Q187" s="66"/>
      <c r="R187" s="66"/>
      <c r="S187" s="66"/>
      <c r="T187" s="67"/>
      <c r="U187" s="36"/>
      <c r="V187" s="36"/>
      <c r="W187" s="36"/>
      <c r="X187" s="36"/>
      <c r="Y187" s="36"/>
      <c r="Z187" s="36"/>
      <c r="AA187" s="36"/>
      <c r="AB187" s="36"/>
      <c r="AC187" s="36"/>
      <c r="AD187" s="36"/>
      <c r="AE187" s="36"/>
      <c r="AT187" s="19" t="s">
        <v>171</v>
      </c>
      <c r="AU187" s="19" t="s">
        <v>82</v>
      </c>
    </row>
    <row r="188" spans="1:65" s="14" customFormat="1" ht="11.25">
      <c r="B188" s="204"/>
      <c r="C188" s="205"/>
      <c r="D188" s="195" t="s">
        <v>141</v>
      </c>
      <c r="E188" s="206" t="s">
        <v>19</v>
      </c>
      <c r="F188" s="207" t="s">
        <v>244</v>
      </c>
      <c r="G188" s="205"/>
      <c r="H188" s="208">
        <v>3.6</v>
      </c>
      <c r="I188" s="209"/>
      <c r="J188" s="205"/>
      <c r="K188" s="205"/>
      <c r="L188" s="210"/>
      <c r="M188" s="211"/>
      <c r="N188" s="212"/>
      <c r="O188" s="212"/>
      <c r="P188" s="212"/>
      <c r="Q188" s="212"/>
      <c r="R188" s="212"/>
      <c r="S188" s="212"/>
      <c r="T188" s="213"/>
      <c r="AT188" s="214" t="s">
        <v>141</v>
      </c>
      <c r="AU188" s="214" t="s">
        <v>82</v>
      </c>
      <c r="AV188" s="14" t="s">
        <v>82</v>
      </c>
      <c r="AW188" s="14" t="s">
        <v>33</v>
      </c>
      <c r="AX188" s="14" t="s">
        <v>72</v>
      </c>
      <c r="AY188" s="214" t="s">
        <v>129</v>
      </c>
    </row>
    <row r="189" spans="1:65" s="14" customFormat="1" ht="11.25">
      <c r="B189" s="204"/>
      <c r="C189" s="205"/>
      <c r="D189" s="195" t="s">
        <v>141</v>
      </c>
      <c r="E189" s="206" t="s">
        <v>19</v>
      </c>
      <c r="F189" s="207" t="s">
        <v>275</v>
      </c>
      <c r="G189" s="205"/>
      <c r="H189" s="208">
        <v>1.2</v>
      </c>
      <c r="I189" s="209"/>
      <c r="J189" s="205"/>
      <c r="K189" s="205"/>
      <c r="L189" s="210"/>
      <c r="M189" s="211"/>
      <c r="N189" s="212"/>
      <c r="O189" s="212"/>
      <c r="P189" s="212"/>
      <c r="Q189" s="212"/>
      <c r="R189" s="212"/>
      <c r="S189" s="212"/>
      <c r="T189" s="213"/>
      <c r="AT189" s="214" t="s">
        <v>141</v>
      </c>
      <c r="AU189" s="214" t="s">
        <v>82</v>
      </c>
      <c r="AV189" s="14" t="s">
        <v>82</v>
      </c>
      <c r="AW189" s="14" t="s">
        <v>33</v>
      </c>
      <c r="AX189" s="14" t="s">
        <v>72</v>
      </c>
      <c r="AY189" s="214" t="s">
        <v>129</v>
      </c>
    </row>
    <row r="190" spans="1:65" s="15" customFormat="1" ht="11.25">
      <c r="B190" s="215"/>
      <c r="C190" s="216"/>
      <c r="D190" s="195" t="s">
        <v>141</v>
      </c>
      <c r="E190" s="217" t="s">
        <v>19</v>
      </c>
      <c r="F190" s="218" t="s">
        <v>145</v>
      </c>
      <c r="G190" s="216"/>
      <c r="H190" s="219">
        <v>4.8</v>
      </c>
      <c r="I190" s="220"/>
      <c r="J190" s="216"/>
      <c r="K190" s="216"/>
      <c r="L190" s="221"/>
      <c r="M190" s="222"/>
      <c r="N190" s="223"/>
      <c r="O190" s="223"/>
      <c r="P190" s="223"/>
      <c r="Q190" s="223"/>
      <c r="R190" s="223"/>
      <c r="S190" s="223"/>
      <c r="T190" s="224"/>
      <c r="AT190" s="225" t="s">
        <v>141</v>
      </c>
      <c r="AU190" s="225" t="s">
        <v>82</v>
      </c>
      <c r="AV190" s="15" t="s">
        <v>137</v>
      </c>
      <c r="AW190" s="15" t="s">
        <v>33</v>
      </c>
      <c r="AX190" s="15" t="s">
        <v>80</v>
      </c>
      <c r="AY190" s="225" t="s">
        <v>129</v>
      </c>
    </row>
    <row r="191" spans="1:65" s="2" customFormat="1" ht="24.2" customHeight="1">
      <c r="A191" s="36"/>
      <c r="B191" s="37"/>
      <c r="C191" s="175" t="s">
        <v>276</v>
      </c>
      <c r="D191" s="175" t="s">
        <v>132</v>
      </c>
      <c r="E191" s="176" t="s">
        <v>277</v>
      </c>
      <c r="F191" s="177" t="s">
        <v>278</v>
      </c>
      <c r="G191" s="178" t="s">
        <v>135</v>
      </c>
      <c r="H191" s="179">
        <v>11.2</v>
      </c>
      <c r="I191" s="180"/>
      <c r="J191" s="181">
        <f>ROUND(I191*H191,2)</f>
        <v>0</v>
      </c>
      <c r="K191" s="177" t="s">
        <v>136</v>
      </c>
      <c r="L191" s="41"/>
      <c r="M191" s="182" t="s">
        <v>19</v>
      </c>
      <c r="N191" s="183" t="s">
        <v>43</v>
      </c>
      <c r="O191" s="66"/>
      <c r="P191" s="184">
        <f>O191*H191</f>
        <v>0</v>
      </c>
      <c r="Q191" s="184">
        <v>0</v>
      </c>
      <c r="R191" s="184">
        <f>Q191*H191</f>
        <v>0</v>
      </c>
      <c r="S191" s="184">
        <v>6.3E-2</v>
      </c>
      <c r="T191" s="185">
        <f>S191*H191</f>
        <v>0.7056</v>
      </c>
      <c r="U191" s="36"/>
      <c r="V191" s="36"/>
      <c r="W191" s="36"/>
      <c r="X191" s="36"/>
      <c r="Y191" s="36"/>
      <c r="Z191" s="36"/>
      <c r="AA191" s="36"/>
      <c r="AB191" s="36"/>
      <c r="AC191" s="36"/>
      <c r="AD191" s="36"/>
      <c r="AE191" s="36"/>
      <c r="AR191" s="186" t="s">
        <v>137</v>
      </c>
      <c r="AT191" s="186" t="s">
        <v>132</v>
      </c>
      <c r="AU191" s="186" t="s">
        <v>82</v>
      </c>
      <c r="AY191" s="19" t="s">
        <v>129</v>
      </c>
      <c r="BE191" s="187">
        <f>IF(N191="základní",J191,0)</f>
        <v>0</v>
      </c>
      <c r="BF191" s="187">
        <f>IF(N191="snížená",J191,0)</f>
        <v>0</v>
      </c>
      <c r="BG191" s="187">
        <f>IF(N191="zákl. přenesená",J191,0)</f>
        <v>0</v>
      </c>
      <c r="BH191" s="187">
        <f>IF(N191="sníž. přenesená",J191,0)</f>
        <v>0</v>
      </c>
      <c r="BI191" s="187">
        <f>IF(N191="nulová",J191,0)</f>
        <v>0</v>
      </c>
      <c r="BJ191" s="19" t="s">
        <v>80</v>
      </c>
      <c r="BK191" s="187">
        <f>ROUND(I191*H191,2)</f>
        <v>0</v>
      </c>
      <c r="BL191" s="19" t="s">
        <v>137</v>
      </c>
      <c r="BM191" s="186" t="s">
        <v>279</v>
      </c>
    </row>
    <row r="192" spans="1:65" s="2" customFormat="1" ht="11.25">
      <c r="A192" s="36"/>
      <c r="B192" s="37"/>
      <c r="C192" s="38"/>
      <c r="D192" s="188" t="s">
        <v>139</v>
      </c>
      <c r="E192" s="38"/>
      <c r="F192" s="189" t="s">
        <v>280</v>
      </c>
      <c r="G192" s="38"/>
      <c r="H192" s="38"/>
      <c r="I192" s="190"/>
      <c r="J192" s="38"/>
      <c r="K192" s="38"/>
      <c r="L192" s="41"/>
      <c r="M192" s="191"/>
      <c r="N192" s="192"/>
      <c r="O192" s="66"/>
      <c r="P192" s="66"/>
      <c r="Q192" s="66"/>
      <c r="R192" s="66"/>
      <c r="S192" s="66"/>
      <c r="T192" s="67"/>
      <c r="U192" s="36"/>
      <c r="V192" s="36"/>
      <c r="W192" s="36"/>
      <c r="X192" s="36"/>
      <c r="Y192" s="36"/>
      <c r="Z192" s="36"/>
      <c r="AA192" s="36"/>
      <c r="AB192" s="36"/>
      <c r="AC192" s="36"/>
      <c r="AD192" s="36"/>
      <c r="AE192" s="36"/>
      <c r="AT192" s="19" t="s">
        <v>139</v>
      </c>
      <c r="AU192" s="19" t="s">
        <v>82</v>
      </c>
    </row>
    <row r="193" spans="1:65" s="2" customFormat="1" ht="39">
      <c r="A193" s="36"/>
      <c r="B193" s="37"/>
      <c r="C193" s="38"/>
      <c r="D193" s="195" t="s">
        <v>171</v>
      </c>
      <c r="E193" s="38"/>
      <c r="F193" s="226" t="s">
        <v>274</v>
      </c>
      <c r="G193" s="38"/>
      <c r="H193" s="38"/>
      <c r="I193" s="190"/>
      <c r="J193" s="38"/>
      <c r="K193" s="38"/>
      <c r="L193" s="41"/>
      <c r="M193" s="191"/>
      <c r="N193" s="192"/>
      <c r="O193" s="66"/>
      <c r="P193" s="66"/>
      <c r="Q193" s="66"/>
      <c r="R193" s="66"/>
      <c r="S193" s="66"/>
      <c r="T193" s="67"/>
      <c r="U193" s="36"/>
      <c r="V193" s="36"/>
      <c r="W193" s="36"/>
      <c r="X193" s="36"/>
      <c r="Y193" s="36"/>
      <c r="Z193" s="36"/>
      <c r="AA193" s="36"/>
      <c r="AB193" s="36"/>
      <c r="AC193" s="36"/>
      <c r="AD193" s="36"/>
      <c r="AE193" s="36"/>
      <c r="AT193" s="19" t="s">
        <v>171</v>
      </c>
      <c r="AU193" s="19" t="s">
        <v>82</v>
      </c>
    </row>
    <row r="194" spans="1:65" s="14" customFormat="1" ht="11.25">
      <c r="B194" s="204"/>
      <c r="C194" s="205"/>
      <c r="D194" s="195" t="s">
        <v>141</v>
      </c>
      <c r="E194" s="206" t="s">
        <v>19</v>
      </c>
      <c r="F194" s="207" t="s">
        <v>245</v>
      </c>
      <c r="G194" s="205"/>
      <c r="H194" s="208">
        <v>8.6999999999999993</v>
      </c>
      <c r="I194" s="209"/>
      <c r="J194" s="205"/>
      <c r="K194" s="205"/>
      <c r="L194" s="210"/>
      <c r="M194" s="211"/>
      <c r="N194" s="212"/>
      <c r="O194" s="212"/>
      <c r="P194" s="212"/>
      <c r="Q194" s="212"/>
      <c r="R194" s="212"/>
      <c r="S194" s="212"/>
      <c r="T194" s="213"/>
      <c r="AT194" s="214" t="s">
        <v>141</v>
      </c>
      <c r="AU194" s="214" t="s">
        <v>82</v>
      </c>
      <c r="AV194" s="14" t="s">
        <v>82</v>
      </c>
      <c r="AW194" s="14" t="s">
        <v>33</v>
      </c>
      <c r="AX194" s="14" t="s">
        <v>72</v>
      </c>
      <c r="AY194" s="214" t="s">
        <v>129</v>
      </c>
    </row>
    <row r="195" spans="1:65" s="14" customFormat="1" ht="11.25">
      <c r="B195" s="204"/>
      <c r="C195" s="205"/>
      <c r="D195" s="195" t="s">
        <v>141</v>
      </c>
      <c r="E195" s="206" t="s">
        <v>19</v>
      </c>
      <c r="F195" s="207" t="s">
        <v>281</v>
      </c>
      <c r="G195" s="205"/>
      <c r="H195" s="208">
        <v>2.5</v>
      </c>
      <c r="I195" s="209"/>
      <c r="J195" s="205"/>
      <c r="K195" s="205"/>
      <c r="L195" s="210"/>
      <c r="M195" s="211"/>
      <c r="N195" s="212"/>
      <c r="O195" s="212"/>
      <c r="P195" s="212"/>
      <c r="Q195" s="212"/>
      <c r="R195" s="212"/>
      <c r="S195" s="212"/>
      <c r="T195" s="213"/>
      <c r="AT195" s="214" t="s">
        <v>141</v>
      </c>
      <c r="AU195" s="214" t="s">
        <v>82</v>
      </c>
      <c r="AV195" s="14" t="s">
        <v>82</v>
      </c>
      <c r="AW195" s="14" t="s">
        <v>33</v>
      </c>
      <c r="AX195" s="14" t="s">
        <v>72</v>
      </c>
      <c r="AY195" s="214" t="s">
        <v>129</v>
      </c>
    </row>
    <row r="196" spans="1:65" s="15" customFormat="1" ht="11.25">
      <c r="B196" s="215"/>
      <c r="C196" s="216"/>
      <c r="D196" s="195" t="s">
        <v>141</v>
      </c>
      <c r="E196" s="217" t="s">
        <v>19</v>
      </c>
      <c r="F196" s="218" t="s">
        <v>145</v>
      </c>
      <c r="G196" s="216"/>
      <c r="H196" s="219">
        <v>11.2</v>
      </c>
      <c r="I196" s="220"/>
      <c r="J196" s="216"/>
      <c r="K196" s="216"/>
      <c r="L196" s="221"/>
      <c r="M196" s="222"/>
      <c r="N196" s="223"/>
      <c r="O196" s="223"/>
      <c r="P196" s="223"/>
      <c r="Q196" s="223"/>
      <c r="R196" s="223"/>
      <c r="S196" s="223"/>
      <c r="T196" s="224"/>
      <c r="AT196" s="225" t="s">
        <v>141</v>
      </c>
      <c r="AU196" s="225" t="s">
        <v>82</v>
      </c>
      <c r="AV196" s="15" t="s">
        <v>137</v>
      </c>
      <c r="AW196" s="15" t="s">
        <v>33</v>
      </c>
      <c r="AX196" s="15" t="s">
        <v>80</v>
      </c>
      <c r="AY196" s="225" t="s">
        <v>129</v>
      </c>
    </row>
    <row r="197" spans="1:65" s="2" customFormat="1" ht="24.2" customHeight="1">
      <c r="A197" s="36"/>
      <c r="B197" s="37"/>
      <c r="C197" s="175" t="s">
        <v>282</v>
      </c>
      <c r="D197" s="175" t="s">
        <v>132</v>
      </c>
      <c r="E197" s="176" t="s">
        <v>283</v>
      </c>
      <c r="F197" s="177" t="s">
        <v>284</v>
      </c>
      <c r="G197" s="178" t="s">
        <v>135</v>
      </c>
      <c r="H197" s="179">
        <v>2.6</v>
      </c>
      <c r="I197" s="180"/>
      <c r="J197" s="181">
        <f>ROUND(I197*H197,2)</f>
        <v>0</v>
      </c>
      <c r="K197" s="177" t="s">
        <v>136</v>
      </c>
      <c r="L197" s="41"/>
      <c r="M197" s="182" t="s">
        <v>19</v>
      </c>
      <c r="N197" s="183" t="s">
        <v>43</v>
      </c>
      <c r="O197" s="66"/>
      <c r="P197" s="184">
        <f>O197*H197</f>
        <v>0</v>
      </c>
      <c r="Q197" s="184">
        <v>0</v>
      </c>
      <c r="R197" s="184">
        <f>Q197*H197</f>
        <v>0</v>
      </c>
      <c r="S197" s="184">
        <v>0.27</v>
      </c>
      <c r="T197" s="185">
        <f>S197*H197</f>
        <v>0.70200000000000007</v>
      </c>
      <c r="U197" s="36"/>
      <c r="V197" s="36"/>
      <c r="W197" s="36"/>
      <c r="X197" s="36"/>
      <c r="Y197" s="36"/>
      <c r="Z197" s="36"/>
      <c r="AA197" s="36"/>
      <c r="AB197" s="36"/>
      <c r="AC197" s="36"/>
      <c r="AD197" s="36"/>
      <c r="AE197" s="36"/>
      <c r="AR197" s="186" t="s">
        <v>137</v>
      </c>
      <c r="AT197" s="186" t="s">
        <v>132</v>
      </c>
      <c r="AU197" s="186" t="s">
        <v>82</v>
      </c>
      <c r="AY197" s="19" t="s">
        <v>129</v>
      </c>
      <c r="BE197" s="187">
        <f>IF(N197="základní",J197,0)</f>
        <v>0</v>
      </c>
      <c r="BF197" s="187">
        <f>IF(N197="snížená",J197,0)</f>
        <v>0</v>
      </c>
      <c r="BG197" s="187">
        <f>IF(N197="zákl. přenesená",J197,0)</f>
        <v>0</v>
      </c>
      <c r="BH197" s="187">
        <f>IF(N197="sníž. přenesená",J197,0)</f>
        <v>0</v>
      </c>
      <c r="BI197" s="187">
        <f>IF(N197="nulová",J197,0)</f>
        <v>0</v>
      </c>
      <c r="BJ197" s="19" t="s">
        <v>80</v>
      </c>
      <c r="BK197" s="187">
        <f>ROUND(I197*H197,2)</f>
        <v>0</v>
      </c>
      <c r="BL197" s="19" t="s">
        <v>137</v>
      </c>
      <c r="BM197" s="186" t="s">
        <v>285</v>
      </c>
    </row>
    <row r="198" spans="1:65" s="2" customFormat="1" ht="11.25">
      <c r="A198" s="36"/>
      <c r="B198" s="37"/>
      <c r="C198" s="38"/>
      <c r="D198" s="188" t="s">
        <v>139</v>
      </c>
      <c r="E198" s="38"/>
      <c r="F198" s="189" t="s">
        <v>286</v>
      </c>
      <c r="G198" s="38"/>
      <c r="H198" s="38"/>
      <c r="I198" s="190"/>
      <c r="J198" s="38"/>
      <c r="K198" s="38"/>
      <c r="L198" s="41"/>
      <c r="M198" s="191"/>
      <c r="N198" s="192"/>
      <c r="O198" s="66"/>
      <c r="P198" s="66"/>
      <c r="Q198" s="66"/>
      <c r="R198" s="66"/>
      <c r="S198" s="66"/>
      <c r="T198" s="67"/>
      <c r="U198" s="36"/>
      <c r="V198" s="36"/>
      <c r="W198" s="36"/>
      <c r="X198" s="36"/>
      <c r="Y198" s="36"/>
      <c r="Z198" s="36"/>
      <c r="AA198" s="36"/>
      <c r="AB198" s="36"/>
      <c r="AC198" s="36"/>
      <c r="AD198" s="36"/>
      <c r="AE198" s="36"/>
      <c r="AT198" s="19" t="s">
        <v>139</v>
      </c>
      <c r="AU198" s="19" t="s">
        <v>82</v>
      </c>
    </row>
    <row r="199" spans="1:65" s="13" customFormat="1" ht="11.25">
      <c r="B199" s="193"/>
      <c r="C199" s="194"/>
      <c r="D199" s="195" t="s">
        <v>141</v>
      </c>
      <c r="E199" s="196" t="s">
        <v>19</v>
      </c>
      <c r="F199" s="197" t="s">
        <v>287</v>
      </c>
      <c r="G199" s="194"/>
      <c r="H199" s="196" t="s">
        <v>19</v>
      </c>
      <c r="I199" s="198"/>
      <c r="J199" s="194"/>
      <c r="K199" s="194"/>
      <c r="L199" s="199"/>
      <c r="M199" s="200"/>
      <c r="N199" s="201"/>
      <c r="O199" s="201"/>
      <c r="P199" s="201"/>
      <c r="Q199" s="201"/>
      <c r="R199" s="201"/>
      <c r="S199" s="201"/>
      <c r="T199" s="202"/>
      <c r="AT199" s="203" t="s">
        <v>141</v>
      </c>
      <c r="AU199" s="203" t="s">
        <v>82</v>
      </c>
      <c r="AV199" s="13" t="s">
        <v>80</v>
      </c>
      <c r="AW199" s="13" t="s">
        <v>33</v>
      </c>
      <c r="AX199" s="13" t="s">
        <v>72</v>
      </c>
      <c r="AY199" s="203" t="s">
        <v>129</v>
      </c>
    </row>
    <row r="200" spans="1:65" s="14" customFormat="1" ht="11.25">
      <c r="B200" s="204"/>
      <c r="C200" s="205"/>
      <c r="D200" s="195" t="s">
        <v>141</v>
      </c>
      <c r="E200" s="206" t="s">
        <v>19</v>
      </c>
      <c r="F200" s="207" t="s">
        <v>288</v>
      </c>
      <c r="G200" s="205"/>
      <c r="H200" s="208">
        <v>2.6</v>
      </c>
      <c r="I200" s="209"/>
      <c r="J200" s="205"/>
      <c r="K200" s="205"/>
      <c r="L200" s="210"/>
      <c r="M200" s="211"/>
      <c r="N200" s="212"/>
      <c r="O200" s="212"/>
      <c r="P200" s="212"/>
      <c r="Q200" s="212"/>
      <c r="R200" s="212"/>
      <c r="S200" s="212"/>
      <c r="T200" s="213"/>
      <c r="AT200" s="214" t="s">
        <v>141</v>
      </c>
      <c r="AU200" s="214" t="s">
        <v>82</v>
      </c>
      <c r="AV200" s="14" t="s">
        <v>82</v>
      </c>
      <c r="AW200" s="14" t="s">
        <v>33</v>
      </c>
      <c r="AX200" s="14" t="s">
        <v>80</v>
      </c>
      <c r="AY200" s="214" t="s">
        <v>129</v>
      </c>
    </row>
    <row r="201" spans="1:65" s="2" customFormat="1" ht="24.2" customHeight="1">
      <c r="A201" s="36"/>
      <c r="B201" s="37"/>
      <c r="C201" s="175" t="s">
        <v>289</v>
      </c>
      <c r="D201" s="175" t="s">
        <v>132</v>
      </c>
      <c r="E201" s="176" t="s">
        <v>290</v>
      </c>
      <c r="F201" s="177" t="s">
        <v>291</v>
      </c>
      <c r="G201" s="178" t="s">
        <v>135</v>
      </c>
      <c r="H201" s="179">
        <v>1073.886</v>
      </c>
      <c r="I201" s="180"/>
      <c r="J201" s="181">
        <f>ROUND(I201*H201,2)</f>
        <v>0</v>
      </c>
      <c r="K201" s="177" t="s">
        <v>136</v>
      </c>
      <c r="L201" s="41"/>
      <c r="M201" s="182" t="s">
        <v>19</v>
      </c>
      <c r="N201" s="183" t="s">
        <v>43</v>
      </c>
      <c r="O201" s="66"/>
      <c r="P201" s="184">
        <f>O201*H201</f>
        <v>0</v>
      </c>
      <c r="Q201" s="184">
        <v>0</v>
      </c>
      <c r="R201" s="184">
        <f>Q201*H201</f>
        <v>0</v>
      </c>
      <c r="S201" s="184">
        <v>0.01</v>
      </c>
      <c r="T201" s="185">
        <f>S201*H201</f>
        <v>10.738860000000001</v>
      </c>
      <c r="U201" s="36"/>
      <c r="V201" s="36"/>
      <c r="W201" s="36"/>
      <c r="X201" s="36"/>
      <c r="Y201" s="36"/>
      <c r="Z201" s="36"/>
      <c r="AA201" s="36"/>
      <c r="AB201" s="36"/>
      <c r="AC201" s="36"/>
      <c r="AD201" s="36"/>
      <c r="AE201" s="36"/>
      <c r="AR201" s="186" t="s">
        <v>137</v>
      </c>
      <c r="AT201" s="186" t="s">
        <v>132</v>
      </c>
      <c r="AU201" s="186" t="s">
        <v>82</v>
      </c>
      <c r="AY201" s="19" t="s">
        <v>129</v>
      </c>
      <c r="BE201" s="187">
        <f>IF(N201="základní",J201,0)</f>
        <v>0</v>
      </c>
      <c r="BF201" s="187">
        <f>IF(N201="snížená",J201,0)</f>
        <v>0</v>
      </c>
      <c r="BG201" s="187">
        <f>IF(N201="zákl. přenesená",J201,0)</f>
        <v>0</v>
      </c>
      <c r="BH201" s="187">
        <f>IF(N201="sníž. přenesená",J201,0)</f>
        <v>0</v>
      </c>
      <c r="BI201" s="187">
        <f>IF(N201="nulová",J201,0)</f>
        <v>0</v>
      </c>
      <c r="BJ201" s="19" t="s">
        <v>80</v>
      </c>
      <c r="BK201" s="187">
        <f>ROUND(I201*H201,2)</f>
        <v>0</v>
      </c>
      <c r="BL201" s="19" t="s">
        <v>137</v>
      </c>
      <c r="BM201" s="186" t="s">
        <v>292</v>
      </c>
    </row>
    <row r="202" spans="1:65" s="2" customFormat="1" ht="11.25">
      <c r="A202" s="36"/>
      <c r="B202" s="37"/>
      <c r="C202" s="38"/>
      <c r="D202" s="188" t="s">
        <v>139</v>
      </c>
      <c r="E202" s="38"/>
      <c r="F202" s="189" t="s">
        <v>293</v>
      </c>
      <c r="G202" s="38"/>
      <c r="H202" s="38"/>
      <c r="I202" s="190"/>
      <c r="J202" s="38"/>
      <c r="K202" s="38"/>
      <c r="L202" s="41"/>
      <c r="M202" s="191"/>
      <c r="N202" s="192"/>
      <c r="O202" s="66"/>
      <c r="P202" s="66"/>
      <c r="Q202" s="66"/>
      <c r="R202" s="66"/>
      <c r="S202" s="66"/>
      <c r="T202" s="67"/>
      <c r="U202" s="36"/>
      <c r="V202" s="36"/>
      <c r="W202" s="36"/>
      <c r="X202" s="36"/>
      <c r="Y202" s="36"/>
      <c r="Z202" s="36"/>
      <c r="AA202" s="36"/>
      <c r="AB202" s="36"/>
      <c r="AC202" s="36"/>
      <c r="AD202" s="36"/>
      <c r="AE202" s="36"/>
      <c r="AT202" s="19" t="s">
        <v>139</v>
      </c>
      <c r="AU202" s="19" t="s">
        <v>82</v>
      </c>
    </row>
    <row r="203" spans="1:65" s="2" customFormat="1" ht="29.25">
      <c r="A203" s="36"/>
      <c r="B203" s="37"/>
      <c r="C203" s="38"/>
      <c r="D203" s="195" t="s">
        <v>171</v>
      </c>
      <c r="E203" s="38"/>
      <c r="F203" s="226" t="s">
        <v>294</v>
      </c>
      <c r="G203" s="38"/>
      <c r="H203" s="38"/>
      <c r="I203" s="190"/>
      <c r="J203" s="38"/>
      <c r="K203" s="38"/>
      <c r="L203" s="41"/>
      <c r="M203" s="191"/>
      <c r="N203" s="192"/>
      <c r="O203" s="66"/>
      <c r="P203" s="66"/>
      <c r="Q203" s="66"/>
      <c r="R203" s="66"/>
      <c r="S203" s="66"/>
      <c r="T203" s="67"/>
      <c r="U203" s="36"/>
      <c r="V203" s="36"/>
      <c r="W203" s="36"/>
      <c r="X203" s="36"/>
      <c r="Y203" s="36"/>
      <c r="Z203" s="36"/>
      <c r="AA203" s="36"/>
      <c r="AB203" s="36"/>
      <c r="AC203" s="36"/>
      <c r="AD203" s="36"/>
      <c r="AE203" s="36"/>
      <c r="AT203" s="19" t="s">
        <v>171</v>
      </c>
      <c r="AU203" s="19" t="s">
        <v>82</v>
      </c>
    </row>
    <row r="204" spans="1:65" s="13" customFormat="1" ht="11.25">
      <c r="B204" s="193"/>
      <c r="C204" s="194"/>
      <c r="D204" s="195" t="s">
        <v>141</v>
      </c>
      <c r="E204" s="196" t="s">
        <v>19</v>
      </c>
      <c r="F204" s="197" t="s">
        <v>295</v>
      </c>
      <c r="G204" s="194"/>
      <c r="H204" s="196" t="s">
        <v>19</v>
      </c>
      <c r="I204" s="198"/>
      <c r="J204" s="194"/>
      <c r="K204" s="194"/>
      <c r="L204" s="199"/>
      <c r="M204" s="200"/>
      <c r="N204" s="201"/>
      <c r="O204" s="201"/>
      <c r="P204" s="201"/>
      <c r="Q204" s="201"/>
      <c r="R204" s="201"/>
      <c r="S204" s="201"/>
      <c r="T204" s="202"/>
      <c r="AT204" s="203" t="s">
        <v>141</v>
      </c>
      <c r="AU204" s="203" t="s">
        <v>82</v>
      </c>
      <c r="AV204" s="13" t="s">
        <v>80</v>
      </c>
      <c r="AW204" s="13" t="s">
        <v>33</v>
      </c>
      <c r="AX204" s="13" t="s">
        <v>72</v>
      </c>
      <c r="AY204" s="203" t="s">
        <v>129</v>
      </c>
    </row>
    <row r="205" spans="1:65" s="14" customFormat="1" ht="11.25">
      <c r="B205" s="204"/>
      <c r="C205" s="205"/>
      <c r="D205" s="195" t="s">
        <v>141</v>
      </c>
      <c r="E205" s="206" t="s">
        <v>19</v>
      </c>
      <c r="F205" s="207" t="s">
        <v>296</v>
      </c>
      <c r="G205" s="205"/>
      <c r="H205" s="208">
        <v>1073.886</v>
      </c>
      <c r="I205" s="209"/>
      <c r="J205" s="205"/>
      <c r="K205" s="205"/>
      <c r="L205" s="210"/>
      <c r="M205" s="211"/>
      <c r="N205" s="212"/>
      <c r="O205" s="212"/>
      <c r="P205" s="212"/>
      <c r="Q205" s="212"/>
      <c r="R205" s="212"/>
      <c r="S205" s="212"/>
      <c r="T205" s="213"/>
      <c r="AT205" s="214" t="s">
        <v>141</v>
      </c>
      <c r="AU205" s="214" t="s">
        <v>82</v>
      </c>
      <c r="AV205" s="14" t="s">
        <v>82</v>
      </c>
      <c r="AW205" s="14" t="s">
        <v>33</v>
      </c>
      <c r="AX205" s="14" t="s">
        <v>80</v>
      </c>
      <c r="AY205" s="214" t="s">
        <v>129</v>
      </c>
    </row>
    <row r="206" spans="1:65" s="2" customFormat="1" ht="24.2" customHeight="1">
      <c r="A206" s="36"/>
      <c r="B206" s="37"/>
      <c r="C206" s="175" t="s">
        <v>297</v>
      </c>
      <c r="D206" s="175" t="s">
        <v>132</v>
      </c>
      <c r="E206" s="176" t="s">
        <v>298</v>
      </c>
      <c r="F206" s="177" t="s">
        <v>299</v>
      </c>
      <c r="G206" s="178" t="s">
        <v>176</v>
      </c>
      <c r="H206" s="179">
        <v>1</v>
      </c>
      <c r="I206" s="180"/>
      <c r="J206" s="181">
        <f>ROUND(I206*H206,2)</f>
        <v>0</v>
      </c>
      <c r="K206" s="177" t="s">
        <v>19</v>
      </c>
      <c r="L206" s="41"/>
      <c r="M206" s="182" t="s">
        <v>19</v>
      </c>
      <c r="N206" s="183" t="s">
        <v>43</v>
      </c>
      <c r="O206" s="66"/>
      <c r="P206" s="184">
        <f>O206*H206</f>
        <v>0</v>
      </c>
      <c r="Q206" s="184">
        <v>0</v>
      </c>
      <c r="R206" s="184">
        <f>Q206*H206</f>
        <v>0</v>
      </c>
      <c r="S206" s="184">
        <v>0</v>
      </c>
      <c r="T206" s="185">
        <f>S206*H206</f>
        <v>0</v>
      </c>
      <c r="U206" s="36"/>
      <c r="V206" s="36"/>
      <c r="W206" s="36"/>
      <c r="X206" s="36"/>
      <c r="Y206" s="36"/>
      <c r="Z206" s="36"/>
      <c r="AA206" s="36"/>
      <c r="AB206" s="36"/>
      <c r="AC206" s="36"/>
      <c r="AD206" s="36"/>
      <c r="AE206" s="36"/>
      <c r="AR206" s="186" t="s">
        <v>137</v>
      </c>
      <c r="AT206" s="186" t="s">
        <v>132</v>
      </c>
      <c r="AU206" s="186" t="s">
        <v>82</v>
      </c>
      <c r="AY206" s="19" t="s">
        <v>129</v>
      </c>
      <c r="BE206" s="187">
        <f>IF(N206="základní",J206,0)</f>
        <v>0</v>
      </c>
      <c r="BF206" s="187">
        <f>IF(N206="snížená",J206,0)</f>
        <v>0</v>
      </c>
      <c r="BG206" s="187">
        <f>IF(N206="zákl. přenesená",J206,0)</f>
        <v>0</v>
      </c>
      <c r="BH206" s="187">
        <f>IF(N206="sníž. přenesená",J206,0)</f>
        <v>0</v>
      </c>
      <c r="BI206" s="187">
        <f>IF(N206="nulová",J206,0)</f>
        <v>0</v>
      </c>
      <c r="BJ206" s="19" t="s">
        <v>80</v>
      </c>
      <c r="BK206" s="187">
        <f>ROUND(I206*H206,2)</f>
        <v>0</v>
      </c>
      <c r="BL206" s="19" t="s">
        <v>137</v>
      </c>
      <c r="BM206" s="186" t="s">
        <v>300</v>
      </c>
    </row>
    <row r="207" spans="1:65" s="2" customFormat="1" ht="24.2" customHeight="1">
      <c r="A207" s="36"/>
      <c r="B207" s="37"/>
      <c r="C207" s="175" t="s">
        <v>301</v>
      </c>
      <c r="D207" s="175" t="s">
        <v>132</v>
      </c>
      <c r="E207" s="176" t="s">
        <v>302</v>
      </c>
      <c r="F207" s="177" t="s">
        <v>303</v>
      </c>
      <c r="G207" s="178" t="s">
        <v>135</v>
      </c>
      <c r="H207" s="179">
        <v>136.9</v>
      </c>
      <c r="I207" s="180"/>
      <c r="J207" s="181">
        <f>ROUND(I207*H207,2)</f>
        <v>0</v>
      </c>
      <c r="K207" s="177" t="s">
        <v>136</v>
      </c>
      <c r="L207" s="41"/>
      <c r="M207" s="182" t="s">
        <v>19</v>
      </c>
      <c r="N207" s="183" t="s">
        <v>43</v>
      </c>
      <c r="O207" s="66"/>
      <c r="P207" s="184">
        <f>O207*H207</f>
        <v>0</v>
      </c>
      <c r="Q207" s="184">
        <v>0</v>
      </c>
      <c r="R207" s="184">
        <f>Q207*H207</f>
        <v>0</v>
      </c>
      <c r="S207" s="184">
        <v>6.8000000000000005E-2</v>
      </c>
      <c r="T207" s="185">
        <f>S207*H207</f>
        <v>9.3092000000000006</v>
      </c>
      <c r="U207" s="36"/>
      <c r="V207" s="36"/>
      <c r="W207" s="36"/>
      <c r="X207" s="36"/>
      <c r="Y207" s="36"/>
      <c r="Z207" s="36"/>
      <c r="AA207" s="36"/>
      <c r="AB207" s="36"/>
      <c r="AC207" s="36"/>
      <c r="AD207" s="36"/>
      <c r="AE207" s="36"/>
      <c r="AR207" s="186" t="s">
        <v>137</v>
      </c>
      <c r="AT207" s="186" t="s">
        <v>132</v>
      </c>
      <c r="AU207" s="186" t="s">
        <v>82</v>
      </c>
      <c r="AY207" s="19" t="s">
        <v>129</v>
      </c>
      <c r="BE207" s="187">
        <f>IF(N207="základní",J207,0)</f>
        <v>0</v>
      </c>
      <c r="BF207" s="187">
        <f>IF(N207="snížená",J207,0)</f>
        <v>0</v>
      </c>
      <c r="BG207" s="187">
        <f>IF(N207="zákl. přenesená",J207,0)</f>
        <v>0</v>
      </c>
      <c r="BH207" s="187">
        <f>IF(N207="sníž. přenesená",J207,0)</f>
        <v>0</v>
      </c>
      <c r="BI207" s="187">
        <f>IF(N207="nulová",J207,0)</f>
        <v>0</v>
      </c>
      <c r="BJ207" s="19" t="s">
        <v>80</v>
      </c>
      <c r="BK207" s="187">
        <f>ROUND(I207*H207,2)</f>
        <v>0</v>
      </c>
      <c r="BL207" s="19" t="s">
        <v>137</v>
      </c>
      <c r="BM207" s="186" t="s">
        <v>304</v>
      </c>
    </row>
    <row r="208" spans="1:65" s="2" customFormat="1" ht="11.25">
      <c r="A208" s="36"/>
      <c r="B208" s="37"/>
      <c r="C208" s="38"/>
      <c r="D208" s="188" t="s">
        <v>139</v>
      </c>
      <c r="E208" s="38"/>
      <c r="F208" s="189" t="s">
        <v>305</v>
      </c>
      <c r="G208" s="38"/>
      <c r="H208" s="38"/>
      <c r="I208" s="190"/>
      <c r="J208" s="38"/>
      <c r="K208" s="38"/>
      <c r="L208" s="41"/>
      <c r="M208" s="191"/>
      <c r="N208" s="192"/>
      <c r="O208" s="66"/>
      <c r="P208" s="66"/>
      <c r="Q208" s="66"/>
      <c r="R208" s="66"/>
      <c r="S208" s="66"/>
      <c r="T208" s="67"/>
      <c r="U208" s="36"/>
      <c r="V208" s="36"/>
      <c r="W208" s="36"/>
      <c r="X208" s="36"/>
      <c r="Y208" s="36"/>
      <c r="Z208" s="36"/>
      <c r="AA208" s="36"/>
      <c r="AB208" s="36"/>
      <c r="AC208" s="36"/>
      <c r="AD208" s="36"/>
      <c r="AE208" s="36"/>
      <c r="AT208" s="19" t="s">
        <v>139</v>
      </c>
      <c r="AU208" s="19" t="s">
        <v>82</v>
      </c>
    </row>
    <row r="209" spans="1:65" s="2" customFormat="1" ht="29.25">
      <c r="A209" s="36"/>
      <c r="B209" s="37"/>
      <c r="C209" s="38"/>
      <c r="D209" s="195" t="s">
        <v>171</v>
      </c>
      <c r="E209" s="38"/>
      <c r="F209" s="226" t="s">
        <v>306</v>
      </c>
      <c r="G209" s="38"/>
      <c r="H209" s="38"/>
      <c r="I209" s="190"/>
      <c r="J209" s="38"/>
      <c r="K209" s="38"/>
      <c r="L209" s="41"/>
      <c r="M209" s="191"/>
      <c r="N209" s="192"/>
      <c r="O209" s="66"/>
      <c r="P209" s="66"/>
      <c r="Q209" s="66"/>
      <c r="R209" s="66"/>
      <c r="S209" s="66"/>
      <c r="T209" s="67"/>
      <c r="U209" s="36"/>
      <c r="V209" s="36"/>
      <c r="W209" s="36"/>
      <c r="X209" s="36"/>
      <c r="Y209" s="36"/>
      <c r="Z209" s="36"/>
      <c r="AA209" s="36"/>
      <c r="AB209" s="36"/>
      <c r="AC209" s="36"/>
      <c r="AD209" s="36"/>
      <c r="AE209" s="36"/>
      <c r="AT209" s="19" t="s">
        <v>171</v>
      </c>
      <c r="AU209" s="19" t="s">
        <v>82</v>
      </c>
    </row>
    <row r="210" spans="1:65" s="13" customFormat="1" ht="11.25">
      <c r="B210" s="193"/>
      <c r="C210" s="194"/>
      <c r="D210" s="195" t="s">
        <v>141</v>
      </c>
      <c r="E210" s="196" t="s">
        <v>19</v>
      </c>
      <c r="F210" s="197" t="s">
        <v>307</v>
      </c>
      <c r="G210" s="194"/>
      <c r="H210" s="196" t="s">
        <v>19</v>
      </c>
      <c r="I210" s="198"/>
      <c r="J210" s="194"/>
      <c r="K210" s="194"/>
      <c r="L210" s="199"/>
      <c r="M210" s="200"/>
      <c r="N210" s="201"/>
      <c r="O210" s="201"/>
      <c r="P210" s="201"/>
      <c r="Q210" s="201"/>
      <c r="R210" s="201"/>
      <c r="S210" s="201"/>
      <c r="T210" s="202"/>
      <c r="AT210" s="203" t="s">
        <v>141</v>
      </c>
      <c r="AU210" s="203" t="s">
        <v>82</v>
      </c>
      <c r="AV210" s="13" t="s">
        <v>80</v>
      </c>
      <c r="AW210" s="13" t="s">
        <v>33</v>
      </c>
      <c r="AX210" s="13" t="s">
        <v>72</v>
      </c>
      <c r="AY210" s="203" t="s">
        <v>129</v>
      </c>
    </row>
    <row r="211" spans="1:65" s="14" customFormat="1" ht="11.25">
      <c r="B211" s="204"/>
      <c r="C211" s="205"/>
      <c r="D211" s="195" t="s">
        <v>141</v>
      </c>
      <c r="E211" s="206" t="s">
        <v>19</v>
      </c>
      <c r="F211" s="207" t="s">
        <v>308</v>
      </c>
      <c r="G211" s="205"/>
      <c r="H211" s="208">
        <v>162.32</v>
      </c>
      <c r="I211" s="209"/>
      <c r="J211" s="205"/>
      <c r="K211" s="205"/>
      <c r="L211" s="210"/>
      <c r="M211" s="211"/>
      <c r="N211" s="212"/>
      <c r="O211" s="212"/>
      <c r="P211" s="212"/>
      <c r="Q211" s="212"/>
      <c r="R211" s="212"/>
      <c r="S211" s="212"/>
      <c r="T211" s="213"/>
      <c r="AT211" s="214" t="s">
        <v>141</v>
      </c>
      <c r="AU211" s="214" t="s">
        <v>82</v>
      </c>
      <c r="AV211" s="14" t="s">
        <v>82</v>
      </c>
      <c r="AW211" s="14" t="s">
        <v>33</v>
      </c>
      <c r="AX211" s="14" t="s">
        <v>72</v>
      </c>
      <c r="AY211" s="214" t="s">
        <v>129</v>
      </c>
    </row>
    <row r="212" spans="1:65" s="14" customFormat="1" ht="11.25">
      <c r="B212" s="204"/>
      <c r="C212" s="205"/>
      <c r="D212" s="195" t="s">
        <v>141</v>
      </c>
      <c r="E212" s="206" t="s">
        <v>19</v>
      </c>
      <c r="F212" s="207" t="s">
        <v>309</v>
      </c>
      <c r="G212" s="205"/>
      <c r="H212" s="208">
        <v>14.13</v>
      </c>
      <c r="I212" s="209"/>
      <c r="J212" s="205"/>
      <c r="K212" s="205"/>
      <c r="L212" s="210"/>
      <c r="M212" s="211"/>
      <c r="N212" s="212"/>
      <c r="O212" s="212"/>
      <c r="P212" s="212"/>
      <c r="Q212" s="212"/>
      <c r="R212" s="212"/>
      <c r="S212" s="212"/>
      <c r="T212" s="213"/>
      <c r="AT212" s="214" t="s">
        <v>141</v>
      </c>
      <c r="AU212" s="214" t="s">
        <v>82</v>
      </c>
      <c r="AV212" s="14" t="s">
        <v>82</v>
      </c>
      <c r="AW212" s="14" t="s">
        <v>33</v>
      </c>
      <c r="AX212" s="14" t="s">
        <v>72</v>
      </c>
      <c r="AY212" s="214" t="s">
        <v>129</v>
      </c>
    </row>
    <row r="213" spans="1:65" s="14" customFormat="1" ht="11.25">
      <c r="B213" s="204"/>
      <c r="C213" s="205"/>
      <c r="D213" s="195" t="s">
        <v>141</v>
      </c>
      <c r="E213" s="206" t="s">
        <v>19</v>
      </c>
      <c r="F213" s="207" t="s">
        <v>310</v>
      </c>
      <c r="G213" s="205"/>
      <c r="H213" s="208">
        <v>-23.1</v>
      </c>
      <c r="I213" s="209"/>
      <c r="J213" s="205"/>
      <c r="K213" s="205"/>
      <c r="L213" s="210"/>
      <c r="M213" s="211"/>
      <c r="N213" s="212"/>
      <c r="O213" s="212"/>
      <c r="P213" s="212"/>
      <c r="Q213" s="212"/>
      <c r="R213" s="212"/>
      <c r="S213" s="212"/>
      <c r="T213" s="213"/>
      <c r="AT213" s="214" t="s">
        <v>141</v>
      </c>
      <c r="AU213" s="214" t="s">
        <v>82</v>
      </c>
      <c r="AV213" s="14" t="s">
        <v>82</v>
      </c>
      <c r="AW213" s="14" t="s">
        <v>33</v>
      </c>
      <c r="AX213" s="14" t="s">
        <v>72</v>
      </c>
      <c r="AY213" s="214" t="s">
        <v>129</v>
      </c>
    </row>
    <row r="214" spans="1:65" s="14" customFormat="1" ht="11.25">
      <c r="B214" s="204"/>
      <c r="C214" s="205"/>
      <c r="D214" s="195" t="s">
        <v>141</v>
      </c>
      <c r="E214" s="206" t="s">
        <v>19</v>
      </c>
      <c r="F214" s="207" t="s">
        <v>311</v>
      </c>
      <c r="G214" s="205"/>
      <c r="H214" s="208">
        <v>-6.49</v>
      </c>
      <c r="I214" s="209"/>
      <c r="J214" s="205"/>
      <c r="K214" s="205"/>
      <c r="L214" s="210"/>
      <c r="M214" s="211"/>
      <c r="N214" s="212"/>
      <c r="O214" s="212"/>
      <c r="P214" s="212"/>
      <c r="Q214" s="212"/>
      <c r="R214" s="212"/>
      <c r="S214" s="212"/>
      <c r="T214" s="213"/>
      <c r="AT214" s="214" t="s">
        <v>141</v>
      </c>
      <c r="AU214" s="214" t="s">
        <v>82</v>
      </c>
      <c r="AV214" s="14" t="s">
        <v>82</v>
      </c>
      <c r="AW214" s="14" t="s">
        <v>33</v>
      </c>
      <c r="AX214" s="14" t="s">
        <v>72</v>
      </c>
      <c r="AY214" s="214" t="s">
        <v>129</v>
      </c>
    </row>
    <row r="215" spans="1:65" s="14" customFormat="1" ht="11.25">
      <c r="B215" s="204"/>
      <c r="C215" s="205"/>
      <c r="D215" s="195" t="s">
        <v>141</v>
      </c>
      <c r="E215" s="206" t="s">
        <v>19</v>
      </c>
      <c r="F215" s="207" t="s">
        <v>312</v>
      </c>
      <c r="G215" s="205"/>
      <c r="H215" s="208">
        <v>-1.76</v>
      </c>
      <c r="I215" s="209"/>
      <c r="J215" s="205"/>
      <c r="K215" s="205"/>
      <c r="L215" s="210"/>
      <c r="M215" s="211"/>
      <c r="N215" s="212"/>
      <c r="O215" s="212"/>
      <c r="P215" s="212"/>
      <c r="Q215" s="212"/>
      <c r="R215" s="212"/>
      <c r="S215" s="212"/>
      <c r="T215" s="213"/>
      <c r="AT215" s="214" t="s">
        <v>141</v>
      </c>
      <c r="AU215" s="214" t="s">
        <v>82</v>
      </c>
      <c r="AV215" s="14" t="s">
        <v>82</v>
      </c>
      <c r="AW215" s="14" t="s">
        <v>33</v>
      </c>
      <c r="AX215" s="14" t="s">
        <v>72</v>
      </c>
      <c r="AY215" s="214" t="s">
        <v>129</v>
      </c>
    </row>
    <row r="216" spans="1:65" s="14" customFormat="1" ht="11.25">
      <c r="B216" s="204"/>
      <c r="C216" s="205"/>
      <c r="D216" s="195" t="s">
        <v>141</v>
      </c>
      <c r="E216" s="206" t="s">
        <v>19</v>
      </c>
      <c r="F216" s="207" t="s">
        <v>313</v>
      </c>
      <c r="G216" s="205"/>
      <c r="H216" s="208">
        <v>-1.6</v>
      </c>
      <c r="I216" s="209"/>
      <c r="J216" s="205"/>
      <c r="K216" s="205"/>
      <c r="L216" s="210"/>
      <c r="M216" s="211"/>
      <c r="N216" s="212"/>
      <c r="O216" s="212"/>
      <c r="P216" s="212"/>
      <c r="Q216" s="212"/>
      <c r="R216" s="212"/>
      <c r="S216" s="212"/>
      <c r="T216" s="213"/>
      <c r="AT216" s="214" t="s">
        <v>141</v>
      </c>
      <c r="AU216" s="214" t="s">
        <v>82</v>
      </c>
      <c r="AV216" s="14" t="s">
        <v>82</v>
      </c>
      <c r="AW216" s="14" t="s">
        <v>33</v>
      </c>
      <c r="AX216" s="14" t="s">
        <v>72</v>
      </c>
      <c r="AY216" s="214" t="s">
        <v>129</v>
      </c>
    </row>
    <row r="217" spans="1:65" s="14" customFormat="1" ht="11.25">
      <c r="B217" s="204"/>
      <c r="C217" s="205"/>
      <c r="D217" s="195" t="s">
        <v>141</v>
      </c>
      <c r="E217" s="206" t="s">
        <v>19</v>
      </c>
      <c r="F217" s="207" t="s">
        <v>314</v>
      </c>
      <c r="G217" s="205"/>
      <c r="H217" s="208">
        <v>-6.6</v>
      </c>
      <c r="I217" s="209"/>
      <c r="J217" s="205"/>
      <c r="K217" s="205"/>
      <c r="L217" s="210"/>
      <c r="M217" s="211"/>
      <c r="N217" s="212"/>
      <c r="O217" s="212"/>
      <c r="P217" s="212"/>
      <c r="Q217" s="212"/>
      <c r="R217" s="212"/>
      <c r="S217" s="212"/>
      <c r="T217" s="213"/>
      <c r="AT217" s="214" t="s">
        <v>141</v>
      </c>
      <c r="AU217" s="214" t="s">
        <v>82</v>
      </c>
      <c r="AV217" s="14" t="s">
        <v>82</v>
      </c>
      <c r="AW217" s="14" t="s">
        <v>33</v>
      </c>
      <c r="AX217" s="14" t="s">
        <v>72</v>
      </c>
      <c r="AY217" s="214" t="s">
        <v>129</v>
      </c>
    </row>
    <row r="218" spans="1:65" s="15" customFormat="1" ht="11.25">
      <c r="B218" s="215"/>
      <c r="C218" s="216"/>
      <c r="D218" s="195" t="s">
        <v>141</v>
      </c>
      <c r="E218" s="217" t="s">
        <v>19</v>
      </c>
      <c r="F218" s="218" t="s">
        <v>145</v>
      </c>
      <c r="G218" s="216"/>
      <c r="H218" s="219">
        <v>136.9</v>
      </c>
      <c r="I218" s="220"/>
      <c r="J218" s="216"/>
      <c r="K218" s="216"/>
      <c r="L218" s="221"/>
      <c r="M218" s="222"/>
      <c r="N218" s="223"/>
      <c r="O218" s="223"/>
      <c r="P218" s="223"/>
      <c r="Q218" s="223"/>
      <c r="R218" s="223"/>
      <c r="S218" s="223"/>
      <c r="T218" s="224"/>
      <c r="AT218" s="225" t="s">
        <v>141</v>
      </c>
      <c r="AU218" s="225" t="s">
        <v>82</v>
      </c>
      <c r="AV218" s="15" t="s">
        <v>137</v>
      </c>
      <c r="AW218" s="15" t="s">
        <v>33</v>
      </c>
      <c r="AX218" s="15" t="s">
        <v>80</v>
      </c>
      <c r="AY218" s="225" t="s">
        <v>129</v>
      </c>
    </row>
    <row r="219" spans="1:65" s="2" customFormat="1" ht="16.5" customHeight="1">
      <c r="A219" s="36"/>
      <c r="B219" s="37"/>
      <c r="C219" s="175" t="s">
        <v>315</v>
      </c>
      <c r="D219" s="175" t="s">
        <v>132</v>
      </c>
      <c r="E219" s="176" t="s">
        <v>316</v>
      </c>
      <c r="F219" s="177" t="s">
        <v>317</v>
      </c>
      <c r="G219" s="178" t="s">
        <v>176</v>
      </c>
      <c r="H219" s="179">
        <v>1</v>
      </c>
      <c r="I219" s="180"/>
      <c r="J219" s="181">
        <f>ROUND(I219*H219,2)</f>
        <v>0</v>
      </c>
      <c r="K219" s="177" t="s">
        <v>19</v>
      </c>
      <c r="L219" s="41"/>
      <c r="M219" s="182" t="s">
        <v>19</v>
      </c>
      <c r="N219" s="183" t="s">
        <v>43</v>
      </c>
      <c r="O219" s="66"/>
      <c r="P219" s="184">
        <f>O219*H219</f>
        <v>0</v>
      </c>
      <c r="Q219" s="184">
        <v>0</v>
      </c>
      <c r="R219" s="184">
        <f>Q219*H219</f>
        <v>0</v>
      </c>
      <c r="S219" s="184">
        <v>0</v>
      </c>
      <c r="T219" s="185">
        <f>S219*H219</f>
        <v>0</v>
      </c>
      <c r="U219" s="36"/>
      <c r="V219" s="36"/>
      <c r="W219" s="36"/>
      <c r="X219" s="36"/>
      <c r="Y219" s="36"/>
      <c r="Z219" s="36"/>
      <c r="AA219" s="36"/>
      <c r="AB219" s="36"/>
      <c r="AC219" s="36"/>
      <c r="AD219" s="36"/>
      <c r="AE219" s="36"/>
      <c r="AR219" s="186" t="s">
        <v>137</v>
      </c>
      <c r="AT219" s="186" t="s">
        <v>132</v>
      </c>
      <c r="AU219" s="186" t="s">
        <v>82</v>
      </c>
      <c r="AY219" s="19" t="s">
        <v>129</v>
      </c>
      <c r="BE219" s="187">
        <f>IF(N219="základní",J219,0)</f>
        <v>0</v>
      </c>
      <c r="BF219" s="187">
        <f>IF(N219="snížená",J219,0)</f>
        <v>0</v>
      </c>
      <c r="BG219" s="187">
        <f>IF(N219="zákl. přenesená",J219,0)</f>
        <v>0</v>
      </c>
      <c r="BH219" s="187">
        <f>IF(N219="sníž. přenesená",J219,0)</f>
        <v>0</v>
      </c>
      <c r="BI219" s="187">
        <f>IF(N219="nulová",J219,0)</f>
        <v>0</v>
      </c>
      <c r="BJ219" s="19" t="s">
        <v>80</v>
      </c>
      <c r="BK219" s="187">
        <f>ROUND(I219*H219,2)</f>
        <v>0</v>
      </c>
      <c r="BL219" s="19" t="s">
        <v>137</v>
      </c>
      <c r="BM219" s="186" t="s">
        <v>318</v>
      </c>
    </row>
    <row r="220" spans="1:65" s="2" customFormat="1" ht="16.5" customHeight="1">
      <c r="A220" s="36"/>
      <c r="B220" s="37"/>
      <c r="C220" s="175" t="s">
        <v>319</v>
      </c>
      <c r="D220" s="175" t="s">
        <v>132</v>
      </c>
      <c r="E220" s="176" t="s">
        <v>320</v>
      </c>
      <c r="F220" s="177" t="s">
        <v>321</v>
      </c>
      <c r="G220" s="178" t="s">
        <v>135</v>
      </c>
      <c r="H220" s="179">
        <v>516.94399999999996</v>
      </c>
      <c r="I220" s="180"/>
      <c r="J220" s="181">
        <f>ROUND(I220*H220,2)</f>
        <v>0</v>
      </c>
      <c r="K220" s="177" t="s">
        <v>19</v>
      </c>
      <c r="L220" s="41"/>
      <c r="M220" s="182" t="s">
        <v>19</v>
      </c>
      <c r="N220" s="183" t="s">
        <v>43</v>
      </c>
      <c r="O220" s="66"/>
      <c r="P220" s="184">
        <f>O220*H220</f>
        <v>0</v>
      </c>
      <c r="Q220" s="184">
        <v>0</v>
      </c>
      <c r="R220" s="184">
        <f>Q220*H220</f>
        <v>0</v>
      </c>
      <c r="S220" s="184">
        <v>0</v>
      </c>
      <c r="T220" s="185">
        <f>S220*H220</f>
        <v>0</v>
      </c>
      <c r="U220" s="36"/>
      <c r="V220" s="36"/>
      <c r="W220" s="36"/>
      <c r="X220" s="36"/>
      <c r="Y220" s="36"/>
      <c r="Z220" s="36"/>
      <c r="AA220" s="36"/>
      <c r="AB220" s="36"/>
      <c r="AC220" s="36"/>
      <c r="AD220" s="36"/>
      <c r="AE220" s="36"/>
      <c r="AR220" s="186" t="s">
        <v>137</v>
      </c>
      <c r="AT220" s="186" t="s">
        <v>132</v>
      </c>
      <c r="AU220" s="186" t="s">
        <v>82</v>
      </c>
      <c r="AY220" s="19" t="s">
        <v>129</v>
      </c>
      <c r="BE220" s="187">
        <f>IF(N220="základní",J220,0)</f>
        <v>0</v>
      </c>
      <c r="BF220" s="187">
        <f>IF(N220="snížená",J220,0)</f>
        <v>0</v>
      </c>
      <c r="BG220" s="187">
        <f>IF(N220="zákl. přenesená",J220,0)</f>
        <v>0</v>
      </c>
      <c r="BH220" s="187">
        <f>IF(N220="sníž. přenesená",J220,0)</f>
        <v>0</v>
      </c>
      <c r="BI220" s="187">
        <f>IF(N220="nulová",J220,0)</f>
        <v>0</v>
      </c>
      <c r="BJ220" s="19" t="s">
        <v>80</v>
      </c>
      <c r="BK220" s="187">
        <f>ROUND(I220*H220,2)</f>
        <v>0</v>
      </c>
      <c r="BL220" s="19" t="s">
        <v>137</v>
      </c>
      <c r="BM220" s="186" t="s">
        <v>322</v>
      </c>
    </row>
    <row r="221" spans="1:65" s="14" customFormat="1" ht="11.25">
      <c r="B221" s="204"/>
      <c r="C221" s="205"/>
      <c r="D221" s="195" t="s">
        <v>141</v>
      </c>
      <c r="E221" s="206" t="s">
        <v>19</v>
      </c>
      <c r="F221" s="207" t="s">
        <v>323</v>
      </c>
      <c r="G221" s="205"/>
      <c r="H221" s="208">
        <v>7.8</v>
      </c>
      <c r="I221" s="209"/>
      <c r="J221" s="205"/>
      <c r="K221" s="205"/>
      <c r="L221" s="210"/>
      <c r="M221" s="211"/>
      <c r="N221" s="212"/>
      <c r="O221" s="212"/>
      <c r="P221" s="212"/>
      <c r="Q221" s="212"/>
      <c r="R221" s="212"/>
      <c r="S221" s="212"/>
      <c r="T221" s="213"/>
      <c r="AT221" s="214" t="s">
        <v>141</v>
      </c>
      <c r="AU221" s="214" t="s">
        <v>82</v>
      </c>
      <c r="AV221" s="14" t="s">
        <v>82</v>
      </c>
      <c r="AW221" s="14" t="s">
        <v>33</v>
      </c>
      <c r="AX221" s="14" t="s">
        <v>72</v>
      </c>
      <c r="AY221" s="214" t="s">
        <v>129</v>
      </c>
    </row>
    <row r="222" spans="1:65" s="14" customFormat="1" ht="11.25">
      <c r="B222" s="204"/>
      <c r="C222" s="205"/>
      <c r="D222" s="195" t="s">
        <v>141</v>
      </c>
      <c r="E222" s="206" t="s">
        <v>19</v>
      </c>
      <c r="F222" s="207" t="s">
        <v>324</v>
      </c>
      <c r="G222" s="205"/>
      <c r="H222" s="208">
        <v>2.927</v>
      </c>
      <c r="I222" s="209"/>
      <c r="J222" s="205"/>
      <c r="K222" s="205"/>
      <c r="L222" s="210"/>
      <c r="M222" s="211"/>
      <c r="N222" s="212"/>
      <c r="O222" s="212"/>
      <c r="P222" s="212"/>
      <c r="Q222" s="212"/>
      <c r="R222" s="212"/>
      <c r="S222" s="212"/>
      <c r="T222" s="213"/>
      <c r="AT222" s="214" t="s">
        <v>141</v>
      </c>
      <c r="AU222" s="214" t="s">
        <v>82</v>
      </c>
      <c r="AV222" s="14" t="s">
        <v>82</v>
      </c>
      <c r="AW222" s="14" t="s">
        <v>33</v>
      </c>
      <c r="AX222" s="14" t="s">
        <v>72</v>
      </c>
      <c r="AY222" s="214" t="s">
        <v>129</v>
      </c>
    </row>
    <row r="223" spans="1:65" s="14" customFormat="1" ht="11.25">
      <c r="B223" s="204"/>
      <c r="C223" s="205"/>
      <c r="D223" s="195" t="s">
        <v>141</v>
      </c>
      <c r="E223" s="206" t="s">
        <v>19</v>
      </c>
      <c r="F223" s="207" t="s">
        <v>325</v>
      </c>
      <c r="G223" s="205"/>
      <c r="H223" s="208">
        <v>2.5270000000000001</v>
      </c>
      <c r="I223" s="209"/>
      <c r="J223" s="205"/>
      <c r="K223" s="205"/>
      <c r="L223" s="210"/>
      <c r="M223" s="211"/>
      <c r="N223" s="212"/>
      <c r="O223" s="212"/>
      <c r="P223" s="212"/>
      <c r="Q223" s="212"/>
      <c r="R223" s="212"/>
      <c r="S223" s="212"/>
      <c r="T223" s="213"/>
      <c r="AT223" s="214" t="s">
        <v>141</v>
      </c>
      <c r="AU223" s="214" t="s">
        <v>82</v>
      </c>
      <c r="AV223" s="14" t="s">
        <v>82</v>
      </c>
      <c r="AW223" s="14" t="s">
        <v>33</v>
      </c>
      <c r="AX223" s="14" t="s">
        <v>72</v>
      </c>
      <c r="AY223" s="214" t="s">
        <v>129</v>
      </c>
    </row>
    <row r="224" spans="1:65" s="14" customFormat="1" ht="11.25">
      <c r="B224" s="204"/>
      <c r="C224" s="205"/>
      <c r="D224" s="195" t="s">
        <v>141</v>
      </c>
      <c r="E224" s="206" t="s">
        <v>19</v>
      </c>
      <c r="F224" s="207" t="s">
        <v>326</v>
      </c>
      <c r="G224" s="205"/>
      <c r="H224" s="208">
        <v>1.03</v>
      </c>
      <c r="I224" s="209"/>
      <c r="J224" s="205"/>
      <c r="K224" s="205"/>
      <c r="L224" s="210"/>
      <c r="M224" s="211"/>
      <c r="N224" s="212"/>
      <c r="O224" s="212"/>
      <c r="P224" s="212"/>
      <c r="Q224" s="212"/>
      <c r="R224" s="212"/>
      <c r="S224" s="212"/>
      <c r="T224" s="213"/>
      <c r="AT224" s="214" t="s">
        <v>141</v>
      </c>
      <c r="AU224" s="214" t="s">
        <v>82</v>
      </c>
      <c r="AV224" s="14" t="s">
        <v>82</v>
      </c>
      <c r="AW224" s="14" t="s">
        <v>33</v>
      </c>
      <c r="AX224" s="14" t="s">
        <v>72</v>
      </c>
      <c r="AY224" s="214" t="s">
        <v>129</v>
      </c>
    </row>
    <row r="225" spans="2:51" s="14" customFormat="1" ht="11.25">
      <c r="B225" s="204"/>
      <c r="C225" s="205"/>
      <c r="D225" s="195" t="s">
        <v>141</v>
      </c>
      <c r="E225" s="206" t="s">
        <v>19</v>
      </c>
      <c r="F225" s="207" t="s">
        <v>327</v>
      </c>
      <c r="G225" s="205"/>
      <c r="H225" s="208">
        <v>1.478</v>
      </c>
      <c r="I225" s="209"/>
      <c r="J225" s="205"/>
      <c r="K225" s="205"/>
      <c r="L225" s="210"/>
      <c r="M225" s="211"/>
      <c r="N225" s="212"/>
      <c r="O225" s="212"/>
      <c r="P225" s="212"/>
      <c r="Q225" s="212"/>
      <c r="R225" s="212"/>
      <c r="S225" s="212"/>
      <c r="T225" s="213"/>
      <c r="AT225" s="214" t="s">
        <v>141</v>
      </c>
      <c r="AU225" s="214" t="s">
        <v>82</v>
      </c>
      <c r="AV225" s="14" t="s">
        <v>82</v>
      </c>
      <c r="AW225" s="14" t="s">
        <v>33</v>
      </c>
      <c r="AX225" s="14" t="s">
        <v>72</v>
      </c>
      <c r="AY225" s="214" t="s">
        <v>129</v>
      </c>
    </row>
    <row r="226" spans="2:51" s="14" customFormat="1" ht="11.25">
      <c r="B226" s="204"/>
      <c r="C226" s="205"/>
      <c r="D226" s="195" t="s">
        <v>141</v>
      </c>
      <c r="E226" s="206" t="s">
        <v>19</v>
      </c>
      <c r="F226" s="207" t="s">
        <v>328</v>
      </c>
      <c r="G226" s="205"/>
      <c r="H226" s="208">
        <v>2.496</v>
      </c>
      <c r="I226" s="209"/>
      <c r="J226" s="205"/>
      <c r="K226" s="205"/>
      <c r="L226" s="210"/>
      <c r="M226" s="211"/>
      <c r="N226" s="212"/>
      <c r="O226" s="212"/>
      <c r="P226" s="212"/>
      <c r="Q226" s="212"/>
      <c r="R226" s="212"/>
      <c r="S226" s="212"/>
      <c r="T226" s="213"/>
      <c r="AT226" s="214" t="s">
        <v>141</v>
      </c>
      <c r="AU226" s="214" t="s">
        <v>82</v>
      </c>
      <c r="AV226" s="14" t="s">
        <v>82</v>
      </c>
      <c r="AW226" s="14" t="s">
        <v>33</v>
      </c>
      <c r="AX226" s="14" t="s">
        <v>72</v>
      </c>
      <c r="AY226" s="214" t="s">
        <v>129</v>
      </c>
    </row>
    <row r="227" spans="2:51" s="14" customFormat="1" ht="11.25">
      <c r="B227" s="204"/>
      <c r="C227" s="205"/>
      <c r="D227" s="195" t="s">
        <v>141</v>
      </c>
      <c r="E227" s="206" t="s">
        <v>19</v>
      </c>
      <c r="F227" s="207" t="s">
        <v>329</v>
      </c>
      <c r="G227" s="205"/>
      <c r="H227" s="208">
        <v>2.7839999999999998</v>
      </c>
      <c r="I227" s="209"/>
      <c r="J227" s="205"/>
      <c r="K227" s="205"/>
      <c r="L227" s="210"/>
      <c r="M227" s="211"/>
      <c r="N227" s="212"/>
      <c r="O227" s="212"/>
      <c r="P227" s="212"/>
      <c r="Q227" s="212"/>
      <c r="R227" s="212"/>
      <c r="S227" s="212"/>
      <c r="T227" s="213"/>
      <c r="AT227" s="214" t="s">
        <v>141</v>
      </c>
      <c r="AU227" s="214" t="s">
        <v>82</v>
      </c>
      <c r="AV227" s="14" t="s">
        <v>82</v>
      </c>
      <c r="AW227" s="14" t="s">
        <v>33</v>
      </c>
      <c r="AX227" s="14" t="s">
        <v>72</v>
      </c>
      <c r="AY227" s="214" t="s">
        <v>129</v>
      </c>
    </row>
    <row r="228" spans="2:51" s="14" customFormat="1" ht="11.25">
      <c r="B228" s="204"/>
      <c r="C228" s="205"/>
      <c r="D228" s="195" t="s">
        <v>141</v>
      </c>
      <c r="E228" s="206" t="s">
        <v>19</v>
      </c>
      <c r="F228" s="207" t="s">
        <v>330</v>
      </c>
      <c r="G228" s="205"/>
      <c r="H228" s="208">
        <v>8.3520000000000003</v>
      </c>
      <c r="I228" s="209"/>
      <c r="J228" s="205"/>
      <c r="K228" s="205"/>
      <c r="L228" s="210"/>
      <c r="M228" s="211"/>
      <c r="N228" s="212"/>
      <c r="O228" s="212"/>
      <c r="P228" s="212"/>
      <c r="Q228" s="212"/>
      <c r="R228" s="212"/>
      <c r="S228" s="212"/>
      <c r="T228" s="213"/>
      <c r="AT228" s="214" t="s">
        <v>141</v>
      </c>
      <c r="AU228" s="214" t="s">
        <v>82</v>
      </c>
      <c r="AV228" s="14" t="s">
        <v>82</v>
      </c>
      <c r="AW228" s="14" t="s">
        <v>33</v>
      </c>
      <c r="AX228" s="14" t="s">
        <v>72</v>
      </c>
      <c r="AY228" s="214" t="s">
        <v>129</v>
      </c>
    </row>
    <row r="229" spans="2:51" s="14" customFormat="1" ht="11.25">
      <c r="B229" s="204"/>
      <c r="C229" s="205"/>
      <c r="D229" s="195" t="s">
        <v>141</v>
      </c>
      <c r="E229" s="206" t="s">
        <v>19</v>
      </c>
      <c r="F229" s="207" t="s">
        <v>331</v>
      </c>
      <c r="G229" s="205"/>
      <c r="H229" s="208">
        <v>6.96</v>
      </c>
      <c r="I229" s="209"/>
      <c r="J229" s="205"/>
      <c r="K229" s="205"/>
      <c r="L229" s="210"/>
      <c r="M229" s="211"/>
      <c r="N229" s="212"/>
      <c r="O229" s="212"/>
      <c r="P229" s="212"/>
      <c r="Q229" s="212"/>
      <c r="R229" s="212"/>
      <c r="S229" s="212"/>
      <c r="T229" s="213"/>
      <c r="AT229" s="214" t="s">
        <v>141</v>
      </c>
      <c r="AU229" s="214" t="s">
        <v>82</v>
      </c>
      <c r="AV229" s="14" t="s">
        <v>82</v>
      </c>
      <c r="AW229" s="14" t="s">
        <v>33</v>
      </c>
      <c r="AX229" s="14" t="s">
        <v>72</v>
      </c>
      <c r="AY229" s="214" t="s">
        <v>129</v>
      </c>
    </row>
    <row r="230" spans="2:51" s="14" customFormat="1" ht="11.25">
      <c r="B230" s="204"/>
      <c r="C230" s="205"/>
      <c r="D230" s="195" t="s">
        <v>141</v>
      </c>
      <c r="E230" s="206" t="s">
        <v>19</v>
      </c>
      <c r="F230" s="207" t="s">
        <v>332</v>
      </c>
      <c r="G230" s="205"/>
      <c r="H230" s="208">
        <v>19.8</v>
      </c>
      <c r="I230" s="209"/>
      <c r="J230" s="205"/>
      <c r="K230" s="205"/>
      <c r="L230" s="210"/>
      <c r="M230" s="211"/>
      <c r="N230" s="212"/>
      <c r="O230" s="212"/>
      <c r="P230" s="212"/>
      <c r="Q230" s="212"/>
      <c r="R230" s="212"/>
      <c r="S230" s="212"/>
      <c r="T230" s="213"/>
      <c r="AT230" s="214" t="s">
        <v>141</v>
      </c>
      <c r="AU230" s="214" t="s">
        <v>82</v>
      </c>
      <c r="AV230" s="14" t="s">
        <v>82</v>
      </c>
      <c r="AW230" s="14" t="s">
        <v>33</v>
      </c>
      <c r="AX230" s="14" t="s">
        <v>72</v>
      </c>
      <c r="AY230" s="214" t="s">
        <v>129</v>
      </c>
    </row>
    <row r="231" spans="2:51" s="14" customFormat="1" ht="11.25">
      <c r="B231" s="204"/>
      <c r="C231" s="205"/>
      <c r="D231" s="195" t="s">
        <v>141</v>
      </c>
      <c r="E231" s="206" t="s">
        <v>19</v>
      </c>
      <c r="F231" s="207" t="s">
        <v>333</v>
      </c>
      <c r="G231" s="205"/>
      <c r="H231" s="208">
        <v>0.108</v>
      </c>
      <c r="I231" s="209"/>
      <c r="J231" s="205"/>
      <c r="K231" s="205"/>
      <c r="L231" s="210"/>
      <c r="M231" s="211"/>
      <c r="N231" s="212"/>
      <c r="O231" s="212"/>
      <c r="P231" s="212"/>
      <c r="Q231" s="212"/>
      <c r="R231" s="212"/>
      <c r="S231" s="212"/>
      <c r="T231" s="213"/>
      <c r="AT231" s="214" t="s">
        <v>141</v>
      </c>
      <c r="AU231" s="214" t="s">
        <v>82</v>
      </c>
      <c r="AV231" s="14" t="s">
        <v>82</v>
      </c>
      <c r="AW231" s="14" t="s">
        <v>33</v>
      </c>
      <c r="AX231" s="14" t="s">
        <v>72</v>
      </c>
      <c r="AY231" s="214" t="s">
        <v>129</v>
      </c>
    </row>
    <row r="232" spans="2:51" s="14" customFormat="1" ht="11.25">
      <c r="B232" s="204"/>
      <c r="C232" s="205"/>
      <c r="D232" s="195" t="s">
        <v>141</v>
      </c>
      <c r="E232" s="206" t="s">
        <v>19</v>
      </c>
      <c r="F232" s="207" t="s">
        <v>333</v>
      </c>
      <c r="G232" s="205"/>
      <c r="H232" s="208">
        <v>0.108</v>
      </c>
      <c r="I232" s="209"/>
      <c r="J232" s="205"/>
      <c r="K232" s="205"/>
      <c r="L232" s="210"/>
      <c r="M232" s="211"/>
      <c r="N232" s="212"/>
      <c r="O232" s="212"/>
      <c r="P232" s="212"/>
      <c r="Q232" s="212"/>
      <c r="R232" s="212"/>
      <c r="S232" s="212"/>
      <c r="T232" s="213"/>
      <c r="AT232" s="214" t="s">
        <v>141</v>
      </c>
      <c r="AU232" s="214" t="s">
        <v>82</v>
      </c>
      <c r="AV232" s="14" t="s">
        <v>82</v>
      </c>
      <c r="AW232" s="14" t="s">
        <v>33</v>
      </c>
      <c r="AX232" s="14" t="s">
        <v>72</v>
      </c>
      <c r="AY232" s="214" t="s">
        <v>129</v>
      </c>
    </row>
    <row r="233" spans="2:51" s="14" customFormat="1" ht="11.25">
      <c r="B233" s="204"/>
      <c r="C233" s="205"/>
      <c r="D233" s="195" t="s">
        <v>141</v>
      </c>
      <c r="E233" s="206" t="s">
        <v>19</v>
      </c>
      <c r="F233" s="207" t="s">
        <v>334</v>
      </c>
      <c r="G233" s="205"/>
      <c r="H233" s="208">
        <v>1.2989999999999999</v>
      </c>
      <c r="I233" s="209"/>
      <c r="J233" s="205"/>
      <c r="K233" s="205"/>
      <c r="L233" s="210"/>
      <c r="M233" s="211"/>
      <c r="N233" s="212"/>
      <c r="O233" s="212"/>
      <c r="P233" s="212"/>
      <c r="Q233" s="212"/>
      <c r="R233" s="212"/>
      <c r="S233" s="212"/>
      <c r="T233" s="213"/>
      <c r="AT233" s="214" t="s">
        <v>141</v>
      </c>
      <c r="AU233" s="214" t="s">
        <v>82</v>
      </c>
      <c r="AV233" s="14" t="s">
        <v>82</v>
      </c>
      <c r="AW233" s="14" t="s">
        <v>33</v>
      </c>
      <c r="AX233" s="14" t="s">
        <v>72</v>
      </c>
      <c r="AY233" s="214" t="s">
        <v>129</v>
      </c>
    </row>
    <row r="234" spans="2:51" s="14" customFormat="1" ht="11.25">
      <c r="B234" s="204"/>
      <c r="C234" s="205"/>
      <c r="D234" s="195" t="s">
        <v>141</v>
      </c>
      <c r="E234" s="206" t="s">
        <v>19</v>
      </c>
      <c r="F234" s="207" t="s">
        <v>335</v>
      </c>
      <c r="G234" s="205"/>
      <c r="H234" s="208">
        <v>7.1999999999999995E-2</v>
      </c>
      <c r="I234" s="209"/>
      <c r="J234" s="205"/>
      <c r="K234" s="205"/>
      <c r="L234" s="210"/>
      <c r="M234" s="211"/>
      <c r="N234" s="212"/>
      <c r="O234" s="212"/>
      <c r="P234" s="212"/>
      <c r="Q234" s="212"/>
      <c r="R234" s="212"/>
      <c r="S234" s="212"/>
      <c r="T234" s="213"/>
      <c r="AT234" s="214" t="s">
        <v>141</v>
      </c>
      <c r="AU234" s="214" t="s">
        <v>82</v>
      </c>
      <c r="AV234" s="14" t="s">
        <v>82</v>
      </c>
      <c r="AW234" s="14" t="s">
        <v>33</v>
      </c>
      <c r="AX234" s="14" t="s">
        <v>72</v>
      </c>
      <c r="AY234" s="214" t="s">
        <v>129</v>
      </c>
    </row>
    <row r="235" spans="2:51" s="14" customFormat="1" ht="11.25">
      <c r="B235" s="204"/>
      <c r="C235" s="205"/>
      <c r="D235" s="195" t="s">
        <v>141</v>
      </c>
      <c r="E235" s="206" t="s">
        <v>19</v>
      </c>
      <c r="F235" s="207" t="s">
        <v>335</v>
      </c>
      <c r="G235" s="205"/>
      <c r="H235" s="208">
        <v>7.1999999999999995E-2</v>
      </c>
      <c r="I235" s="209"/>
      <c r="J235" s="205"/>
      <c r="K235" s="205"/>
      <c r="L235" s="210"/>
      <c r="M235" s="211"/>
      <c r="N235" s="212"/>
      <c r="O235" s="212"/>
      <c r="P235" s="212"/>
      <c r="Q235" s="212"/>
      <c r="R235" s="212"/>
      <c r="S235" s="212"/>
      <c r="T235" s="213"/>
      <c r="AT235" s="214" t="s">
        <v>141</v>
      </c>
      <c r="AU235" s="214" t="s">
        <v>82</v>
      </c>
      <c r="AV235" s="14" t="s">
        <v>82</v>
      </c>
      <c r="AW235" s="14" t="s">
        <v>33</v>
      </c>
      <c r="AX235" s="14" t="s">
        <v>72</v>
      </c>
      <c r="AY235" s="214" t="s">
        <v>129</v>
      </c>
    </row>
    <row r="236" spans="2:51" s="14" customFormat="1" ht="11.25">
      <c r="B236" s="204"/>
      <c r="C236" s="205"/>
      <c r="D236" s="195" t="s">
        <v>141</v>
      </c>
      <c r="E236" s="206" t="s">
        <v>19</v>
      </c>
      <c r="F236" s="207" t="s">
        <v>336</v>
      </c>
      <c r="G236" s="205"/>
      <c r="H236" s="208">
        <v>0.24</v>
      </c>
      <c r="I236" s="209"/>
      <c r="J236" s="205"/>
      <c r="K236" s="205"/>
      <c r="L236" s="210"/>
      <c r="M236" s="211"/>
      <c r="N236" s="212"/>
      <c r="O236" s="212"/>
      <c r="P236" s="212"/>
      <c r="Q236" s="212"/>
      <c r="R236" s="212"/>
      <c r="S236" s="212"/>
      <c r="T236" s="213"/>
      <c r="AT236" s="214" t="s">
        <v>141</v>
      </c>
      <c r="AU236" s="214" t="s">
        <v>82</v>
      </c>
      <c r="AV236" s="14" t="s">
        <v>82</v>
      </c>
      <c r="AW236" s="14" t="s">
        <v>33</v>
      </c>
      <c r="AX236" s="14" t="s">
        <v>72</v>
      </c>
      <c r="AY236" s="214" t="s">
        <v>129</v>
      </c>
    </row>
    <row r="237" spans="2:51" s="14" customFormat="1" ht="11.25">
      <c r="B237" s="204"/>
      <c r="C237" s="205"/>
      <c r="D237" s="195" t="s">
        <v>141</v>
      </c>
      <c r="E237" s="206" t="s">
        <v>19</v>
      </c>
      <c r="F237" s="207" t="s">
        <v>337</v>
      </c>
      <c r="G237" s="205"/>
      <c r="H237" s="208">
        <v>1.8480000000000001</v>
      </c>
      <c r="I237" s="209"/>
      <c r="J237" s="205"/>
      <c r="K237" s="205"/>
      <c r="L237" s="210"/>
      <c r="M237" s="211"/>
      <c r="N237" s="212"/>
      <c r="O237" s="212"/>
      <c r="P237" s="212"/>
      <c r="Q237" s="212"/>
      <c r="R237" s="212"/>
      <c r="S237" s="212"/>
      <c r="T237" s="213"/>
      <c r="AT237" s="214" t="s">
        <v>141</v>
      </c>
      <c r="AU237" s="214" t="s">
        <v>82</v>
      </c>
      <c r="AV237" s="14" t="s">
        <v>82</v>
      </c>
      <c r="AW237" s="14" t="s">
        <v>33</v>
      </c>
      <c r="AX237" s="14" t="s">
        <v>72</v>
      </c>
      <c r="AY237" s="214" t="s">
        <v>129</v>
      </c>
    </row>
    <row r="238" spans="2:51" s="14" customFormat="1" ht="11.25">
      <c r="B238" s="204"/>
      <c r="C238" s="205"/>
      <c r="D238" s="195" t="s">
        <v>141</v>
      </c>
      <c r="E238" s="206" t="s">
        <v>19</v>
      </c>
      <c r="F238" s="207" t="s">
        <v>338</v>
      </c>
      <c r="G238" s="205"/>
      <c r="H238" s="208">
        <v>6.4000000000000001E-2</v>
      </c>
      <c r="I238" s="209"/>
      <c r="J238" s="205"/>
      <c r="K238" s="205"/>
      <c r="L238" s="210"/>
      <c r="M238" s="211"/>
      <c r="N238" s="212"/>
      <c r="O238" s="212"/>
      <c r="P238" s="212"/>
      <c r="Q238" s="212"/>
      <c r="R238" s="212"/>
      <c r="S238" s="212"/>
      <c r="T238" s="213"/>
      <c r="AT238" s="214" t="s">
        <v>141</v>
      </c>
      <c r="AU238" s="214" t="s">
        <v>82</v>
      </c>
      <c r="AV238" s="14" t="s">
        <v>82</v>
      </c>
      <c r="AW238" s="14" t="s">
        <v>33</v>
      </c>
      <c r="AX238" s="14" t="s">
        <v>72</v>
      </c>
      <c r="AY238" s="214" t="s">
        <v>129</v>
      </c>
    </row>
    <row r="239" spans="2:51" s="14" customFormat="1" ht="11.25">
      <c r="B239" s="204"/>
      <c r="C239" s="205"/>
      <c r="D239" s="195" t="s">
        <v>141</v>
      </c>
      <c r="E239" s="206" t="s">
        <v>19</v>
      </c>
      <c r="F239" s="207" t="s">
        <v>338</v>
      </c>
      <c r="G239" s="205"/>
      <c r="H239" s="208">
        <v>6.4000000000000001E-2</v>
      </c>
      <c r="I239" s="209"/>
      <c r="J239" s="205"/>
      <c r="K239" s="205"/>
      <c r="L239" s="210"/>
      <c r="M239" s="211"/>
      <c r="N239" s="212"/>
      <c r="O239" s="212"/>
      <c r="P239" s="212"/>
      <c r="Q239" s="212"/>
      <c r="R239" s="212"/>
      <c r="S239" s="212"/>
      <c r="T239" s="213"/>
      <c r="AT239" s="214" t="s">
        <v>141</v>
      </c>
      <c r="AU239" s="214" t="s">
        <v>82</v>
      </c>
      <c r="AV239" s="14" t="s">
        <v>82</v>
      </c>
      <c r="AW239" s="14" t="s">
        <v>33</v>
      </c>
      <c r="AX239" s="14" t="s">
        <v>72</v>
      </c>
      <c r="AY239" s="214" t="s">
        <v>129</v>
      </c>
    </row>
    <row r="240" spans="2:51" s="14" customFormat="1" ht="11.25">
      <c r="B240" s="204"/>
      <c r="C240" s="205"/>
      <c r="D240" s="195" t="s">
        <v>141</v>
      </c>
      <c r="E240" s="206" t="s">
        <v>19</v>
      </c>
      <c r="F240" s="207" t="s">
        <v>338</v>
      </c>
      <c r="G240" s="205"/>
      <c r="H240" s="208">
        <v>6.4000000000000001E-2</v>
      </c>
      <c r="I240" s="209"/>
      <c r="J240" s="205"/>
      <c r="K240" s="205"/>
      <c r="L240" s="210"/>
      <c r="M240" s="211"/>
      <c r="N240" s="212"/>
      <c r="O240" s="212"/>
      <c r="P240" s="212"/>
      <c r="Q240" s="212"/>
      <c r="R240" s="212"/>
      <c r="S240" s="212"/>
      <c r="T240" s="213"/>
      <c r="AT240" s="214" t="s">
        <v>141</v>
      </c>
      <c r="AU240" s="214" t="s">
        <v>82</v>
      </c>
      <c r="AV240" s="14" t="s">
        <v>82</v>
      </c>
      <c r="AW240" s="14" t="s">
        <v>33</v>
      </c>
      <c r="AX240" s="14" t="s">
        <v>72</v>
      </c>
      <c r="AY240" s="214" t="s">
        <v>129</v>
      </c>
    </row>
    <row r="241" spans="2:51" s="14" customFormat="1" ht="11.25">
      <c r="B241" s="204"/>
      <c r="C241" s="205"/>
      <c r="D241" s="195" t="s">
        <v>141</v>
      </c>
      <c r="E241" s="206" t="s">
        <v>19</v>
      </c>
      <c r="F241" s="207" t="s">
        <v>339</v>
      </c>
      <c r="G241" s="205"/>
      <c r="H241" s="208">
        <v>299.7</v>
      </c>
      <c r="I241" s="209"/>
      <c r="J241" s="205"/>
      <c r="K241" s="205"/>
      <c r="L241" s="210"/>
      <c r="M241" s="211"/>
      <c r="N241" s="212"/>
      <c r="O241" s="212"/>
      <c r="P241" s="212"/>
      <c r="Q241" s="212"/>
      <c r="R241" s="212"/>
      <c r="S241" s="212"/>
      <c r="T241" s="213"/>
      <c r="AT241" s="214" t="s">
        <v>141</v>
      </c>
      <c r="AU241" s="214" t="s">
        <v>82</v>
      </c>
      <c r="AV241" s="14" t="s">
        <v>82</v>
      </c>
      <c r="AW241" s="14" t="s">
        <v>33</v>
      </c>
      <c r="AX241" s="14" t="s">
        <v>72</v>
      </c>
      <c r="AY241" s="214" t="s">
        <v>129</v>
      </c>
    </row>
    <row r="242" spans="2:51" s="14" customFormat="1" ht="11.25">
      <c r="B242" s="204"/>
      <c r="C242" s="205"/>
      <c r="D242" s="195" t="s">
        <v>141</v>
      </c>
      <c r="E242" s="206" t="s">
        <v>19</v>
      </c>
      <c r="F242" s="207" t="s">
        <v>340</v>
      </c>
      <c r="G242" s="205"/>
      <c r="H242" s="208">
        <v>6.048</v>
      </c>
      <c r="I242" s="209"/>
      <c r="J242" s="205"/>
      <c r="K242" s="205"/>
      <c r="L242" s="210"/>
      <c r="M242" s="211"/>
      <c r="N242" s="212"/>
      <c r="O242" s="212"/>
      <c r="P242" s="212"/>
      <c r="Q242" s="212"/>
      <c r="R242" s="212"/>
      <c r="S242" s="212"/>
      <c r="T242" s="213"/>
      <c r="AT242" s="214" t="s">
        <v>141</v>
      </c>
      <c r="AU242" s="214" t="s">
        <v>82</v>
      </c>
      <c r="AV242" s="14" t="s">
        <v>82</v>
      </c>
      <c r="AW242" s="14" t="s">
        <v>33</v>
      </c>
      <c r="AX242" s="14" t="s">
        <v>72</v>
      </c>
      <c r="AY242" s="214" t="s">
        <v>129</v>
      </c>
    </row>
    <row r="243" spans="2:51" s="14" customFormat="1" ht="11.25">
      <c r="B243" s="204"/>
      <c r="C243" s="205"/>
      <c r="D243" s="195" t="s">
        <v>141</v>
      </c>
      <c r="E243" s="206" t="s">
        <v>19</v>
      </c>
      <c r="F243" s="207" t="s">
        <v>341</v>
      </c>
      <c r="G243" s="205"/>
      <c r="H243" s="208">
        <v>0.15</v>
      </c>
      <c r="I243" s="209"/>
      <c r="J243" s="205"/>
      <c r="K243" s="205"/>
      <c r="L243" s="210"/>
      <c r="M243" s="211"/>
      <c r="N243" s="212"/>
      <c r="O243" s="212"/>
      <c r="P243" s="212"/>
      <c r="Q243" s="212"/>
      <c r="R243" s="212"/>
      <c r="S243" s="212"/>
      <c r="T243" s="213"/>
      <c r="AT243" s="214" t="s">
        <v>141</v>
      </c>
      <c r="AU243" s="214" t="s">
        <v>82</v>
      </c>
      <c r="AV243" s="14" t="s">
        <v>82</v>
      </c>
      <c r="AW243" s="14" t="s">
        <v>33</v>
      </c>
      <c r="AX243" s="14" t="s">
        <v>72</v>
      </c>
      <c r="AY243" s="214" t="s">
        <v>129</v>
      </c>
    </row>
    <row r="244" spans="2:51" s="14" customFormat="1" ht="11.25">
      <c r="B244" s="204"/>
      <c r="C244" s="205"/>
      <c r="D244" s="195" t="s">
        <v>141</v>
      </c>
      <c r="E244" s="206" t="s">
        <v>19</v>
      </c>
      <c r="F244" s="207" t="s">
        <v>342</v>
      </c>
      <c r="G244" s="205"/>
      <c r="H244" s="208">
        <v>10.465</v>
      </c>
      <c r="I244" s="209"/>
      <c r="J244" s="205"/>
      <c r="K244" s="205"/>
      <c r="L244" s="210"/>
      <c r="M244" s="211"/>
      <c r="N244" s="212"/>
      <c r="O244" s="212"/>
      <c r="P244" s="212"/>
      <c r="Q244" s="212"/>
      <c r="R244" s="212"/>
      <c r="S244" s="212"/>
      <c r="T244" s="213"/>
      <c r="AT244" s="214" t="s">
        <v>141</v>
      </c>
      <c r="AU244" s="214" t="s">
        <v>82</v>
      </c>
      <c r="AV244" s="14" t="s">
        <v>82</v>
      </c>
      <c r="AW244" s="14" t="s">
        <v>33</v>
      </c>
      <c r="AX244" s="14" t="s">
        <v>72</v>
      </c>
      <c r="AY244" s="214" t="s">
        <v>129</v>
      </c>
    </row>
    <row r="245" spans="2:51" s="14" customFormat="1" ht="11.25">
      <c r="B245" s="204"/>
      <c r="C245" s="205"/>
      <c r="D245" s="195" t="s">
        <v>141</v>
      </c>
      <c r="E245" s="206" t="s">
        <v>19</v>
      </c>
      <c r="F245" s="207" t="s">
        <v>343</v>
      </c>
      <c r="G245" s="205"/>
      <c r="H245" s="208">
        <v>28.114000000000001</v>
      </c>
      <c r="I245" s="209"/>
      <c r="J245" s="205"/>
      <c r="K245" s="205"/>
      <c r="L245" s="210"/>
      <c r="M245" s="211"/>
      <c r="N245" s="212"/>
      <c r="O245" s="212"/>
      <c r="P245" s="212"/>
      <c r="Q245" s="212"/>
      <c r="R245" s="212"/>
      <c r="S245" s="212"/>
      <c r="T245" s="213"/>
      <c r="AT245" s="214" t="s">
        <v>141</v>
      </c>
      <c r="AU245" s="214" t="s">
        <v>82</v>
      </c>
      <c r="AV245" s="14" t="s">
        <v>82</v>
      </c>
      <c r="AW245" s="14" t="s">
        <v>33</v>
      </c>
      <c r="AX245" s="14" t="s">
        <v>72</v>
      </c>
      <c r="AY245" s="214" t="s">
        <v>129</v>
      </c>
    </row>
    <row r="246" spans="2:51" s="14" customFormat="1" ht="11.25">
      <c r="B246" s="204"/>
      <c r="C246" s="205"/>
      <c r="D246" s="195" t="s">
        <v>141</v>
      </c>
      <c r="E246" s="206" t="s">
        <v>19</v>
      </c>
      <c r="F246" s="207" t="s">
        <v>344</v>
      </c>
      <c r="G246" s="205"/>
      <c r="H246" s="208">
        <v>9.6000000000000002E-2</v>
      </c>
      <c r="I246" s="209"/>
      <c r="J246" s="205"/>
      <c r="K246" s="205"/>
      <c r="L246" s="210"/>
      <c r="M246" s="211"/>
      <c r="N246" s="212"/>
      <c r="O246" s="212"/>
      <c r="P246" s="212"/>
      <c r="Q246" s="212"/>
      <c r="R246" s="212"/>
      <c r="S246" s="212"/>
      <c r="T246" s="213"/>
      <c r="AT246" s="214" t="s">
        <v>141</v>
      </c>
      <c r="AU246" s="214" t="s">
        <v>82</v>
      </c>
      <c r="AV246" s="14" t="s">
        <v>82</v>
      </c>
      <c r="AW246" s="14" t="s">
        <v>33</v>
      </c>
      <c r="AX246" s="14" t="s">
        <v>72</v>
      </c>
      <c r="AY246" s="214" t="s">
        <v>129</v>
      </c>
    </row>
    <row r="247" spans="2:51" s="14" customFormat="1" ht="11.25">
      <c r="B247" s="204"/>
      <c r="C247" s="205"/>
      <c r="D247" s="195" t="s">
        <v>141</v>
      </c>
      <c r="E247" s="206" t="s">
        <v>19</v>
      </c>
      <c r="F247" s="207" t="s">
        <v>345</v>
      </c>
      <c r="G247" s="205"/>
      <c r="H247" s="208">
        <v>0.14399999999999999</v>
      </c>
      <c r="I247" s="209"/>
      <c r="J247" s="205"/>
      <c r="K247" s="205"/>
      <c r="L247" s="210"/>
      <c r="M247" s="211"/>
      <c r="N247" s="212"/>
      <c r="O247" s="212"/>
      <c r="P247" s="212"/>
      <c r="Q247" s="212"/>
      <c r="R247" s="212"/>
      <c r="S247" s="212"/>
      <c r="T247" s="213"/>
      <c r="AT247" s="214" t="s">
        <v>141</v>
      </c>
      <c r="AU247" s="214" t="s">
        <v>82</v>
      </c>
      <c r="AV247" s="14" t="s">
        <v>82</v>
      </c>
      <c r="AW247" s="14" t="s">
        <v>33</v>
      </c>
      <c r="AX247" s="14" t="s">
        <v>72</v>
      </c>
      <c r="AY247" s="214" t="s">
        <v>129</v>
      </c>
    </row>
    <row r="248" spans="2:51" s="14" customFormat="1" ht="11.25">
      <c r="B248" s="204"/>
      <c r="C248" s="205"/>
      <c r="D248" s="195" t="s">
        <v>141</v>
      </c>
      <c r="E248" s="206" t="s">
        <v>19</v>
      </c>
      <c r="F248" s="207" t="s">
        <v>346</v>
      </c>
      <c r="G248" s="205"/>
      <c r="H248" s="208">
        <v>0.182</v>
      </c>
      <c r="I248" s="209"/>
      <c r="J248" s="205"/>
      <c r="K248" s="205"/>
      <c r="L248" s="210"/>
      <c r="M248" s="211"/>
      <c r="N248" s="212"/>
      <c r="O248" s="212"/>
      <c r="P248" s="212"/>
      <c r="Q248" s="212"/>
      <c r="R248" s="212"/>
      <c r="S248" s="212"/>
      <c r="T248" s="213"/>
      <c r="AT248" s="214" t="s">
        <v>141</v>
      </c>
      <c r="AU248" s="214" t="s">
        <v>82</v>
      </c>
      <c r="AV248" s="14" t="s">
        <v>82</v>
      </c>
      <c r="AW248" s="14" t="s">
        <v>33</v>
      </c>
      <c r="AX248" s="14" t="s">
        <v>72</v>
      </c>
      <c r="AY248" s="214" t="s">
        <v>129</v>
      </c>
    </row>
    <row r="249" spans="2:51" s="14" customFormat="1" ht="11.25">
      <c r="B249" s="204"/>
      <c r="C249" s="205"/>
      <c r="D249" s="195" t="s">
        <v>141</v>
      </c>
      <c r="E249" s="206" t="s">
        <v>19</v>
      </c>
      <c r="F249" s="207" t="s">
        <v>347</v>
      </c>
      <c r="G249" s="205"/>
      <c r="H249" s="208">
        <v>72</v>
      </c>
      <c r="I249" s="209"/>
      <c r="J249" s="205"/>
      <c r="K249" s="205"/>
      <c r="L249" s="210"/>
      <c r="M249" s="211"/>
      <c r="N249" s="212"/>
      <c r="O249" s="212"/>
      <c r="P249" s="212"/>
      <c r="Q249" s="212"/>
      <c r="R249" s="212"/>
      <c r="S249" s="212"/>
      <c r="T249" s="213"/>
      <c r="AT249" s="214" t="s">
        <v>141</v>
      </c>
      <c r="AU249" s="214" t="s">
        <v>82</v>
      </c>
      <c r="AV249" s="14" t="s">
        <v>82</v>
      </c>
      <c r="AW249" s="14" t="s">
        <v>33</v>
      </c>
      <c r="AX249" s="14" t="s">
        <v>72</v>
      </c>
      <c r="AY249" s="214" t="s">
        <v>129</v>
      </c>
    </row>
    <row r="250" spans="2:51" s="14" customFormat="1" ht="11.25">
      <c r="B250" s="204"/>
      <c r="C250" s="205"/>
      <c r="D250" s="195" t="s">
        <v>141</v>
      </c>
      <c r="E250" s="206" t="s">
        <v>19</v>
      </c>
      <c r="F250" s="207" t="s">
        <v>348</v>
      </c>
      <c r="G250" s="205"/>
      <c r="H250" s="208">
        <v>4.29</v>
      </c>
      <c r="I250" s="209"/>
      <c r="J250" s="205"/>
      <c r="K250" s="205"/>
      <c r="L250" s="210"/>
      <c r="M250" s="211"/>
      <c r="N250" s="212"/>
      <c r="O250" s="212"/>
      <c r="P250" s="212"/>
      <c r="Q250" s="212"/>
      <c r="R250" s="212"/>
      <c r="S250" s="212"/>
      <c r="T250" s="213"/>
      <c r="AT250" s="214" t="s">
        <v>141</v>
      </c>
      <c r="AU250" s="214" t="s">
        <v>82</v>
      </c>
      <c r="AV250" s="14" t="s">
        <v>82</v>
      </c>
      <c r="AW250" s="14" t="s">
        <v>33</v>
      </c>
      <c r="AX250" s="14" t="s">
        <v>72</v>
      </c>
      <c r="AY250" s="214" t="s">
        <v>129</v>
      </c>
    </row>
    <row r="251" spans="2:51" s="14" customFormat="1" ht="11.25">
      <c r="B251" s="204"/>
      <c r="C251" s="205"/>
      <c r="D251" s="195" t="s">
        <v>141</v>
      </c>
      <c r="E251" s="206" t="s">
        <v>19</v>
      </c>
      <c r="F251" s="207" t="s">
        <v>349</v>
      </c>
      <c r="G251" s="205"/>
      <c r="H251" s="208">
        <v>10.92</v>
      </c>
      <c r="I251" s="209"/>
      <c r="J251" s="205"/>
      <c r="K251" s="205"/>
      <c r="L251" s="210"/>
      <c r="M251" s="211"/>
      <c r="N251" s="212"/>
      <c r="O251" s="212"/>
      <c r="P251" s="212"/>
      <c r="Q251" s="212"/>
      <c r="R251" s="212"/>
      <c r="S251" s="212"/>
      <c r="T251" s="213"/>
      <c r="AT251" s="214" t="s">
        <v>141</v>
      </c>
      <c r="AU251" s="214" t="s">
        <v>82</v>
      </c>
      <c r="AV251" s="14" t="s">
        <v>82</v>
      </c>
      <c r="AW251" s="14" t="s">
        <v>33</v>
      </c>
      <c r="AX251" s="14" t="s">
        <v>72</v>
      </c>
      <c r="AY251" s="214" t="s">
        <v>129</v>
      </c>
    </row>
    <row r="252" spans="2:51" s="14" customFormat="1" ht="11.25">
      <c r="B252" s="204"/>
      <c r="C252" s="205"/>
      <c r="D252" s="195" t="s">
        <v>141</v>
      </c>
      <c r="E252" s="206" t="s">
        <v>19</v>
      </c>
      <c r="F252" s="207" t="s">
        <v>338</v>
      </c>
      <c r="G252" s="205"/>
      <c r="H252" s="208">
        <v>6.4000000000000001E-2</v>
      </c>
      <c r="I252" s="209"/>
      <c r="J252" s="205"/>
      <c r="K252" s="205"/>
      <c r="L252" s="210"/>
      <c r="M252" s="211"/>
      <c r="N252" s="212"/>
      <c r="O252" s="212"/>
      <c r="P252" s="212"/>
      <c r="Q252" s="212"/>
      <c r="R252" s="212"/>
      <c r="S252" s="212"/>
      <c r="T252" s="213"/>
      <c r="AT252" s="214" t="s">
        <v>141</v>
      </c>
      <c r="AU252" s="214" t="s">
        <v>82</v>
      </c>
      <c r="AV252" s="14" t="s">
        <v>82</v>
      </c>
      <c r="AW252" s="14" t="s">
        <v>33</v>
      </c>
      <c r="AX252" s="14" t="s">
        <v>72</v>
      </c>
      <c r="AY252" s="214" t="s">
        <v>129</v>
      </c>
    </row>
    <row r="253" spans="2:51" s="14" customFormat="1" ht="11.25">
      <c r="B253" s="204"/>
      <c r="C253" s="205"/>
      <c r="D253" s="195" t="s">
        <v>141</v>
      </c>
      <c r="E253" s="206" t="s">
        <v>19</v>
      </c>
      <c r="F253" s="207" t="s">
        <v>350</v>
      </c>
      <c r="G253" s="205"/>
      <c r="H253" s="208">
        <v>8.3030000000000008</v>
      </c>
      <c r="I253" s="209"/>
      <c r="J253" s="205"/>
      <c r="K253" s="205"/>
      <c r="L253" s="210"/>
      <c r="M253" s="211"/>
      <c r="N253" s="212"/>
      <c r="O253" s="212"/>
      <c r="P253" s="212"/>
      <c r="Q253" s="212"/>
      <c r="R253" s="212"/>
      <c r="S253" s="212"/>
      <c r="T253" s="213"/>
      <c r="AT253" s="214" t="s">
        <v>141</v>
      </c>
      <c r="AU253" s="214" t="s">
        <v>82</v>
      </c>
      <c r="AV253" s="14" t="s">
        <v>82</v>
      </c>
      <c r="AW253" s="14" t="s">
        <v>33</v>
      </c>
      <c r="AX253" s="14" t="s">
        <v>72</v>
      </c>
      <c r="AY253" s="214" t="s">
        <v>129</v>
      </c>
    </row>
    <row r="254" spans="2:51" s="14" customFormat="1" ht="11.25">
      <c r="B254" s="204"/>
      <c r="C254" s="205"/>
      <c r="D254" s="195" t="s">
        <v>141</v>
      </c>
      <c r="E254" s="206" t="s">
        <v>19</v>
      </c>
      <c r="F254" s="207" t="s">
        <v>344</v>
      </c>
      <c r="G254" s="205"/>
      <c r="H254" s="208">
        <v>9.6000000000000002E-2</v>
      </c>
      <c r="I254" s="209"/>
      <c r="J254" s="205"/>
      <c r="K254" s="205"/>
      <c r="L254" s="210"/>
      <c r="M254" s="211"/>
      <c r="N254" s="212"/>
      <c r="O254" s="212"/>
      <c r="P254" s="212"/>
      <c r="Q254" s="212"/>
      <c r="R254" s="212"/>
      <c r="S254" s="212"/>
      <c r="T254" s="213"/>
      <c r="AT254" s="214" t="s">
        <v>141</v>
      </c>
      <c r="AU254" s="214" t="s">
        <v>82</v>
      </c>
      <c r="AV254" s="14" t="s">
        <v>82</v>
      </c>
      <c r="AW254" s="14" t="s">
        <v>33</v>
      </c>
      <c r="AX254" s="14" t="s">
        <v>72</v>
      </c>
      <c r="AY254" s="214" t="s">
        <v>129</v>
      </c>
    </row>
    <row r="255" spans="2:51" s="14" customFormat="1" ht="11.25">
      <c r="B255" s="204"/>
      <c r="C255" s="205"/>
      <c r="D255" s="195" t="s">
        <v>141</v>
      </c>
      <c r="E255" s="206" t="s">
        <v>19</v>
      </c>
      <c r="F255" s="207" t="s">
        <v>351</v>
      </c>
      <c r="G255" s="205"/>
      <c r="H255" s="208">
        <v>0</v>
      </c>
      <c r="I255" s="209"/>
      <c r="J255" s="205"/>
      <c r="K255" s="205"/>
      <c r="L255" s="210"/>
      <c r="M255" s="211"/>
      <c r="N255" s="212"/>
      <c r="O255" s="212"/>
      <c r="P255" s="212"/>
      <c r="Q255" s="212"/>
      <c r="R255" s="212"/>
      <c r="S255" s="212"/>
      <c r="T255" s="213"/>
      <c r="AT255" s="214" t="s">
        <v>141</v>
      </c>
      <c r="AU255" s="214" t="s">
        <v>82</v>
      </c>
      <c r="AV255" s="14" t="s">
        <v>82</v>
      </c>
      <c r="AW255" s="14" t="s">
        <v>33</v>
      </c>
      <c r="AX255" s="14" t="s">
        <v>72</v>
      </c>
      <c r="AY255" s="214" t="s">
        <v>129</v>
      </c>
    </row>
    <row r="256" spans="2:51" s="14" customFormat="1" ht="11.25">
      <c r="B256" s="204"/>
      <c r="C256" s="205"/>
      <c r="D256" s="195" t="s">
        <v>141</v>
      </c>
      <c r="E256" s="206" t="s">
        <v>19</v>
      </c>
      <c r="F256" s="207" t="s">
        <v>352</v>
      </c>
      <c r="G256" s="205"/>
      <c r="H256" s="208">
        <v>4.5960000000000001</v>
      </c>
      <c r="I256" s="209"/>
      <c r="J256" s="205"/>
      <c r="K256" s="205"/>
      <c r="L256" s="210"/>
      <c r="M256" s="211"/>
      <c r="N256" s="212"/>
      <c r="O256" s="212"/>
      <c r="P256" s="212"/>
      <c r="Q256" s="212"/>
      <c r="R256" s="212"/>
      <c r="S256" s="212"/>
      <c r="T256" s="213"/>
      <c r="AT256" s="214" t="s">
        <v>141</v>
      </c>
      <c r="AU256" s="214" t="s">
        <v>82</v>
      </c>
      <c r="AV256" s="14" t="s">
        <v>82</v>
      </c>
      <c r="AW256" s="14" t="s">
        <v>33</v>
      </c>
      <c r="AX256" s="14" t="s">
        <v>72</v>
      </c>
      <c r="AY256" s="214" t="s">
        <v>129</v>
      </c>
    </row>
    <row r="257" spans="1:65" s="14" customFormat="1" ht="11.25">
      <c r="B257" s="204"/>
      <c r="C257" s="205"/>
      <c r="D257" s="195" t="s">
        <v>141</v>
      </c>
      <c r="E257" s="206" t="s">
        <v>19</v>
      </c>
      <c r="F257" s="207" t="s">
        <v>353</v>
      </c>
      <c r="G257" s="205"/>
      <c r="H257" s="208">
        <v>4.7519999999999998</v>
      </c>
      <c r="I257" s="209"/>
      <c r="J257" s="205"/>
      <c r="K257" s="205"/>
      <c r="L257" s="210"/>
      <c r="M257" s="211"/>
      <c r="N257" s="212"/>
      <c r="O257" s="212"/>
      <c r="P257" s="212"/>
      <c r="Q257" s="212"/>
      <c r="R257" s="212"/>
      <c r="S257" s="212"/>
      <c r="T257" s="213"/>
      <c r="AT257" s="214" t="s">
        <v>141</v>
      </c>
      <c r="AU257" s="214" t="s">
        <v>82</v>
      </c>
      <c r="AV257" s="14" t="s">
        <v>82</v>
      </c>
      <c r="AW257" s="14" t="s">
        <v>33</v>
      </c>
      <c r="AX257" s="14" t="s">
        <v>72</v>
      </c>
      <c r="AY257" s="214" t="s">
        <v>129</v>
      </c>
    </row>
    <row r="258" spans="1:65" s="14" customFormat="1" ht="11.25">
      <c r="B258" s="204"/>
      <c r="C258" s="205"/>
      <c r="D258" s="195" t="s">
        <v>141</v>
      </c>
      <c r="E258" s="206" t="s">
        <v>19</v>
      </c>
      <c r="F258" s="207" t="s">
        <v>354</v>
      </c>
      <c r="G258" s="205"/>
      <c r="H258" s="208">
        <v>0.76800000000000002</v>
      </c>
      <c r="I258" s="209"/>
      <c r="J258" s="205"/>
      <c r="K258" s="205"/>
      <c r="L258" s="210"/>
      <c r="M258" s="211"/>
      <c r="N258" s="212"/>
      <c r="O258" s="212"/>
      <c r="P258" s="212"/>
      <c r="Q258" s="212"/>
      <c r="R258" s="212"/>
      <c r="S258" s="212"/>
      <c r="T258" s="213"/>
      <c r="AT258" s="214" t="s">
        <v>141</v>
      </c>
      <c r="AU258" s="214" t="s">
        <v>82</v>
      </c>
      <c r="AV258" s="14" t="s">
        <v>82</v>
      </c>
      <c r="AW258" s="14" t="s">
        <v>33</v>
      </c>
      <c r="AX258" s="14" t="s">
        <v>72</v>
      </c>
      <c r="AY258" s="214" t="s">
        <v>129</v>
      </c>
    </row>
    <row r="259" spans="1:65" s="14" customFormat="1" ht="11.25">
      <c r="B259" s="204"/>
      <c r="C259" s="205"/>
      <c r="D259" s="195" t="s">
        <v>141</v>
      </c>
      <c r="E259" s="206" t="s">
        <v>19</v>
      </c>
      <c r="F259" s="207" t="s">
        <v>355</v>
      </c>
      <c r="G259" s="205"/>
      <c r="H259" s="208">
        <v>1.044</v>
      </c>
      <c r="I259" s="209"/>
      <c r="J259" s="205"/>
      <c r="K259" s="205"/>
      <c r="L259" s="210"/>
      <c r="M259" s="211"/>
      <c r="N259" s="212"/>
      <c r="O259" s="212"/>
      <c r="P259" s="212"/>
      <c r="Q259" s="212"/>
      <c r="R259" s="212"/>
      <c r="S259" s="212"/>
      <c r="T259" s="213"/>
      <c r="AT259" s="214" t="s">
        <v>141</v>
      </c>
      <c r="AU259" s="214" t="s">
        <v>82</v>
      </c>
      <c r="AV259" s="14" t="s">
        <v>82</v>
      </c>
      <c r="AW259" s="14" t="s">
        <v>33</v>
      </c>
      <c r="AX259" s="14" t="s">
        <v>72</v>
      </c>
      <c r="AY259" s="214" t="s">
        <v>129</v>
      </c>
    </row>
    <row r="260" spans="1:65" s="14" customFormat="1" ht="11.25">
      <c r="B260" s="204"/>
      <c r="C260" s="205"/>
      <c r="D260" s="195" t="s">
        <v>141</v>
      </c>
      <c r="E260" s="206" t="s">
        <v>19</v>
      </c>
      <c r="F260" s="207" t="s">
        <v>356</v>
      </c>
      <c r="G260" s="205"/>
      <c r="H260" s="208">
        <v>0.9</v>
      </c>
      <c r="I260" s="209"/>
      <c r="J260" s="205"/>
      <c r="K260" s="205"/>
      <c r="L260" s="210"/>
      <c r="M260" s="211"/>
      <c r="N260" s="212"/>
      <c r="O260" s="212"/>
      <c r="P260" s="212"/>
      <c r="Q260" s="212"/>
      <c r="R260" s="212"/>
      <c r="S260" s="212"/>
      <c r="T260" s="213"/>
      <c r="AT260" s="214" t="s">
        <v>141</v>
      </c>
      <c r="AU260" s="214" t="s">
        <v>82</v>
      </c>
      <c r="AV260" s="14" t="s">
        <v>82</v>
      </c>
      <c r="AW260" s="14" t="s">
        <v>33</v>
      </c>
      <c r="AX260" s="14" t="s">
        <v>72</v>
      </c>
      <c r="AY260" s="214" t="s">
        <v>129</v>
      </c>
    </row>
    <row r="261" spans="1:65" s="14" customFormat="1" ht="11.25">
      <c r="B261" s="204"/>
      <c r="C261" s="205"/>
      <c r="D261" s="195" t="s">
        <v>141</v>
      </c>
      <c r="E261" s="206" t="s">
        <v>19</v>
      </c>
      <c r="F261" s="207" t="s">
        <v>357</v>
      </c>
      <c r="G261" s="205"/>
      <c r="H261" s="208">
        <v>3.6</v>
      </c>
      <c r="I261" s="209"/>
      <c r="J261" s="205"/>
      <c r="K261" s="205"/>
      <c r="L261" s="210"/>
      <c r="M261" s="211"/>
      <c r="N261" s="212"/>
      <c r="O261" s="212"/>
      <c r="P261" s="212"/>
      <c r="Q261" s="212"/>
      <c r="R261" s="212"/>
      <c r="S261" s="212"/>
      <c r="T261" s="213"/>
      <c r="AT261" s="214" t="s">
        <v>141</v>
      </c>
      <c r="AU261" s="214" t="s">
        <v>82</v>
      </c>
      <c r="AV261" s="14" t="s">
        <v>82</v>
      </c>
      <c r="AW261" s="14" t="s">
        <v>33</v>
      </c>
      <c r="AX261" s="14" t="s">
        <v>72</v>
      </c>
      <c r="AY261" s="214" t="s">
        <v>129</v>
      </c>
    </row>
    <row r="262" spans="1:65" s="14" customFormat="1" ht="11.25">
      <c r="B262" s="204"/>
      <c r="C262" s="205"/>
      <c r="D262" s="195" t="s">
        <v>141</v>
      </c>
      <c r="E262" s="206" t="s">
        <v>19</v>
      </c>
      <c r="F262" s="207" t="s">
        <v>358</v>
      </c>
      <c r="G262" s="205"/>
      <c r="H262" s="208">
        <v>0.61899999999999999</v>
      </c>
      <c r="I262" s="209"/>
      <c r="J262" s="205"/>
      <c r="K262" s="205"/>
      <c r="L262" s="210"/>
      <c r="M262" s="211"/>
      <c r="N262" s="212"/>
      <c r="O262" s="212"/>
      <c r="P262" s="212"/>
      <c r="Q262" s="212"/>
      <c r="R262" s="212"/>
      <c r="S262" s="212"/>
      <c r="T262" s="213"/>
      <c r="AT262" s="214" t="s">
        <v>141</v>
      </c>
      <c r="AU262" s="214" t="s">
        <v>82</v>
      </c>
      <c r="AV262" s="14" t="s">
        <v>82</v>
      </c>
      <c r="AW262" s="14" t="s">
        <v>33</v>
      </c>
      <c r="AX262" s="14" t="s">
        <v>72</v>
      </c>
      <c r="AY262" s="214" t="s">
        <v>129</v>
      </c>
    </row>
    <row r="263" spans="1:65" s="15" customFormat="1" ht="11.25">
      <c r="B263" s="215"/>
      <c r="C263" s="216"/>
      <c r="D263" s="195" t="s">
        <v>141</v>
      </c>
      <c r="E263" s="217" t="s">
        <v>19</v>
      </c>
      <c r="F263" s="218" t="s">
        <v>145</v>
      </c>
      <c r="G263" s="216"/>
      <c r="H263" s="219">
        <v>516.94399999999996</v>
      </c>
      <c r="I263" s="220"/>
      <c r="J263" s="216"/>
      <c r="K263" s="216"/>
      <c r="L263" s="221"/>
      <c r="M263" s="222"/>
      <c r="N263" s="223"/>
      <c r="O263" s="223"/>
      <c r="P263" s="223"/>
      <c r="Q263" s="223"/>
      <c r="R263" s="223"/>
      <c r="S263" s="223"/>
      <c r="T263" s="224"/>
      <c r="AT263" s="225" t="s">
        <v>141</v>
      </c>
      <c r="AU263" s="225" t="s">
        <v>82</v>
      </c>
      <c r="AV263" s="15" t="s">
        <v>137</v>
      </c>
      <c r="AW263" s="15" t="s">
        <v>33</v>
      </c>
      <c r="AX263" s="15" t="s">
        <v>80</v>
      </c>
      <c r="AY263" s="225" t="s">
        <v>129</v>
      </c>
    </row>
    <row r="264" spans="1:65" s="2" customFormat="1" ht="37.9" customHeight="1">
      <c r="A264" s="36"/>
      <c r="B264" s="37"/>
      <c r="C264" s="175" t="s">
        <v>359</v>
      </c>
      <c r="D264" s="175" t="s">
        <v>132</v>
      </c>
      <c r="E264" s="176" t="s">
        <v>360</v>
      </c>
      <c r="F264" s="177" t="s">
        <v>361</v>
      </c>
      <c r="G264" s="178" t="s">
        <v>135</v>
      </c>
      <c r="H264" s="179">
        <v>129.322</v>
      </c>
      <c r="I264" s="180"/>
      <c r="J264" s="181">
        <f>ROUND(I264*H264,2)</f>
        <v>0</v>
      </c>
      <c r="K264" s="177" t="s">
        <v>19</v>
      </c>
      <c r="L264" s="41"/>
      <c r="M264" s="182" t="s">
        <v>19</v>
      </c>
      <c r="N264" s="183" t="s">
        <v>43</v>
      </c>
      <c r="O264" s="66"/>
      <c r="P264" s="184">
        <f>O264*H264</f>
        <v>0</v>
      </c>
      <c r="Q264" s="184">
        <v>0</v>
      </c>
      <c r="R264" s="184">
        <f>Q264*H264</f>
        <v>0</v>
      </c>
      <c r="S264" s="184">
        <v>0</v>
      </c>
      <c r="T264" s="185">
        <f>S264*H264</f>
        <v>0</v>
      </c>
      <c r="U264" s="36"/>
      <c r="V264" s="36"/>
      <c r="W264" s="36"/>
      <c r="X264" s="36"/>
      <c r="Y264" s="36"/>
      <c r="Z264" s="36"/>
      <c r="AA264" s="36"/>
      <c r="AB264" s="36"/>
      <c r="AC264" s="36"/>
      <c r="AD264" s="36"/>
      <c r="AE264" s="36"/>
      <c r="AR264" s="186" t="s">
        <v>137</v>
      </c>
      <c r="AT264" s="186" t="s">
        <v>132</v>
      </c>
      <c r="AU264" s="186" t="s">
        <v>82</v>
      </c>
      <c r="AY264" s="19" t="s">
        <v>129</v>
      </c>
      <c r="BE264" s="187">
        <f>IF(N264="základní",J264,0)</f>
        <v>0</v>
      </c>
      <c r="BF264" s="187">
        <f>IF(N264="snížená",J264,0)</f>
        <v>0</v>
      </c>
      <c r="BG264" s="187">
        <f>IF(N264="zákl. přenesená",J264,0)</f>
        <v>0</v>
      </c>
      <c r="BH264" s="187">
        <f>IF(N264="sníž. přenesená",J264,0)</f>
        <v>0</v>
      </c>
      <c r="BI264" s="187">
        <f>IF(N264="nulová",J264,0)</f>
        <v>0</v>
      </c>
      <c r="BJ264" s="19" t="s">
        <v>80</v>
      </c>
      <c r="BK264" s="187">
        <f>ROUND(I264*H264,2)</f>
        <v>0</v>
      </c>
      <c r="BL264" s="19" t="s">
        <v>137</v>
      </c>
      <c r="BM264" s="186" t="s">
        <v>362</v>
      </c>
    </row>
    <row r="265" spans="1:65" s="14" customFormat="1" ht="11.25">
      <c r="B265" s="204"/>
      <c r="C265" s="205"/>
      <c r="D265" s="195" t="s">
        <v>141</v>
      </c>
      <c r="E265" s="206" t="s">
        <v>19</v>
      </c>
      <c r="F265" s="207" t="s">
        <v>363</v>
      </c>
      <c r="G265" s="205"/>
      <c r="H265" s="208">
        <v>1.95</v>
      </c>
      <c r="I265" s="209"/>
      <c r="J265" s="205"/>
      <c r="K265" s="205"/>
      <c r="L265" s="210"/>
      <c r="M265" s="211"/>
      <c r="N265" s="212"/>
      <c r="O265" s="212"/>
      <c r="P265" s="212"/>
      <c r="Q265" s="212"/>
      <c r="R265" s="212"/>
      <c r="S265" s="212"/>
      <c r="T265" s="213"/>
      <c r="AT265" s="214" t="s">
        <v>141</v>
      </c>
      <c r="AU265" s="214" t="s">
        <v>82</v>
      </c>
      <c r="AV265" s="14" t="s">
        <v>82</v>
      </c>
      <c r="AW265" s="14" t="s">
        <v>33</v>
      </c>
      <c r="AX265" s="14" t="s">
        <v>72</v>
      </c>
      <c r="AY265" s="214" t="s">
        <v>129</v>
      </c>
    </row>
    <row r="266" spans="1:65" s="14" customFormat="1" ht="11.25">
      <c r="B266" s="204"/>
      <c r="C266" s="205"/>
      <c r="D266" s="195" t="s">
        <v>141</v>
      </c>
      <c r="E266" s="206" t="s">
        <v>19</v>
      </c>
      <c r="F266" s="207" t="s">
        <v>364</v>
      </c>
      <c r="G266" s="205"/>
      <c r="H266" s="208">
        <v>0.73199999999999998</v>
      </c>
      <c r="I266" s="209"/>
      <c r="J266" s="205"/>
      <c r="K266" s="205"/>
      <c r="L266" s="210"/>
      <c r="M266" s="211"/>
      <c r="N266" s="212"/>
      <c r="O266" s="212"/>
      <c r="P266" s="212"/>
      <c r="Q266" s="212"/>
      <c r="R266" s="212"/>
      <c r="S266" s="212"/>
      <c r="T266" s="213"/>
      <c r="AT266" s="214" t="s">
        <v>141</v>
      </c>
      <c r="AU266" s="214" t="s">
        <v>82</v>
      </c>
      <c r="AV266" s="14" t="s">
        <v>82</v>
      </c>
      <c r="AW266" s="14" t="s">
        <v>33</v>
      </c>
      <c r="AX266" s="14" t="s">
        <v>72</v>
      </c>
      <c r="AY266" s="214" t="s">
        <v>129</v>
      </c>
    </row>
    <row r="267" spans="1:65" s="14" customFormat="1" ht="11.25">
      <c r="B267" s="204"/>
      <c r="C267" s="205"/>
      <c r="D267" s="195" t="s">
        <v>141</v>
      </c>
      <c r="E267" s="206" t="s">
        <v>19</v>
      </c>
      <c r="F267" s="207" t="s">
        <v>365</v>
      </c>
      <c r="G267" s="205"/>
      <c r="H267" s="208">
        <v>0.63200000000000001</v>
      </c>
      <c r="I267" s="209"/>
      <c r="J267" s="205"/>
      <c r="K267" s="205"/>
      <c r="L267" s="210"/>
      <c r="M267" s="211"/>
      <c r="N267" s="212"/>
      <c r="O267" s="212"/>
      <c r="P267" s="212"/>
      <c r="Q267" s="212"/>
      <c r="R267" s="212"/>
      <c r="S267" s="212"/>
      <c r="T267" s="213"/>
      <c r="AT267" s="214" t="s">
        <v>141</v>
      </c>
      <c r="AU267" s="214" t="s">
        <v>82</v>
      </c>
      <c r="AV267" s="14" t="s">
        <v>82</v>
      </c>
      <c r="AW267" s="14" t="s">
        <v>33</v>
      </c>
      <c r="AX267" s="14" t="s">
        <v>72</v>
      </c>
      <c r="AY267" s="214" t="s">
        <v>129</v>
      </c>
    </row>
    <row r="268" spans="1:65" s="14" customFormat="1" ht="11.25">
      <c r="B268" s="204"/>
      <c r="C268" s="205"/>
      <c r="D268" s="195" t="s">
        <v>141</v>
      </c>
      <c r="E268" s="206" t="s">
        <v>19</v>
      </c>
      <c r="F268" s="207" t="s">
        <v>366</v>
      </c>
      <c r="G268" s="205"/>
      <c r="H268" s="208">
        <v>0.25700000000000001</v>
      </c>
      <c r="I268" s="209"/>
      <c r="J268" s="205"/>
      <c r="K268" s="205"/>
      <c r="L268" s="210"/>
      <c r="M268" s="211"/>
      <c r="N268" s="212"/>
      <c r="O268" s="212"/>
      <c r="P268" s="212"/>
      <c r="Q268" s="212"/>
      <c r="R268" s="212"/>
      <c r="S268" s="212"/>
      <c r="T268" s="213"/>
      <c r="AT268" s="214" t="s">
        <v>141</v>
      </c>
      <c r="AU268" s="214" t="s">
        <v>82</v>
      </c>
      <c r="AV268" s="14" t="s">
        <v>82</v>
      </c>
      <c r="AW268" s="14" t="s">
        <v>33</v>
      </c>
      <c r="AX268" s="14" t="s">
        <v>72</v>
      </c>
      <c r="AY268" s="214" t="s">
        <v>129</v>
      </c>
    </row>
    <row r="269" spans="1:65" s="14" customFormat="1" ht="11.25">
      <c r="B269" s="204"/>
      <c r="C269" s="205"/>
      <c r="D269" s="195" t="s">
        <v>141</v>
      </c>
      <c r="E269" s="206" t="s">
        <v>19</v>
      </c>
      <c r="F269" s="207" t="s">
        <v>367</v>
      </c>
      <c r="G269" s="205"/>
      <c r="H269" s="208">
        <v>0.37</v>
      </c>
      <c r="I269" s="209"/>
      <c r="J269" s="205"/>
      <c r="K269" s="205"/>
      <c r="L269" s="210"/>
      <c r="M269" s="211"/>
      <c r="N269" s="212"/>
      <c r="O269" s="212"/>
      <c r="P269" s="212"/>
      <c r="Q269" s="212"/>
      <c r="R269" s="212"/>
      <c r="S269" s="212"/>
      <c r="T269" s="213"/>
      <c r="AT269" s="214" t="s">
        <v>141</v>
      </c>
      <c r="AU269" s="214" t="s">
        <v>82</v>
      </c>
      <c r="AV269" s="14" t="s">
        <v>82</v>
      </c>
      <c r="AW269" s="14" t="s">
        <v>33</v>
      </c>
      <c r="AX269" s="14" t="s">
        <v>72</v>
      </c>
      <c r="AY269" s="214" t="s">
        <v>129</v>
      </c>
    </row>
    <row r="270" spans="1:65" s="14" customFormat="1" ht="11.25">
      <c r="B270" s="204"/>
      <c r="C270" s="205"/>
      <c r="D270" s="195" t="s">
        <v>141</v>
      </c>
      <c r="E270" s="206" t="s">
        <v>19</v>
      </c>
      <c r="F270" s="207" t="s">
        <v>368</v>
      </c>
      <c r="G270" s="205"/>
      <c r="H270" s="208">
        <v>0.624</v>
      </c>
      <c r="I270" s="209"/>
      <c r="J270" s="205"/>
      <c r="K270" s="205"/>
      <c r="L270" s="210"/>
      <c r="M270" s="211"/>
      <c r="N270" s="212"/>
      <c r="O270" s="212"/>
      <c r="P270" s="212"/>
      <c r="Q270" s="212"/>
      <c r="R270" s="212"/>
      <c r="S270" s="212"/>
      <c r="T270" s="213"/>
      <c r="AT270" s="214" t="s">
        <v>141</v>
      </c>
      <c r="AU270" s="214" t="s">
        <v>82</v>
      </c>
      <c r="AV270" s="14" t="s">
        <v>82</v>
      </c>
      <c r="AW270" s="14" t="s">
        <v>33</v>
      </c>
      <c r="AX270" s="14" t="s">
        <v>72</v>
      </c>
      <c r="AY270" s="214" t="s">
        <v>129</v>
      </c>
    </row>
    <row r="271" spans="1:65" s="14" customFormat="1" ht="11.25">
      <c r="B271" s="204"/>
      <c r="C271" s="205"/>
      <c r="D271" s="195" t="s">
        <v>141</v>
      </c>
      <c r="E271" s="206" t="s">
        <v>19</v>
      </c>
      <c r="F271" s="207" t="s">
        <v>369</v>
      </c>
      <c r="G271" s="205"/>
      <c r="H271" s="208">
        <v>0.69599999999999995</v>
      </c>
      <c r="I271" s="209"/>
      <c r="J271" s="205"/>
      <c r="K271" s="205"/>
      <c r="L271" s="210"/>
      <c r="M271" s="211"/>
      <c r="N271" s="212"/>
      <c r="O271" s="212"/>
      <c r="P271" s="212"/>
      <c r="Q271" s="212"/>
      <c r="R271" s="212"/>
      <c r="S271" s="212"/>
      <c r="T271" s="213"/>
      <c r="AT271" s="214" t="s">
        <v>141</v>
      </c>
      <c r="AU271" s="214" t="s">
        <v>82</v>
      </c>
      <c r="AV271" s="14" t="s">
        <v>82</v>
      </c>
      <c r="AW271" s="14" t="s">
        <v>33</v>
      </c>
      <c r="AX271" s="14" t="s">
        <v>72</v>
      </c>
      <c r="AY271" s="214" t="s">
        <v>129</v>
      </c>
    </row>
    <row r="272" spans="1:65" s="14" customFormat="1" ht="11.25">
      <c r="B272" s="204"/>
      <c r="C272" s="205"/>
      <c r="D272" s="195" t="s">
        <v>141</v>
      </c>
      <c r="E272" s="206" t="s">
        <v>19</v>
      </c>
      <c r="F272" s="207" t="s">
        <v>370</v>
      </c>
      <c r="G272" s="205"/>
      <c r="H272" s="208">
        <v>2.0880000000000001</v>
      </c>
      <c r="I272" s="209"/>
      <c r="J272" s="205"/>
      <c r="K272" s="205"/>
      <c r="L272" s="210"/>
      <c r="M272" s="211"/>
      <c r="N272" s="212"/>
      <c r="O272" s="212"/>
      <c r="P272" s="212"/>
      <c r="Q272" s="212"/>
      <c r="R272" s="212"/>
      <c r="S272" s="212"/>
      <c r="T272" s="213"/>
      <c r="AT272" s="214" t="s">
        <v>141</v>
      </c>
      <c r="AU272" s="214" t="s">
        <v>82</v>
      </c>
      <c r="AV272" s="14" t="s">
        <v>82</v>
      </c>
      <c r="AW272" s="14" t="s">
        <v>33</v>
      </c>
      <c r="AX272" s="14" t="s">
        <v>72</v>
      </c>
      <c r="AY272" s="214" t="s">
        <v>129</v>
      </c>
    </row>
    <row r="273" spans="2:51" s="14" customFormat="1" ht="11.25">
      <c r="B273" s="204"/>
      <c r="C273" s="205"/>
      <c r="D273" s="195" t="s">
        <v>141</v>
      </c>
      <c r="E273" s="206" t="s">
        <v>19</v>
      </c>
      <c r="F273" s="207" t="s">
        <v>371</v>
      </c>
      <c r="G273" s="205"/>
      <c r="H273" s="208">
        <v>1.74</v>
      </c>
      <c r="I273" s="209"/>
      <c r="J273" s="205"/>
      <c r="K273" s="205"/>
      <c r="L273" s="210"/>
      <c r="M273" s="211"/>
      <c r="N273" s="212"/>
      <c r="O273" s="212"/>
      <c r="P273" s="212"/>
      <c r="Q273" s="212"/>
      <c r="R273" s="212"/>
      <c r="S273" s="212"/>
      <c r="T273" s="213"/>
      <c r="AT273" s="214" t="s">
        <v>141</v>
      </c>
      <c r="AU273" s="214" t="s">
        <v>82</v>
      </c>
      <c r="AV273" s="14" t="s">
        <v>82</v>
      </c>
      <c r="AW273" s="14" t="s">
        <v>33</v>
      </c>
      <c r="AX273" s="14" t="s">
        <v>72</v>
      </c>
      <c r="AY273" s="214" t="s">
        <v>129</v>
      </c>
    </row>
    <row r="274" spans="2:51" s="14" customFormat="1" ht="11.25">
      <c r="B274" s="204"/>
      <c r="C274" s="205"/>
      <c r="D274" s="195" t="s">
        <v>141</v>
      </c>
      <c r="E274" s="206" t="s">
        <v>19</v>
      </c>
      <c r="F274" s="207" t="s">
        <v>372</v>
      </c>
      <c r="G274" s="205"/>
      <c r="H274" s="208">
        <v>4.95</v>
      </c>
      <c r="I274" s="209"/>
      <c r="J274" s="205"/>
      <c r="K274" s="205"/>
      <c r="L274" s="210"/>
      <c r="M274" s="211"/>
      <c r="N274" s="212"/>
      <c r="O274" s="212"/>
      <c r="P274" s="212"/>
      <c r="Q274" s="212"/>
      <c r="R274" s="212"/>
      <c r="S274" s="212"/>
      <c r="T274" s="213"/>
      <c r="AT274" s="214" t="s">
        <v>141</v>
      </c>
      <c r="AU274" s="214" t="s">
        <v>82</v>
      </c>
      <c r="AV274" s="14" t="s">
        <v>82</v>
      </c>
      <c r="AW274" s="14" t="s">
        <v>33</v>
      </c>
      <c r="AX274" s="14" t="s">
        <v>72</v>
      </c>
      <c r="AY274" s="214" t="s">
        <v>129</v>
      </c>
    </row>
    <row r="275" spans="2:51" s="14" customFormat="1" ht="11.25">
      <c r="B275" s="204"/>
      <c r="C275" s="205"/>
      <c r="D275" s="195" t="s">
        <v>141</v>
      </c>
      <c r="E275" s="206" t="s">
        <v>19</v>
      </c>
      <c r="F275" s="207" t="s">
        <v>373</v>
      </c>
      <c r="G275" s="205"/>
      <c r="H275" s="208">
        <v>2.7E-2</v>
      </c>
      <c r="I275" s="209"/>
      <c r="J275" s="205"/>
      <c r="K275" s="205"/>
      <c r="L275" s="210"/>
      <c r="M275" s="211"/>
      <c r="N275" s="212"/>
      <c r="O275" s="212"/>
      <c r="P275" s="212"/>
      <c r="Q275" s="212"/>
      <c r="R275" s="212"/>
      <c r="S275" s="212"/>
      <c r="T275" s="213"/>
      <c r="AT275" s="214" t="s">
        <v>141</v>
      </c>
      <c r="AU275" s="214" t="s">
        <v>82</v>
      </c>
      <c r="AV275" s="14" t="s">
        <v>82</v>
      </c>
      <c r="AW275" s="14" t="s">
        <v>33</v>
      </c>
      <c r="AX275" s="14" t="s">
        <v>72</v>
      </c>
      <c r="AY275" s="214" t="s">
        <v>129</v>
      </c>
    </row>
    <row r="276" spans="2:51" s="14" customFormat="1" ht="11.25">
      <c r="B276" s="204"/>
      <c r="C276" s="205"/>
      <c r="D276" s="195" t="s">
        <v>141</v>
      </c>
      <c r="E276" s="206" t="s">
        <v>19</v>
      </c>
      <c r="F276" s="207" t="s">
        <v>373</v>
      </c>
      <c r="G276" s="205"/>
      <c r="H276" s="208">
        <v>2.7E-2</v>
      </c>
      <c r="I276" s="209"/>
      <c r="J276" s="205"/>
      <c r="K276" s="205"/>
      <c r="L276" s="210"/>
      <c r="M276" s="211"/>
      <c r="N276" s="212"/>
      <c r="O276" s="212"/>
      <c r="P276" s="212"/>
      <c r="Q276" s="212"/>
      <c r="R276" s="212"/>
      <c r="S276" s="212"/>
      <c r="T276" s="213"/>
      <c r="AT276" s="214" t="s">
        <v>141</v>
      </c>
      <c r="AU276" s="214" t="s">
        <v>82</v>
      </c>
      <c r="AV276" s="14" t="s">
        <v>82</v>
      </c>
      <c r="AW276" s="14" t="s">
        <v>33</v>
      </c>
      <c r="AX276" s="14" t="s">
        <v>72</v>
      </c>
      <c r="AY276" s="214" t="s">
        <v>129</v>
      </c>
    </row>
    <row r="277" spans="2:51" s="14" customFormat="1" ht="11.25">
      <c r="B277" s="204"/>
      <c r="C277" s="205"/>
      <c r="D277" s="195" t="s">
        <v>141</v>
      </c>
      <c r="E277" s="206" t="s">
        <v>19</v>
      </c>
      <c r="F277" s="207" t="s">
        <v>374</v>
      </c>
      <c r="G277" s="205"/>
      <c r="H277" s="208">
        <v>0.32500000000000001</v>
      </c>
      <c r="I277" s="209"/>
      <c r="J277" s="205"/>
      <c r="K277" s="205"/>
      <c r="L277" s="210"/>
      <c r="M277" s="211"/>
      <c r="N277" s="212"/>
      <c r="O277" s="212"/>
      <c r="P277" s="212"/>
      <c r="Q277" s="212"/>
      <c r="R277" s="212"/>
      <c r="S277" s="212"/>
      <c r="T277" s="213"/>
      <c r="AT277" s="214" t="s">
        <v>141</v>
      </c>
      <c r="AU277" s="214" t="s">
        <v>82</v>
      </c>
      <c r="AV277" s="14" t="s">
        <v>82</v>
      </c>
      <c r="AW277" s="14" t="s">
        <v>33</v>
      </c>
      <c r="AX277" s="14" t="s">
        <v>72</v>
      </c>
      <c r="AY277" s="214" t="s">
        <v>129</v>
      </c>
    </row>
    <row r="278" spans="2:51" s="14" customFormat="1" ht="11.25">
      <c r="B278" s="204"/>
      <c r="C278" s="205"/>
      <c r="D278" s="195" t="s">
        <v>141</v>
      </c>
      <c r="E278" s="206" t="s">
        <v>19</v>
      </c>
      <c r="F278" s="207" t="s">
        <v>375</v>
      </c>
      <c r="G278" s="205"/>
      <c r="H278" s="208">
        <v>1.7999999999999999E-2</v>
      </c>
      <c r="I278" s="209"/>
      <c r="J278" s="205"/>
      <c r="K278" s="205"/>
      <c r="L278" s="210"/>
      <c r="M278" s="211"/>
      <c r="N278" s="212"/>
      <c r="O278" s="212"/>
      <c r="P278" s="212"/>
      <c r="Q278" s="212"/>
      <c r="R278" s="212"/>
      <c r="S278" s="212"/>
      <c r="T278" s="213"/>
      <c r="AT278" s="214" t="s">
        <v>141</v>
      </c>
      <c r="AU278" s="214" t="s">
        <v>82</v>
      </c>
      <c r="AV278" s="14" t="s">
        <v>82</v>
      </c>
      <c r="AW278" s="14" t="s">
        <v>33</v>
      </c>
      <c r="AX278" s="14" t="s">
        <v>72</v>
      </c>
      <c r="AY278" s="214" t="s">
        <v>129</v>
      </c>
    </row>
    <row r="279" spans="2:51" s="14" customFormat="1" ht="11.25">
      <c r="B279" s="204"/>
      <c r="C279" s="205"/>
      <c r="D279" s="195" t="s">
        <v>141</v>
      </c>
      <c r="E279" s="206" t="s">
        <v>19</v>
      </c>
      <c r="F279" s="207" t="s">
        <v>375</v>
      </c>
      <c r="G279" s="205"/>
      <c r="H279" s="208">
        <v>1.7999999999999999E-2</v>
      </c>
      <c r="I279" s="209"/>
      <c r="J279" s="205"/>
      <c r="K279" s="205"/>
      <c r="L279" s="210"/>
      <c r="M279" s="211"/>
      <c r="N279" s="212"/>
      <c r="O279" s="212"/>
      <c r="P279" s="212"/>
      <c r="Q279" s="212"/>
      <c r="R279" s="212"/>
      <c r="S279" s="212"/>
      <c r="T279" s="213"/>
      <c r="AT279" s="214" t="s">
        <v>141</v>
      </c>
      <c r="AU279" s="214" t="s">
        <v>82</v>
      </c>
      <c r="AV279" s="14" t="s">
        <v>82</v>
      </c>
      <c r="AW279" s="14" t="s">
        <v>33</v>
      </c>
      <c r="AX279" s="14" t="s">
        <v>72</v>
      </c>
      <c r="AY279" s="214" t="s">
        <v>129</v>
      </c>
    </row>
    <row r="280" spans="2:51" s="14" customFormat="1" ht="11.25">
      <c r="B280" s="204"/>
      <c r="C280" s="205"/>
      <c r="D280" s="195" t="s">
        <v>141</v>
      </c>
      <c r="E280" s="206" t="s">
        <v>19</v>
      </c>
      <c r="F280" s="207" t="s">
        <v>376</v>
      </c>
      <c r="G280" s="205"/>
      <c r="H280" s="208">
        <v>0.06</v>
      </c>
      <c r="I280" s="209"/>
      <c r="J280" s="205"/>
      <c r="K280" s="205"/>
      <c r="L280" s="210"/>
      <c r="M280" s="211"/>
      <c r="N280" s="212"/>
      <c r="O280" s="212"/>
      <c r="P280" s="212"/>
      <c r="Q280" s="212"/>
      <c r="R280" s="212"/>
      <c r="S280" s="212"/>
      <c r="T280" s="213"/>
      <c r="AT280" s="214" t="s">
        <v>141</v>
      </c>
      <c r="AU280" s="214" t="s">
        <v>82</v>
      </c>
      <c r="AV280" s="14" t="s">
        <v>82</v>
      </c>
      <c r="AW280" s="14" t="s">
        <v>33</v>
      </c>
      <c r="AX280" s="14" t="s">
        <v>72</v>
      </c>
      <c r="AY280" s="214" t="s">
        <v>129</v>
      </c>
    </row>
    <row r="281" spans="2:51" s="14" customFormat="1" ht="11.25">
      <c r="B281" s="204"/>
      <c r="C281" s="205"/>
      <c r="D281" s="195" t="s">
        <v>141</v>
      </c>
      <c r="E281" s="206" t="s">
        <v>19</v>
      </c>
      <c r="F281" s="207" t="s">
        <v>377</v>
      </c>
      <c r="G281" s="205"/>
      <c r="H281" s="208">
        <v>0.46200000000000002</v>
      </c>
      <c r="I281" s="209"/>
      <c r="J281" s="205"/>
      <c r="K281" s="205"/>
      <c r="L281" s="210"/>
      <c r="M281" s="211"/>
      <c r="N281" s="212"/>
      <c r="O281" s="212"/>
      <c r="P281" s="212"/>
      <c r="Q281" s="212"/>
      <c r="R281" s="212"/>
      <c r="S281" s="212"/>
      <c r="T281" s="213"/>
      <c r="AT281" s="214" t="s">
        <v>141</v>
      </c>
      <c r="AU281" s="214" t="s">
        <v>82</v>
      </c>
      <c r="AV281" s="14" t="s">
        <v>82</v>
      </c>
      <c r="AW281" s="14" t="s">
        <v>33</v>
      </c>
      <c r="AX281" s="14" t="s">
        <v>72</v>
      </c>
      <c r="AY281" s="214" t="s">
        <v>129</v>
      </c>
    </row>
    <row r="282" spans="2:51" s="14" customFormat="1" ht="11.25">
      <c r="B282" s="204"/>
      <c r="C282" s="205"/>
      <c r="D282" s="195" t="s">
        <v>141</v>
      </c>
      <c r="E282" s="206" t="s">
        <v>19</v>
      </c>
      <c r="F282" s="207" t="s">
        <v>378</v>
      </c>
      <c r="G282" s="205"/>
      <c r="H282" s="208">
        <v>1.6E-2</v>
      </c>
      <c r="I282" s="209"/>
      <c r="J282" s="205"/>
      <c r="K282" s="205"/>
      <c r="L282" s="210"/>
      <c r="M282" s="211"/>
      <c r="N282" s="212"/>
      <c r="O282" s="212"/>
      <c r="P282" s="212"/>
      <c r="Q282" s="212"/>
      <c r="R282" s="212"/>
      <c r="S282" s="212"/>
      <c r="T282" s="213"/>
      <c r="AT282" s="214" t="s">
        <v>141</v>
      </c>
      <c r="AU282" s="214" t="s">
        <v>82</v>
      </c>
      <c r="AV282" s="14" t="s">
        <v>82</v>
      </c>
      <c r="AW282" s="14" t="s">
        <v>33</v>
      </c>
      <c r="AX282" s="14" t="s">
        <v>72</v>
      </c>
      <c r="AY282" s="214" t="s">
        <v>129</v>
      </c>
    </row>
    <row r="283" spans="2:51" s="14" customFormat="1" ht="11.25">
      <c r="B283" s="204"/>
      <c r="C283" s="205"/>
      <c r="D283" s="195" t="s">
        <v>141</v>
      </c>
      <c r="E283" s="206" t="s">
        <v>19</v>
      </c>
      <c r="F283" s="207" t="s">
        <v>378</v>
      </c>
      <c r="G283" s="205"/>
      <c r="H283" s="208">
        <v>1.6E-2</v>
      </c>
      <c r="I283" s="209"/>
      <c r="J283" s="205"/>
      <c r="K283" s="205"/>
      <c r="L283" s="210"/>
      <c r="M283" s="211"/>
      <c r="N283" s="212"/>
      <c r="O283" s="212"/>
      <c r="P283" s="212"/>
      <c r="Q283" s="212"/>
      <c r="R283" s="212"/>
      <c r="S283" s="212"/>
      <c r="T283" s="213"/>
      <c r="AT283" s="214" t="s">
        <v>141</v>
      </c>
      <c r="AU283" s="214" t="s">
        <v>82</v>
      </c>
      <c r="AV283" s="14" t="s">
        <v>82</v>
      </c>
      <c r="AW283" s="14" t="s">
        <v>33</v>
      </c>
      <c r="AX283" s="14" t="s">
        <v>72</v>
      </c>
      <c r="AY283" s="214" t="s">
        <v>129</v>
      </c>
    </row>
    <row r="284" spans="2:51" s="14" customFormat="1" ht="11.25">
      <c r="B284" s="204"/>
      <c r="C284" s="205"/>
      <c r="D284" s="195" t="s">
        <v>141</v>
      </c>
      <c r="E284" s="206" t="s">
        <v>19</v>
      </c>
      <c r="F284" s="207" t="s">
        <v>378</v>
      </c>
      <c r="G284" s="205"/>
      <c r="H284" s="208">
        <v>1.6E-2</v>
      </c>
      <c r="I284" s="209"/>
      <c r="J284" s="205"/>
      <c r="K284" s="205"/>
      <c r="L284" s="210"/>
      <c r="M284" s="211"/>
      <c r="N284" s="212"/>
      <c r="O284" s="212"/>
      <c r="P284" s="212"/>
      <c r="Q284" s="212"/>
      <c r="R284" s="212"/>
      <c r="S284" s="212"/>
      <c r="T284" s="213"/>
      <c r="AT284" s="214" t="s">
        <v>141</v>
      </c>
      <c r="AU284" s="214" t="s">
        <v>82</v>
      </c>
      <c r="AV284" s="14" t="s">
        <v>82</v>
      </c>
      <c r="AW284" s="14" t="s">
        <v>33</v>
      </c>
      <c r="AX284" s="14" t="s">
        <v>72</v>
      </c>
      <c r="AY284" s="214" t="s">
        <v>129</v>
      </c>
    </row>
    <row r="285" spans="2:51" s="14" customFormat="1" ht="11.25">
      <c r="B285" s="204"/>
      <c r="C285" s="205"/>
      <c r="D285" s="195" t="s">
        <v>141</v>
      </c>
      <c r="E285" s="206" t="s">
        <v>19</v>
      </c>
      <c r="F285" s="207" t="s">
        <v>379</v>
      </c>
      <c r="G285" s="205"/>
      <c r="H285" s="208">
        <v>74.924999999999997</v>
      </c>
      <c r="I285" s="209"/>
      <c r="J285" s="205"/>
      <c r="K285" s="205"/>
      <c r="L285" s="210"/>
      <c r="M285" s="211"/>
      <c r="N285" s="212"/>
      <c r="O285" s="212"/>
      <c r="P285" s="212"/>
      <c r="Q285" s="212"/>
      <c r="R285" s="212"/>
      <c r="S285" s="212"/>
      <c r="T285" s="213"/>
      <c r="AT285" s="214" t="s">
        <v>141</v>
      </c>
      <c r="AU285" s="214" t="s">
        <v>82</v>
      </c>
      <c r="AV285" s="14" t="s">
        <v>82</v>
      </c>
      <c r="AW285" s="14" t="s">
        <v>33</v>
      </c>
      <c r="AX285" s="14" t="s">
        <v>72</v>
      </c>
      <c r="AY285" s="214" t="s">
        <v>129</v>
      </c>
    </row>
    <row r="286" spans="2:51" s="14" customFormat="1" ht="11.25">
      <c r="B286" s="204"/>
      <c r="C286" s="205"/>
      <c r="D286" s="195" t="s">
        <v>141</v>
      </c>
      <c r="E286" s="206" t="s">
        <v>19</v>
      </c>
      <c r="F286" s="207" t="s">
        <v>380</v>
      </c>
      <c r="G286" s="205"/>
      <c r="H286" s="208">
        <v>1.512</v>
      </c>
      <c r="I286" s="209"/>
      <c r="J286" s="205"/>
      <c r="K286" s="205"/>
      <c r="L286" s="210"/>
      <c r="M286" s="211"/>
      <c r="N286" s="212"/>
      <c r="O286" s="212"/>
      <c r="P286" s="212"/>
      <c r="Q286" s="212"/>
      <c r="R286" s="212"/>
      <c r="S286" s="212"/>
      <c r="T286" s="213"/>
      <c r="AT286" s="214" t="s">
        <v>141</v>
      </c>
      <c r="AU286" s="214" t="s">
        <v>82</v>
      </c>
      <c r="AV286" s="14" t="s">
        <v>82</v>
      </c>
      <c r="AW286" s="14" t="s">
        <v>33</v>
      </c>
      <c r="AX286" s="14" t="s">
        <v>72</v>
      </c>
      <c r="AY286" s="214" t="s">
        <v>129</v>
      </c>
    </row>
    <row r="287" spans="2:51" s="14" customFormat="1" ht="11.25">
      <c r="B287" s="204"/>
      <c r="C287" s="205"/>
      <c r="D287" s="195" t="s">
        <v>141</v>
      </c>
      <c r="E287" s="206" t="s">
        <v>19</v>
      </c>
      <c r="F287" s="207" t="s">
        <v>381</v>
      </c>
      <c r="G287" s="205"/>
      <c r="H287" s="208">
        <v>3.7999999999999999E-2</v>
      </c>
      <c r="I287" s="209"/>
      <c r="J287" s="205"/>
      <c r="K287" s="205"/>
      <c r="L287" s="210"/>
      <c r="M287" s="211"/>
      <c r="N287" s="212"/>
      <c r="O287" s="212"/>
      <c r="P287" s="212"/>
      <c r="Q287" s="212"/>
      <c r="R287" s="212"/>
      <c r="S287" s="212"/>
      <c r="T287" s="213"/>
      <c r="AT287" s="214" t="s">
        <v>141</v>
      </c>
      <c r="AU287" s="214" t="s">
        <v>82</v>
      </c>
      <c r="AV287" s="14" t="s">
        <v>82</v>
      </c>
      <c r="AW287" s="14" t="s">
        <v>33</v>
      </c>
      <c r="AX287" s="14" t="s">
        <v>72</v>
      </c>
      <c r="AY287" s="214" t="s">
        <v>129</v>
      </c>
    </row>
    <row r="288" spans="2:51" s="14" customFormat="1" ht="11.25">
      <c r="B288" s="204"/>
      <c r="C288" s="205"/>
      <c r="D288" s="195" t="s">
        <v>141</v>
      </c>
      <c r="E288" s="206" t="s">
        <v>19</v>
      </c>
      <c r="F288" s="207" t="s">
        <v>382</v>
      </c>
      <c r="G288" s="205"/>
      <c r="H288" s="208">
        <v>2.6160000000000001</v>
      </c>
      <c r="I288" s="209"/>
      <c r="J288" s="205"/>
      <c r="K288" s="205"/>
      <c r="L288" s="210"/>
      <c r="M288" s="211"/>
      <c r="N288" s="212"/>
      <c r="O288" s="212"/>
      <c r="P288" s="212"/>
      <c r="Q288" s="212"/>
      <c r="R288" s="212"/>
      <c r="S288" s="212"/>
      <c r="T288" s="213"/>
      <c r="AT288" s="214" t="s">
        <v>141</v>
      </c>
      <c r="AU288" s="214" t="s">
        <v>82</v>
      </c>
      <c r="AV288" s="14" t="s">
        <v>82</v>
      </c>
      <c r="AW288" s="14" t="s">
        <v>33</v>
      </c>
      <c r="AX288" s="14" t="s">
        <v>72</v>
      </c>
      <c r="AY288" s="214" t="s">
        <v>129</v>
      </c>
    </row>
    <row r="289" spans="2:51" s="14" customFormat="1" ht="11.25">
      <c r="B289" s="204"/>
      <c r="C289" s="205"/>
      <c r="D289" s="195" t="s">
        <v>141</v>
      </c>
      <c r="E289" s="206" t="s">
        <v>19</v>
      </c>
      <c r="F289" s="207" t="s">
        <v>383</v>
      </c>
      <c r="G289" s="205"/>
      <c r="H289" s="208">
        <v>7.0279999999999996</v>
      </c>
      <c r="I289" s="209"/>
      <c r="J289" s="205"/>
      <c r="K289" s="205"/>
      <c r="L289" s="210"/>
      <c r="M289" s="211"/>
      <c r="N289" s="212"/>
      <c r="O289" s="212"/>
      <c r="P289" s="212"/>
      <c r="Q289" s="212"/>
      <c r="R289" s="212"/>
      <c r="S289" s="212"/>
      <c r="T289" s="213"/>
      <c r="AT289" s="214" t="s">
        <v>141</v>
      </c>
      <c r="AU289" s="214" t="s">
        <v>82</v>
      </c>
      <c r="AV289" s="14" t="s">
        <v>82</v>
      </c>
      <c r="AW289" s="14" t="s">
        <v>33</v>
      </c>
      <c r="AX289" s="14" t="s">
        <v>72</v>
      </c>
      <c r="AY289" s="214" t="s">
        <v>129</v>
      </c>
    </row>
    <row r="290" spans="2:51" s="14" customFormat="1" ht="11.25">
      <c r="B290" s="204"/>
      <c r="C290" s="205"/>
      <c r="D290" s="195" t="s">
        <v>141</v>
      </c>
      <c r="E290" s="206" t="s">
        <v>19</v>
      </c>
      <c r="F290" s="207" t="s">
        <v>384</v>
      </c>
      <c r="G290" s="205"/>
      <c r="H290" s="208">
        <v>2.4E-2</v>
      </c>
      <c r="I290" s="209"/>
      <c r="J290" s="205"/>
      <c r="K290" s="205"/>
      <c r="L290" s="210"/>
      <c r="M290" s="211"/>
      <c r="N290" s="212"/>
      <c r="O290" s="212"/>
      <c r="P290" s="212"/>
      <c r="Q290" s="212"/>
      <c r="R290" s="212"/>
      <c r="S290" s="212"/>
      <c r="T290" s="213"/>
      <c r="AT290" s="214" t="s">
        <v>141</v>
      </c>
      <c r="AU290" s="214" t="s">
        <v>82</v>
      </c>
      <c r="AV290" s="14" t="s">
        <v>82</v>
      </c>
      <c r="AW290" s="14" t="s">
        <v>33</v>
      </c>
      <c r="AX290" s="14" t="s">
        <v>72</v>
      </c>
      <c r="AY290" s="214" t="s">
        <v>129</v>
      </c>
    </row>
    <row r="291" spans="2:51" s="14" customFormat="1" ht="11.25">
      <c r="B291" s="204"/>
      <c r="C291" s="205"/>
      <c r="D291" s="195" t="s">
        <v>141</v>
      </c>
      <c r="E291" s="206" t="s">
        <v>19</v>
      </c>
      <c r="F291" s="207" t="s">
        <v>385</v>
      </c>
      <c r="G291" s="205"/>
      <c r="H291" s="208">
        <v>3.5999999999999997E-2</v>
      </c>
      <c r="I291" s="209"/>
      <c r="J291" s="205"/>
      <c r="K291" s="205"/>
      <c r="L291" s="210"/>
      <c r="M291" s="211"/>
      <c r="N291" s="212"/>
      <c r="O291" s="212"/>
      <c r="P291" s="212"/>
      <c r="Q291" s="212"/>
      <c r="R291" s="212"/>
      <c r="S291" s="212"/>
      <c r="T291" s="213"/>
      <c r="AT291" s="214" t="s">
        <v>141</v>
      </c>
      <c r="AU291" s="214" t="s">
        <v>82</v>
      </c>
      <c r="AV291" s="14" t="s">
        <v>82</v>
      </c>
      <c r="AW291" s="14" t="s">
        <v>33</v>
      </c>
      <c r="AX291" s="14" t="s">
        <v>72</v>
      </c>
      <c r="AY291" s="214" t="s">
        <v>129</v>
      </c>
    </row>
    <row r="292" spans="2:51" s="14" customFormat="1" ht="11.25">
      <c r="B292" s="204"/>
      <c r="C292" s="205"/>
      <c r="D292" s="195" t="s">
        <v>141</v>
      </c>
      <c r="E292" s="206" t="s">
        <v>19</v>
      </c>
      <c r="F292" s="207" t="s">
        <v>386</v>
      </c>
      <c r="G292" s="205"/>
      <c r="H292" s="208">
        <v>4.5999999999999999E-2</v>
      </c>
      <c r="I292" s="209"/>
      <c r="J292" s="205"/>
      <c r="K292" s="205"/>
      <c r="L292" s="210"/>
      <c r="M292" s="211"/>
      <c r="N292" s="212"/>
      <c r="O292" s="212"/>
      <c r="P292" s="212"/>
      <c r="Q292" s="212"/>
      <c r="R292" s="212"/>
      <c r="S292" s="212"/>
      <c r="T292" s="213"/>
      <c r="AT292" s="214" t="s">
        <v>141</v>
      </c>
      <c r="AU292" s="214" t="s">
        <v>82</v>
      </c>
      <c r="AV292" s="14" t="s">
        <v>82</v>
      </c>
      <c r="AW292" s="14" t="s">
        <v>33</v>
      </c>
      <c r="AX292" s="14" t="s">
        <v>72</v>
      </c>
      <c r="AY292" s="214" t="s">
        <v>129</v>
      </c>
    </row>
    <row r="293" spans="2:51" s="14" customFormat="1" ht="11.25">
      <c r="B293" s="204"/>
      <c r="C293" s="205"/>
      <c r="D293" s="195" t="s">
        <v>141</v>
      </c>
      <c r="E293" s="206" t="s">
        <v>19</v>
      </c>
      <c r="F293" s="207" t="s">
        <v>387</v>
      </c>
      <c r="G293" s="205"/>
      <c r="H293" s="208">
        <v>18</v>
      </c>
      <c r="I293" s="209"/>
      <c r="J293" s="205"/>
      <c r="K293" s="205"/>
      <c r="L293" s="210"/>
      <c r="M293" s="211"/>
      <c r="N293" s="212"/>
      <c r="O293" s="212"/>
      <c r="P293" s="212"/>
      <c r="Q293" s="212"/>
      <c r="R293" s="212"/>
      <c r="S293" s="212"/>
      <c r="T293" s="213"/>
      <c r="AT293" s="214" t="s">
        <v>141</v>
      </c>
      <c r="AU293" s="214" t="s">
        <v>82</v>
      </c>
      <c r="AV293" s="14" t="s">
        <v>82</v>
      </c>
      <c r="AW293" s="14" t="s">
        <v>33</v>
      </c>
      <c r="AX293" s="14" t="s">
        <v>72</v>
      </c>
      <c r="AY293" s="214" t="s">
        <v>129</v>
      </c>
    </row>
    <row r="294" spans="2:51" s="14" customFormat="1" ht="11.25">
      <c r="B294" s="204"/>
      <c r="C294" s="205"/>
      <c r="D294" s="195" t="s">
        <v>141</v>
      </c>
      <c r="E294" s="206" t="s">
        <v>19</v>
      </c>
      <c r="F294" s="207" t="s">
        <v>388</v>
      </c>
      <c r="G294" s="205"/>
      <c r="H294" s="208">
        <v>1.073</v>
      </c>
      <c r="I294" s="209"/>
      <c r="J294" s="205"/>
      <c r="K294" s="205"/>
      <c r="L294" s="210"/>
      <c r="M294" s="211"/>
      <c r="N294" s="212"/>
      <c r="O294" s="212"/>
      <c r="P294" s="212"/>
      <c r="Q294" s="212"/>
      <c r="R294" s="212"/>
      <c r="S294" s="212"/>
      <c r="T294" s="213"/>
      <c r="AT294" s="214" t="s">
        <v>141</v>
      </c>
      <c r="AU294" s="214" t="s">
        <v>82</v>
      </c>
      <c r="AV294" s="14" t="s">
        <v>82</v>
      </c>
      <c r="AW294" s="14" t="s">
        <v>33</v>
      </c>
      <c r="AX294" s="14" t="s">
        <v>72</v>
      </c>
      <c r="AY294" s="214" t="s">
        <v>129</v>
      </c>
    </row>
    <row r="295" spans="2:51" s="14" customFormat="1" ht="11.25">
      <c r="B295" s="204"/>
      <c r="C295" s="205"/>
      <c r="D295" s="195" t="s">
        <v>141</v>
      </c>
      <c r="E295" s="206" t="s">
        <v>19</v>
      </c>
      <c r="F295" s="207" t="s">
        <v>389</v>
      </c>
      <c r="G295" s="205"/>
      <c r="H295" s="208">
        <v>2.73</v>
      </c>
      <c r="I295" s="209"/>
      <c r="J295" s="205"/>
      <c r="K295" s="205"/>
      <c r="L295" s="210"/>
      <c r="M295" s="211"/>
      <c r="N295" s="212"/>
      <c r="O295" s="212"/>
      <c r="P295" s="212"/>
      <c r="Q295" s="212"/>
      <c r="R295" s="212"/>
      <c r="S295" s="212"/>
      <c r="T295" s="213"/>
      <c r="AT295" s="214" t="s">
        <v>141</v>
      </c>
      <c r="AU295" s="214" t="s">
        <v>82</v>
      </c>
      <c r="AV295" s="14" t="s">
        <v>82</v>
      </c>
      <c r="AW295" s="14" t="s">
        <v>33</v>
      </c>
      <c r="AX295" s="14" t="s">
        <v>72</v>
      </c>
      <c r="AY295" s="214" t="s">
        <v>129</v>
      </c>
    </row>
    <row r="296" spans="2:51" s="14" customFormat="1" ht="11.25">
      <c r="B296" s="204"/>
      <c r="C296" s="205"/>
      <c r="D296" s="195" t="s">
        <v>141</v>
      </c>
      <c r="E296" s="206" t="s">
        <v>19</v>
      </c>
      <c r="F296" s="207" t="s">
        <v>378</v>
      </c>
      <c r="G296" s="205"/>
      <c r="H296" s="208">
        <v>1.6E-2</v>
      </c>
      <c r="I296" s="209"/>
      <c r="J296" s="205"/>
      <c r="K296" s="205"/>
      <c r="L296" s="210"/>
      <c r="M296" s="211"/>
      <c r="N296" s="212"/>
      <c r="O296" s="212"/>
      <c r="P296" s="212"/>
      <c r="Q296" s="212"/>
      <c r="R296" s="212"/>
      <c r="S296" s="212"/>
      <c r="T296" s="213"/>
      <c r="AT296" s="214" t="s">
        <v>141</v>
      </c>
      <c r="AU296" s="214" t="s">
        <v>82</v>
      </c>
      <c r="AV296" s="14" t="s">
        <v>82</v>
      </c>
      <c r="AW296" s="14" t="s">
        <v>33</v>
      </c>
      <c r="AX296" s="14" t="s">
        <v>72</v>
      </c>
      <c r="AY296" s="214" t="s">
        <v>129</v>
      </c>
    </row>
    <row r="297" spans="2:51" s="14" customFormat="1" ht="11.25">
      <c r="B297" s="204"/>
      <c r="C297" s="205"/>
      <c r="D297" s="195" t="s">
        <v>141</v>
      </c>
      <c r="E297" s="206" t="s">
        <v>19</v>
      </c>
      <c r="F297" s="207" t="s">
        <v>390</v>
      </c>
      <c r="G297" s="205"/>
      <c r="H297" s="208">
        <v>2.0760000000000001</v>
      </c>
      <c r="I297" s="209"/>
      <c r="J297" s="205"/>
      <c r="K297" s="205"/>
      <c r="L297" s="210"/>
      <c r="M297" s="211"/>
      <c r="N297" s="212"/>
      <c r="O297" s="212"/>
      <c r="P297" s="212"/>
      <c r="Q297" s="212"/>
      <c r="R297" s="212"/>
      <c r="S297" s="212"/>
      <c r="T297" s="213"/>
      <c r="AT297" s="214" t="s">
        <v>141</v>
      </c>
      <c r="AU297" s="214" t="s">
        <v>82</v>
      </c>
      <c r="AV297" s="14" t="s">
        <v>82</v>
      </c>
      <c r="AW297" s="14" t="s">
        <v>33</v>
      </c>
      <c r="AX297" s="14" t="s">
        <v>72</v>
      </c>
      <c r="AY297" s="214" t="s">
        <v>129</v>
      </c>
    </row>
    <row r="298" spans="2:51" s="14" customFormat="1" ht="11.25">
      <c r="B298" s="204"/>
      <c r="C298" s="205"/>
      <c r="D298" s="195" t="s">
        <v>141</v>
      </c>
      <c r="E298" s="206" t="s">
        <v>19</v>
      </c>
      <c r="F298" s="207" t="s">
        <v>384</v>
      </c>
      <c r="G298" s="205"/>
      <c r="H298" s="208">
        <v>2.4E-2</v>
      </c>
      <c r="I298" s="209"/>
      <c r="J298" s="205"/>
      <c r="K298" s="205"/>
      <c r="L298" s="210"/>
      <c r="M298" s="211"/>
      <c r="N298" s="212"/>
      <c r="O298" s="212"/>
      <c r="P298" s="212"/>
      <c r="Q298" s="212"/>
      <c r="R298" s="212"/>
      <c r="S298" s="212"/>
      <c r="T298" s="213"/>
      <c r="AT298" s="214" t="s">
        <v>141</v>
      </c>
      <c r="AU298" s="214" t="s">
        <v>82</v>
      </c>
      <c r="AV298" s="14" t="s">
        <v>82</v>
      </c>
      <c r="AW298" s="14" t="s">
        <v>33</v>
      </c>
      <c r="AX298" s="14" t="s">
        <v>72</v>
      </c>
      <c r="AY298" s="214" t="s">
        <v>129</v>
      </c>
    </row>
    <row r="299" spans="2:51" s="14" customFormat="1" ht="11.25">
      <c r="B299" s="204"/>
      <c r="C299" s="205"/>
      <c r="D299" s="195" t="s">
        <v>141</v>
      </c>
      <c r="E299" s="206" t="s">
        <v>19</v>
      </c>
      <c r="F299" s="207" t="s">
        <v>391</v>
      </c>
      <c r="G299" s="205"/>
      <c r="H299" s="208">
        <v>8.4000000000000005E-2</v>
      </c>
      <c r="I299" s="209"/>
      <c r="J299" s="205"/>
      <c r="K299" s="205"/>
      <c r="L299" s="210"/>
      <c r="M299" s="211"/>
      <c r="N299" s="212"/>
      <c r="O299" s="212"/>
      <c r="P299" s="212"/>
      <c r="Q299" s="212"/>
      <c r="R299" s="212"/>
      <c r="S299" s="212"/>
      <c r="T299" s="213"/>
      <c r="AT299" s="214" t="s">
        <v>141</v>
      </c>
      <c r="AU299" s="214" t="s">
        <v>82</v>
      </c>
      <c r="AV299" s="14" t="s">
        <v>82</v>
      </c>
      <c r="AW299" s="14" t="s">
        <v>33</v>
      </c>
      <c r="AX299" s="14" t="s">
        <v>72</v>
      </c>
      <c r="AY299" s="214" t="s">
        <v>129</v>
      </c>
    </row>
    <row r="300" spans="2:51" s="14" customFormat="1" ht="11.25">
      <c r="B300" s="204"/>
      <c r="C300" s="205"/>
      <c r="D300" s="195" t="s">
        <v>141</v>
      </c>
      <c r="E300" s="206" t="s">
        <v>19</v>
      </c>
      <c r="F300" s="207" t="s">
        <v>392</v>
      </c>
      <c r="G300" s="205"/>
      <c r="H300" s="208">
        <v>1.149</v>
      </c>
      <c r="I300" s="209"/>
      <c r="J300" s="205"/>
      <c r="K300" s="205"/>
      <c r="L300" s="210"/>
      <c r="M300" s="211"/>
      <c r="N300" s="212"/>
      <c r="O300" s="212"/>
      <c r="P300" s="212"/>
      <c r="Q300" s="212"/>
      <c r="R300" s="212"/>
      <c r="S300" s="212"/>
      <c r="T300" s="213"/>
      <c r="AT300" s="214" t="s">
        <v>141</v>
      </c>
      <c r="AU300" s="214" t="s">
        <v>82</v>
      </c>
      <c r="AV300" s="14" t="s">
        <v>82</v>
      </c>
      <c r="AW300" s="14" t="s">
        <v>33</v>
      </c>
      <c r="AX300" s="14" t="s">
        <v>72</v>
      </c>
      <c r="AY300" s="214" t="s">
        <v>129</v>
      </c>
    </row>
    <row r="301" spans="2:51" s="14" customFormat="1" ht="11.25">
      <c r="B301" s="204"/>
      <c r="C301" s="205"/>
      <c r="D301" s="195" t="s">
        <v>141</v>
      </c>
      <c r="E301" s="206" t="s">
        <v>19</v>
      </c>
      <c r="F301" s="207" t="s">
        <v>393</v>
      </c>
      <c r="G301" s="205"/>
      <c r="H301" s="208">
        <v>1.1879999999999999</v>
      </c>
      <c r="I301" s="209"/>
      <c r="J301" s="205"/>
      <c r="K301" s="205"/>
      <c r="L301" s="210"/>
      <c r="M301" s="211"/>
      <c r="N301" s="212"/>
      <c r="O301" s="212"/>
      <c r="P301" s="212"/>
      <c r="Q301" s="212"/>
      <c r="R301" s="212"/>
      <c r="S301" s="212"/>
      <c r="T301" s="213"/>
      <c r="AT301" s="214" t="s">
        <v>141</v>
      </c>
      <c r="AU301" s="214" t="s">
        <v>82</v>
      </c>
      <c r="AV301" s="14" t="s">
        <v>82</v>
      </c>
      <c r="AW301" s="14" t="s">
        <v>33</v>
      </c>
      <c r="AX301" s="14" t="s">
        <v>72</v>
      </c>
      <c r="AY301" s="214" t="s">
        <v>129</v>
      </c>
    </row>
    <row r="302" spans="2:51" s="14" customFormat="1" ht="11.25">
      <c r="B302" s="204"/>
      <c r="C302" s="205"/>
      <c r="D302" s="195" t="s">
        <v>141</v>
      </c>
      <c r="E302" s="206" t="s">
        <v>19</v>
      </c>
      <c r="F302" s="207" t="s">
        <v>394</v>
      </c>
      <c r="G302" s="205"/>
      <c r="H302" s="208">
        <v>0.192</v>
      </c>
      <c r="I302" s="209"/>
      <c r="J302" s="205"/>
      <c r="K302" s="205"/>
      <c r="L302" s="210"/>
      <c r="M302" s="211"/>
      <c r="N302" s="212"/>
      <c r="O302" s="212"/>
      <c r="P302" s="212"/>
      <c r="Q302" s="212"/>
      <c r="R302" s="212"/>
      <c r="S302" s="212"/>
      <c r="T302" s="213"/>
      <c r="AT302" s="214" t="s">
        <v>141</v>
      </c>
      <c r="AU302" s="214" t="s">
        <v>82</v>
      </c>
      <c r="AV302" s="14" t="s">
        <v>82</v>
      </c>
      <c r="AW302" s="14" t="s">
        <v>33</v>
      </c>
      <c r="AX302" s="14" t="s">
        <v>72</v>
      </c>
      <c r="AY302" s="214" t="s">
        <v>129</v>
      </c>
    </row>
    <row r="303" spans="2:51" s="14" customFormat="1" ht="11.25">
      <c r="B303" s="204"/>
      <c r="C303" s="205"/>
      <c r="D303" s="195" t="s">
        <v>141</v>
      </c>
      <c r="E303" s="206" t="s">
        <v>19</v>
      </c>
      <c r="F303" s="207" t="s">
        <v>395</v>
      </c>
      <c r="G303" s="205"/>
      <c r="H303" s="208">
        <v>0.26100000000000001</v>
      </c>
      <c r="I303" s="209"/>
      <c r="J303" s="205"/>
      <c r="K303" s="205"/>
      <c r="L303" s="210"/>
      <c r="M303" s="211"/>
      <c r="N303" s="212"/>
      <c r="O303" s="212"/>
      <c r="P303" s="212"/>
      <c r="Q303" s="212"/>
      <c r="R303" s="212"/>
      <c r="S303" s="212"/>
      <c r="T303" s="213"/>
      <c r="AT303" s="214" t="s">
        <v>141</v>
      </c>
      <c r="AU303" s="214" t="s">
        <v>82</v>
      </c>
      <c r="AV303" s="14" t="s">
        <v>82</v>
      </c>
      <c r="AW303" s="14" t="s">
        <v>33</v>
      </c>
      <c r="AX303" s="14" t="s">
        <v>72</v>
      </c>
      <c r="AY303" s="214" t="s">
        <v>129</v>
      </c>
    </row>
    <row r="304" spans="2:51" s="14" customFormat="1" ht="11.25">
      <c r="B304" s="204"/>
      <c r="C304" s="205"/>
      <c r="D304" s="195" t="s">
        <v>141</v>
      </c>
      <c r="E304" s="206" t="s">
        <v>19</v>
      </c>
      <c r="F304" s="207" t="s">
        <v>396</v>
      </c>
      <c r="G304" s="205"/>
      <c r="H304" s="208">
        <v>0.22500000000000001</v>
      </c>
      <c r="I304" s="209"/>
      <c r="J304" s="205"/>
      <c r="K304" s="205"/>
      <c r="L304" s="210"/>
      <c r="M304" s="211"/>
      <c r="N304" s="212"/>
      <c r="O304" s="212"/>
      <c r="P304" s="212"/>
      <c r="Q304" s="212"/>
      <c r="R304" s="212"/>
      <c r="S304" s="212"/>
      <c r="T304" s="213"/>
      <c r="AT304" s="214" t="s">
        <v>141</v>
      </c>
      <c r="AU304" s="214" t="s">
        <v>82</v>
      </c>
      <c r="AV304" s="14" t="s">
        <v>82</v>
      </c>
      <c r="AW304" s="14" t="s">
        <v>33</v>
      </c>
      <c r="AX304" s="14" t="s">
        <v>72</v>
      </c>
      <c r="AY304" s="214" t="s">
        <v>129</v>
      </c>
    </row>
    <row r="305" spans="1:65" s="14" customFormat="1" ht="11.25">
      <c r="B305" s="204"/>
      <c r="C305" s="205"/>
      <c r="D305" s="195" t="s">
        <v>141</v>
      </c>
      <c r="E305" s="206" t="s">
        <v>19</v>
      </c>
      <c r="F305" s="207" t="s">
        <v>397</v>
      </c>
      <c r="G305" s="205"/>
      <c r="H305" s="208">
        <v>0.9</v>
      </c>
      <c r="I305" s="209"/>
      <c r="J305" s="205"/>
      <c r="K305" s="205"/>
      <c r="L305" s="210"/>
      <c r="M305" s="211"/>
      <c r="N305" s="212"/>
      <c r="O305" s="212"/>
      <c r="P305" s="212"/>
      <c r="Q305" s="212"/>
      <c r="R305" s="212"/>
      <c r="S305" s="212"/>
      <c r="T305" s="213"/>
      <c r="AT305" s="214" t="s">
        <v>141</v>
      </c>
      <c r="AU305" s="214" t="s">
        <v>82</v>
      </c>
      <c r="AV305" s="14" t="s">
        <v>82</v>
      </c>
      <c r="AW305" s="14" t="s">
        <v>33</v>
      </c>
      <c r="AX305" s="14" t="s">
        <v>72</v>
      </c>
      <c r="AY305" s="214" t="s">
        <v>129</v>
      </c>
    </row>
    <row r="306" spans="1:65" s="14" customFormat="1" ht="11.25">
      <c r="B306" s="204"/>
      <c r="C306" s="205"/>
      <c r="D306" s="195" t="s">
        <v>141</v>
      </c>
      <c r="E306" s="206" t="s">
        <v>19</v>
      </c>
      <c r="F306" s="207" t="s">
        <v>398</v>
      </c>
      <c r="G306" s="205"/>
      <c r="H306" s="208">
        <v>0.155</v>
      </c>
      <c r="I306" s="209"/>
      <c r="J306" s="205"/>
      <c r="K306" s="205"/>
      <c r="L306" s="210"/>
      <c r="M306" s="211"/>
      <c r="N306" s="212"/>
      <c r="O306" s="212"/>
      <c r="P306" s="212"/>
      <c r="Q306" s="212"/>
      <c r="R306" s="212"/>
      <c r="S306" s="212"/>
      <c r="T306" s="213"/>
      <c r="AT306" s="214" t="s">
        <v>141</v>
      </c>
      <c r="AU306" s="214" t="s">
        <v>82</v>
      </c>
      <c r="AV306" s="14" t="s">
        <v>82</v>
      </c>
      <c r="AW306" s="14" t="s">
        <v>33</v>
      </c>
      <c r="AX306" s="14" t="s">
        <v>72</v>
      </c>
      <c r="AY306" s="214" t="s">
        <v>129</v>
      </c>
    </row>
    <row r="307" spans="1:65" s="15" customFormat="1" ht="11.25">
      <c r="B307" s="215"/>
      <c r="C307" s="216"/>
      <c r="D307" s="195" t="s">
        <v>141</v>
      </c>
      <c r="E307" s="217" t="s">
        <v>19</v>
      </c>
      <c r="F307" s="218" t="s">
        <v>145</v>
      </c>
      <c r="G307" s="216"/>
      <c r="H307" s="219">
        <v>129.322</v>
      </c>
      <c r="I307" s="220"/>
      <c r="J307" s="216"/>
      <c r="K307" s="216"/>
      <c r="L307" s="221"/>
      <c r="M307" s="222"/>
      <c r="N307" s="223"/>
      <c r="O307" s="223"/>
      <c r="P307" s="223"/>
      <c r="Q307" s="223"/>
      <c r="R307" s="223"/>
      <c r="S307" s="223"/>
      <c r="T307" s="224"/>
      <c r="AT307" s="225" t="s">
        <v>141</v>
      </c>
      <c r="AU307" s="225" t="s">
        <v>82</v>
      </c>
      <c r="AV307" s="15" t="s">
        <v>137</v>
      </c>
      <c r="AW307" s="15" t="s">
        <v>33</v>
      </c>
      <c r="AX307" s="15" t="s">
        <v>80</v>
      </c>
      <c r="AY307" s="225" t="s">
        <v>129</v>
      </c>
    </row>
    <row r="308" spans="1:65" s="2" customFormat="1" ht="24.2" customHeight="1">
      <c r="A308" s="36"/>
      <c r="B308" s="37"/>
      <c r="C308" s="175" t="s">
        <v>399</v>
      </c>
      <c r="D308" s="175" t="s">
        <v>132</v>
      </c>
      <c r="E308" s="176" t="s">
        <v>400</v>
      </c>
      <c r="F308" s="177" t="s">
        <v>401</v>
      </c>
      <c r="G308" s="178" t="s">
        <v>176</v>
      </c>
      <c r="H308" s="179">
        <v>1</v>
      </c>
      <c r="I308" s="180"/>
      <c r="J308" s="181">
        <f>ROUND(I308*H308,2)</f>
        <v>0</v>
      </c>
      <c r="K308" s="177" t="s">
        <v>19</v>
      </c>
      <c r="L308" s="41"/>
      <c r="M308" s="182" t="s">
        <v>19</v>
      </c>
      <c r="N308" s="183" t="s">
        <v>43</v>
      </c>
      <c r="O308" s="66"/>
      <c r="P308" s="184">
        <f>O308*H308</f>
        <v>0</v>
      </c>
      <c r="Q308" s="184">
        <v>0</v>
      </c>
      <c r="R308" s="184">
        <f>Q308*H308</f>
        <v>0</v>
      </c>
      <c r="S308" s="184">
        <v>0</v>
      </c>
      <c r="T308" s="185">
        <f>S308*H308</f>
        <v>0</v>
      </c>
      <c r="U308" s="36"/>
      <c r="V308" s="36"/>
      <c r="W308" s="36"/>
      <c r="X308" s="36"/>
      <c r="Y308" s="36"/>
      <c r="Z308" s="36"/>
      <c r="AA308" s="36"/>
      <c r="AB308" s="36"/>
      <c r="AC308" s="36"/>
      <c r="AD308" s="36"/>
      <c r="AE308" s="36"/>
      <c r="AR308" s="186" t="s">
        <v>137</v>
      </c>
      <c r="AT308" s="186" t="s">
        <v>132</v>
      </c>
      <c r="AU308" s="186" t="s">
        <v>82</v>
      </c>
      <c r="AY308" s="19" t="s">
        <v>129</v>
      </c>
      <c r="BE308" s="187">
        <f>IF(N308="základní",J308,0)</f>
        <v>0</v>
      </c>
      <c r="BF308" s="187">
        <f>IF(N308="snížená",J308,0)</f>
        <v>0</v>
      </c>
      <c r="BG308" s="187">
        <f>IF(N308="zákl. přenesená",J308,0)</f>
        <v>0</v>
      </c>
      <c r="BH308" s="187">
        <f>IF(N308="sníž. přenesená",J308,0)</f>
        <v>0</v>
      </c>
      <c r="BI308" s="187">
        <f>IF(N308="nulová",J308,0)</f>
        <v>0</v>
      </c>
      <c r="BJ308" s="19" t="s">
        <v>80</v>
      </c>
      <c r="BK308" s="187">
        <f>ROUND(I308*H308,2)</f>
        <v>0</v>
      </c>
      <c r="BL308" s="19" t="s">
        <v>137</v>
      </c>
      <c r="BM308" s="186" t="s">
        <v>402</v>
      </c>
    </row>
    <row r="309" spans="1:65" s="2" customFormat="1" ht="16.5" customHeight="1">
      <c r="A309" s="36"/>
      <c r="B309" s="37"/>
      <c r="C309" s="175" t="s">
        <v>403</v>
      </c>
      <c r="D309" s="175" t="s">
        <v>132</v>
      </c>
      <c r="E309" s="176" t="s">
        <v>404</v>
      </c>
      <c r="F309" s="177" t="s">
        <v>405</v>
      </c>
      <c r="G309" s="178" t="s">
        <v>135</v>
      </c>
      <c r="H309" s="179">
        <v>247.64599999999999</v>
      </c>
      <c r="I309" s="180"/>
      <c r="J309" s="181">
        <f>ROUND(I309*H309,2)</f>
        <v>0</v>
      </c>
      <c r="K309" s="177" t="s">
        <v>19</v>
      </c>
      <c r="L309" s="41"/>
      <c r="M309" s="182" t="s">
        <v>19</v>
      </c>
      <c r="N309" s="183" t="s">
        <v>43</v>
      </c>
      <c r="O309" s="66"/>
      <c r="P309" s="184">
        <f>O309*H309</f>
        <v>0</v>
      </c>
      <c r="Q309" s="184">
        <v>0</v>
      </c>
      <c r="R309" s="184">
        <f>Q309*H309</f>
        <v>0</v>
      </c>
      <c r="S309" s="184">
        <v>0</v>
      </c>
      <c r="T309" s="185">
        <f>S309*H309</f>
        <v>0</v>
      </c>
      <c r="U309" s="36"/>
      <c r="V309" s="36"/>
      <c r="W309" s="36"/>
      <c r="X309" s="36"/>
      <c r="Y309" s="36"/>
      <c r="Z309" s="36"/>
      <c r="AA309" s="36"/>
      <c r="AB309" s="36"/>
      <c r="AC309" s="36"/>
      <c r="AD309" s="36"/>
      <c r="AE309" s="36"/>
      <c r="AR309" s="186" t="s">
        <v>137</v>
      </c>
      <c r="AT309" s="186" t="s">
        <v>132</v>
      </c>
      <c r="AU309" s="186" t="s">
        <v>82</v>
      </c>
      <c r="AY309" s="19" t="s">
        <v>129</v>
      </c>
      <c r="BE309" s="187">
        <f>IF(N309="základní",J309,0)</f>
        <v>0</v>
      </c>
      <c r="BF309" s="187">
        <f>IF(N309="snížená",J309,0)</f>
        <v>0</v>
      </c>
      <c r="BG309" s="187">
        <f>IF(N309="zákl. přenesená",J309,0)</f>
        <v>0</v>
      </c>
      <c r="BH309" s="187">
        <f>IF(N309="sníž. přenesená",J309,0)</f>
        <v>0</v>
      </c>
      <c r="BI309" s="187">
        <f>IF(N309="nulová",J309,0)</f>
        <v>0</v>
      </c>
      <c r="BJ309" s="19" t="s">
        <v>80</v>
      </c>
      <c r="BK309" s="187">
        <f>ROUND(I309*H309,2)</f>
        <v>0</v>
      </c>
      <c r="BL309" s="19" t="s">
        <v>137</v>
      </c>
      <c r="BM309" s="186" t="s">
        <v>406</v>
      </c>
    </row>
    <row r="310" spans="1:65" s="14" customFormat="1" ht="22.5">
      <c r="B310" s="204"/>
      <c r="C310" s="205"/>
      <c r="D310" s="195" t="s">
        <v>141</v>
      </c>
      <c r="E310" s="206" t="s">
        <v>19</v>
      </c>
      <c r="F310" s="207" t="s">
        <v>407</v>
      </c>
      <c r="G310" s="205"/>
      <c r="H310" s="208">
        <v>45.072000000000003</v>
      </c>
      <c r="I310" s="209"/>
      <c r="J310" s="205"/>
      <c r="K310" s="205"/>
      <c r="L310" s="210"/>
      <c r="M310" s="211"/>
      <c r="N310" s="212"/>
      <c r="O310" s="212"/>
      <c r="P310" s="212"/>
      <c r="Q310" s="212"/>
      <c r="R310" s="212"/>
      <c r="S310" s="212"/>
      <c r="T310" s="213"/>
      <c r="AT310" s="214" t="s">
        <v>141</v>
      </c>
      <c r="AU310" s="214" t="s">
        <v>82</v>
      </c>
      <c r="AV310" s="14" t="s">
        <v>82</v>
      </c>
      <c r="AW310" s="14" t="s">
        <v>33</v>
      </c>
      <c r="AX310" s="14" t="s">
        <v>72</v>
      </c>
      <c r="AY310" s="214" t="s">
        <v>129</v>
      </c>
    </row>
    <row r="311" spans="1:65" s="14" customFormat="1" ht="11.25">
      <c r="B311" s="204"/>
      <c r="C311" s="205"/>
      <c r="D311" s="195" t="s">
        <v>141</v>
      </c>
      <c r="E311" s="206" t="s">
        <v>19</v>
      </c>
      <c r="F311" s="207" t="s">
        <v>408</v>
      </c>
      <c r="G311" s="205"/>
      <c r="H311" s="208">
        <v>6.48</v>
      </c>
      <c r="I311" s="209"/>
      <c r="J311" s="205"/>
      <c r="K311" s="205"/>
      <c r="L311" s="210"/>
      <c r="M311" s="211"/>
      <c r="N311" s="212"/>
      <c r="O311" s="212"/>
      <c r="P311" s="212"/>
      <c r="Q311" s="212"/>
      <c r="R311" s="212"/>
      <c r="S311" s="212"/>
      <c r="T311" s="213"/>
      <c r="AT311" s="214" t="s">
        <v>141</v>
      </c>
      <c r="AU311" s="214" t="s">
        <v>82</v>
      </c>
      <c r="AV311" s="14" t="s">
        <v>82</v>
      </c>
      <c r="AW311" s="14" t="s">
        <v>33</v>
      </c>
      <c r="AX311" s="14" t="s">
        <v>72</v>
      </c>
      <c r="AY311" s="214" t="s">
        <v>129</v>
      </c>
    </row>
    <row r="312" spans="1:65" s="14" customFormat="1" ht="22.5">
      <c r="B312" s="204"/>
      <c r="C312" s="205"/>
      <c r="D312" s="195" t="s">
        <v>141</v>
      </c>
      <c r="E312" s="206" t="s">
        <v>19</v>
      </c>
      <c r="F312" s="207" t="s">
        <v>409</v>
      </c>
      <c r="G312" s="205"/>
      <c r="H312" s="208">
        <v>162.84800000000001</v>
      </c>
      <c r="I312" s="209"/>
      <c r="J312" s="205"/>
      <c r="K312" s="205"/>
      <c r="L312" s="210"/>
      <c r="M312" s="211"/>
      <c r="N312" s="212"/>
      <c r="O312" s="212"/>
      <c r="P312" s="212"/>
      <c r="Q312" s="212"/>
      <c r="R312" s="212"/>
      <c r="S312" s="212"/>
      <c r="T312" s="213"/>
      <c r="AT312" s="214" t="s">
        <v>141</v>
      </c>
      <c r="AU312" s="214" t="s">
        <v>82</v>
      </c>
      <c r="AV312" s="14" t="s">
        <v>82</v>
      </c>
      <c r="AW312" s="14" t="s">
        <v>33</v>
      </c>
      <c r="AX312" s="14" t="s">
        <v>72</v>
      </c>
      <c r="AY312" s="214" t="s">
        <v>129</v>
      </c>
    </row>
    <row r="313" spans="1:65" s="14" customFormat="1" ht="22.5">
      <c r="B313" s="204"/>
      <c r="C313" s="205"/>
      <c r="D313" s="195" t="s">
        <v>141</v>
      </c>
      <c r="E313" s="206" t="s">
        <v>19</v>
      </c>
      <c r="F313" s="207" t="s">
        <v>410</v>
      </c>
      <c r="G313" s="205"/>
      <c r="H313" s="208">
        <v>36.311999999999998</v>
      </c>
      <c r="I313" s="209"/>
      <c r="J313" s="205"/>
      <c r="K313" s="205"/>
      <c r="L313" s="210"/>
      <c r="M313" s="211"/>
      <c r="N313" s="212"/>
      <c r="O313" s="212"/>
      <c r="P313" s="212"/>
      <c r="Q313" s="212"/>
      <c r="R313" s="212"/>
      <c r="S313" s="212"/>
      <c r="T313" s="213"/>
      <c r="AT313" s="214" t="s">
        <v>141</v>
      </c>
      <c r="AU313" s="214" t="s">
        <v>82</v>
      </c>
      <c r="AV313" s="14" t="s">
        <v>82</v>
      </c>
      <c r="AW313" s="14" t="s">
        <v>33</v>
      </c>
      <c r="AX313" s="14" t="s">
        <v>72</v>
      </c>
      <c r="AY313" s="214" t="s">
        <v>129</v>
      </c>
    </row>
    <row r="314" spans="1:65" s="14" customFormat="1" ht="11.25">
      <c r="B314" s="204"/>
      <c r="C314" s="205"/>
      <c r="D314" s="195" t="s">
        <v>141</v>
      </c>
      <c r="E314" s="206" t="s">
        <v>19</v>
      </c>
      <c r="F314" s="207" t="s">
        <v>411</v>
      </c>
      <c r="G314" s="205"/>
      <c r="H314" s="208">
        <v>1.44</v>
      </c>
      <c r="I314" s="209"/>
      <c r="J314" s="205"/>
      <c r="K314" s="205"/>
      <c r="L314" s="210"/>
      <c r="M314" s="211"/>
      <c r="N314" s="212"/>
      <c r="O314" s="212"/>
      <c r="P314" s="212"/>
      <c r="Q314" s="212"/>
      <c r="R314" s="212"/>
      <c r="S314" s="212"/>
      <c r="T314" s="213"/>
      <c r="AT314" s="214" t="s">
        <v>141</v>
      </c>
      <c r="AU314" s="214" t="s">
        <v>82</v>
      </c>
      <c r="AV314" s="14" t="s">
        <v>82</v>
      </c>
      <c r="AW314" s="14" t="s">
        <v>33</v>
      </c>
      <c r="AX314" s="14" t="s">
        <v>72</v>
      </c>
      <c r="AY314" s="214" t="s">
        <v>129</v>
      </c>
    </row>
    <row r="315" spans="1:65" s="14" customFormat="1" ht="11.25">
      <c r="B315" s="204"/>
      <c r="C315" s="205"/>
      <c r="D315" s="195" t="s">
        <v>141</v>
      </c>
      <c r="E315" s="206" t="s">
        <v>19</v>
      </c>
      <c r="F315" s="207" t="s">
        <v>412</v>
      </c>
      <c r="G315" s="205"/>
      <c r="H315" s="208">
        <v>-1.4079999999999999</v>
      </c>
      <c r="I315" s="209"/>
      <c r="J315" s="205"/>
      <c r="K315" s="205"/>
      <c r="L315" s="210"/>
      <c r="M315" s="211"/>
      <c r="N315" s="212"/>
      <c r="O315" s="212"/>
      <c r="P315" s="212"/>
      <c r="Q315" s="212"/>
      <c r="R315" s="212"/>
      <c r="S315" s="212"/>
      <c r="T315" s="213"/>
      <c r="AT315" s="214" t="s">
        <v>141</v>
      </c>
      <c r="AU315" s="214" t="s">
        <v>82</v>
      </c>
      <c r="AV315" s="14" t="s">
        <v>82</v>
      </c>
      <c r="AW315" s="14" t="s">
        <v>33</v>
      </c>
      <c r="AX315" s="14" t="s">
        <v>72</v>
      </c>
      <c r="AY315" s="214" t="s">
        <v>129</v>
      </c>
    </row>
    <row r="316" spans="1:65" s="14" customFormat="1" ht="11.25">
      <c r="B316" s="204"/>
      <c r="C316" s="205"/>
      <c r="D316" s="195" t="s">
        <v>141</v>
      </c>
      <c r="E316" s="206" t="s">
        <v>19</v>
      </c>
      <c r="F316" s="207" t="s">
        <v>413</v>
      </c>
      <c r="G316" s="205"/>
      <c r="H316" s="208">
        <v>-5.1040000000000001</v>
      </c>
      <c r="I316" s="209"/>
      <c r="J316" s="205"/>
      <c r="K316" s="205"/>
      <c r="L316" s="210"/>
      <c r="M316" s="211"/>
      <c r="N316" s="212"/>
      <c r="O316" s="212"/>
      <c r="P316" s="212"/>
      <c r="Q316" s="212"/>
      <c r="R316" s="212"/>
      <c r="S316" s="212"/>
      <c r="T316" s="213"/>
      <c r="AT316" s="214" t="s">
        <v>141</v>
      </c>
      <c r="AU316" s="214" t="s">
        <v>82</v>
      </c>
      <c r="AV316" s="14" t="s">
        <v>82</v>
      </c>
      <c r="AW316" s="14" t="s">
        <v>33</v>
      </c>
      <c r="AX316" s="14" t="s">
        <v>72</v>
      </c>
      <c r="AY316" s="214" t="s">
        <v>129</v>
      </c>
    </row>
    <row r="317" spans="1:65" s="14" customFormat="1" ht="11.25">
      <c r="B317" s="204"/>
      <c r="C317" s="205"/>
      <c r="D317" s="195" t="s">
        <v>141</v>
      </c>
      <c r="E317" s="206" t="s">
        <v>19</v>
      </c>
      <c r="F317" s="207" t="s">
        <v>414</v>
      </c>
      <c r="G317" s="205"/>
      <c r="H317" s="208">
        <v>-3.96</v>
      </c>
      <c r="I317" s="209"/>
      <c r="J317" s="205"/>
      <c r="K317" s="205"/>
      <c r="L317" s="210"/>
      <c r="M317" s="211"/>
      <c r="N317" s="212"/>
      <c r="O317" s="212"/>
      <c r="P317" s="212"/>
      <c r="Q317" s="212"/>
      <c r="R317" s="212"/>
      <c r="S317" s="212"/>
      <c r="T317" s="213"/>
      <c r="AT317" s="214" t="s">
        <v>141</v>
      </c>
      <c r="AU317" s="214" t="s">
        <v>82</v>
      </c>
      <c r="AV317" s="14" t="s">
        <v>82</v>
      </c>
      <c r="AW317" s="14" t="s">
        <v>33</v>
      </c>
      <c r="AX317" s="14" t="s">
        <v>72</v>
      </c>
      <c r="AY317" s="214" t="s">
        <v>129</v>
      </c>
    </row>
    <row r="318" spans="1:65" s="14" customFormat="1" ht="11.25">
      <c r="B318" s="204"/>
      <c r="C318" s="205"/>
      <c r="D318" s="195" t="s">
        <v>141</v>
      </c>
      <c r="E318" s="206" t="s">
        <v>19</v>
      </c>
      <c r="F318" s="207" t="s">
        <v>415</v>
      </c>
      <c r="G318" s="205"/>
      <c r="H318" s="208">
        <v>-0.40799999999999997</v>
      </c>
      <c r="I318" s="209"/>
      <c r="J318" s="205"/>
      <c r="K318" s="205"/>
      <c r="L318" s="210"/>
      <c r="M318" s="211"/>
      <c r="N318" s="212"/>
      <c r="O318" s="212"/>
      <c r="P318" s="212"/>
      <c r="Q318" s="212"/>
      <c r="R318" s="212"/>
      <c r="S318" s="212"/>
      <c r="T318" s="213"/>
      <c r="AT318" s="214" t="s">
        <v>141</v>
      </c>
      <c r="AU318" s="214" t="s">
        <v>82</v>
      </c>
      <c r="AV318" s="14" t="s">
        <v>82</v>
      </c>
      <c r="AW318" s="14" t="s">
        <v>33</v>
      </c>
      <c r="AX318" s="14" t="s">
        <v>72</v>
      </c>
      <c r="AY318" s="214" t="s">
        <v>129</v>
      </c>
    </row>
    <row r="319" spans="1:65" s="14" customFormat="1" ht="11.25">
      <c r="B319" s="204"/>
      <c r="C319" s="205"/>
      <c r="D319" s="195" t="s">
        <v>141</v>
      </c>
      <c r="E319" s="206" t="s">
        <v>19</v>
      </c>
      <c r="F319" s="207" t="s">
        <v>416</v>
      </c>
      <c r="G319" s="205"/>
      <c r="H319" s="208">
        <v>-0.33</v>
      </c>
      <c r="I319" s="209"/>
      <c r="J319" s="205"/>
      <c r="K319" s="205"/>
      <c r="L319" s="210"/>
      <c r="M319" s="211"/>
      <c r="N319" s="212"/>
      <c r="O319" s="212"/>
      <c r="P319" s="212"/>
      <c r="Q319" s="212"/>
      <c r="R319" s="212"/>
      <c r="S319" s="212"/>
      <c r="T319" s="213"/>
      <c r="AT319" s="214" t="s">
        <v>141</v>
      </c>
      <c r="AU319" s="214" t="s">
        <v>82</v>
      </c>
      <c r="AV319" s="14" t="s">
        <v>82</v>
      </c>
      <c r="AW319" s="14" t="s">
        <v>33</v>
      </c>
      <c r="AX319" s="14" t="s">
        <v>72</v>
      </c>
      <c r="AY319" s="214" t="s">
        <v>129</v>
      </c>
    </row>
    <row r="320" spans="1:65" s="14" customFormat="1" ht="11.25">
      <c r="B320" s="204"/>
      <c r="C320" s="205"/>
      <c r="D320" s="195" t="s">
        <v>141</v>
      </c>
      <c r="E320" s="206" t="s">
        <v>19</v>
      </c>
      <c r="F320" s="207" t="s">
        <v>417</v>
      </c>
      <c r="G320" s="205"/>
      <c r="H320" s="208">
        <v>-1.296</v>
      </c>
      <c r="I320" s="209"/>
      <c r="J320" s="205"/>
      <c r="K320" s="205"/>
      <c r="L320" s="210"/>
      <c r="M320" s="211"/>
      <c r="N320" s="212"/>
      <c r="O320" s="212"/>
      <c r="P320" s="212"/>
      <c r="Q320" s="212"/>
      <c r="R320" s="212"/>
      <c r="S320" s="212"/>
      <c r="T320" s="213"/>
      <c r="AT320" s="214" t="s">
        <v>141</v>
      </c>
      <c r="AU320" s="214" t="s">
        <v>82</v>
      </c>
      <c r="AV320" s="14" t="s">
        <v>82</v>
      </c>
      <c r="AW320" s="14" t="s">
        <v>33</v>
      </c>
      <c r="AX320" s="14" t="s">
        <v>72</v>
      </c>
      <c r="AY320" s="214" t="s">
        <v>129</v>
      </c>
    </row>
    <row r="321" spans="1:65" s="14" customFormat="1" ht="11.25">
      <c r="B321" s="204"/>
      <c r="C321" s="205"/>
      <c r="D321" s="195" t="s">
        <v>141</v>
      </c>
      <c r="E321" s="206" t="s">
        <v>19</v>
      </c>
      <c r="F321" s="207" t="s">
        <v>418</v>
      </c>
      <c r="G321" s="205"/>
      <c r="H321" s="208">
        <v>8</v>
      </c>
      <c r="I321" s="209"/>
      <c r="J321" s="205"/>
      <c r="K321" s="205"/>
      <c r="L321" s="210"/>
      <c r="M321" s="211"/>
      <c r="N321" s="212"/>
      <c r="O321" s="212"/>
      <c r="P321" s="212"/>
      <c r="Q321" s="212"/>
      <c r="R321" s="212"/>
      <c r="S321" s="212"/>
      <c r="T321" s="213"/>
      <c r="AT321" s="214" t="s">
        <v>141</v>
      </c>
      <c r="AU321" s="214" t="s">
        <v>82</v>
      </c>
      <c r="AV321" s="14" t="s">
        <v>82</v>
      </c>
      <c r="AW321" s="14" t="s">
        <v>33</v>
      </c>
      <c r="AX321" s="14" t="s">
        <v>72</v>
      </c>
      <c r="AY321" s="214" t="s">
        <v>129</v>
      </c>
    </row>
    <row r="322" spans="1:65" s="15" customFormat="1" ht="11.25">
      <c r="B322" s="215"/>
      <c r="C322" s="216"/>
      <c r="D322" s="195" t="s">
        <v>141</v>
      </c>
      <c r="E322" s="217" t="s">
        <v>19</v>
      </c>
      <c r="F322" s="218" t="s">
        <v>145</v>
      </c>
      <c r="G322" s="216"/>
      <c r="H322" s="219">
        <v>247.64599999999999</v>
      </c>
      <c r="I322" s="220"/>
      <c r="J322" s="216"/>
      <c r="K322" s="216"/>
      <c r="L322" s="221"/>
      <c r="M322" s="222"/>
      <c r="N322" s="223"/>
      <c r="O322" s="223"/>
      <c r="P322" s="223"/>
      <c r="Q322" s="223"/>
      <c r="R322" s="223"/>
      <c r="S322" s="223"/>
      <c r="T322" s="224"/>
      <c r="AT322" s="225" t="s">
        <v>141</v>
      </c>
      <c r="AU322" s="225" t="s">
        <v>82</v>
      </c>
      <c r="AV322" s="15" t="s">
        <v>137</v>
      </c>
      <c r="AW322" s="15" t="s">
        <v>33</v>
      </c>
      <c r="AX322" s="15" t="s">
        <v>80</v>
      </c>
      <c r="AY322" s="225" t="s">
        <v>129</v>
      </c>
    </row>
    <row r="323" spans="1:65" s="2" customFormat="1" ht="33" customHeight="1">
      <c r="A323" s="36"/>
      <c r="B323" s="37"/>
      <c r="C323" s="175" t="s">
        <v>419</v>
      </c>
      <c r="D323" s="175" t="s">
        <v>132</v>
      </c>
      <c r="E323" s="176" t="s">
        <v>420</v>
      </c>
      <c r="F323" s="177" t="s">
        <v>421</v>
      </c>
      <c r="G323" s="178" t="s">
        <v>135</v>
      </c>
      <c r="H323" s="179">
        <v>61.911000000000001</v>
      </c>
      <c r="I323" s="180"/>
      <c r="J323" s="181">
        <f>ROUND(I323*H323,2)</f>
        <v>0</v>
      </c>
      <c r="K323" s="177" t="s">
        <v>19</v>
      </c>
      <c r="L323" s="41"/>
      <c r="M323" s="182" t="s">
        <v>19</v>
      </c>
      <c r="N323" s="183" t="s">
        <v>43</v>
      </c>
      <c r="O323" s="66"/>
      <c r="P323" s="184">
        <f>O323*H323</f>
        <v>0</v>
      </c>
      <c r="Q323" s="184">
        <v>0</v>
      </c>
      <c r="R323" s="184">
        <f>Q323*H323</f>
        <v>0</v>
      </c>
      <c r="S323" s="184">
        <v>0</v>
      </c>
      <c r="T323" s="185">
        <f>S323*H323</f>
        <v>0</v>
      </c>
      <c r="U323" s="36"/>
      <c r="V323" s="36"/>
      <c r="W323" s="36"/>
      <c r="X323" s="36"/>
      <c r="Y323" s="36"/>
      <c r="Z323" s="36"/>
      <c r="AA323" s="36"/>
      <c r="AB323" s="36"/>
      <c r="AC323" s="36"/>
      <c r="AD323" s="36"/>
      <c r="AE323" s="36"/>
      <c r="AR323" s="186" t="s">
        <v>137</v>
      </c>
      <c r="AT323" s="186" t="s">
        <v>132</v>
      </c>
      <c r="AU323" s="186" t="s">
        <v>82</v>
      </c>
      <c r="AY323" s="19" t="s">
        <v>129</v>
      </c>
      <c r="BE323" s="187">
        <f>IF(N323="základní",J323,0)</f>
        <v>0</v>
      </c>
      <c r="BF323" s="187">
        <f>IF(N323="snížená",J323,0)</f>
        <v>0</v>
      </c>
      <c r="BG323" s="187">
        <f>IF(N323="zákl. přenesená",J323,0)</f>
        <v>0</v>
      </c>
      <c r="BH323" s="187">
        <f>IF(N323="sníž. přenesená",J323,0)</f>
        <v>0</v>
      </c>
      <c r="BI323" s="187">
        <f>IF(N323="nulová",J323,0)</f>
        <v>0</v>
      </c>
      <c r="BJ323" s="19" t="s">
        <v>80</v>
      </c>
      <c r="BK323" s="187">
        <f>ROUND(I323*H323,2)</f>
        <v>0</v>
      </c>
      <c r="BL323" s="19" t="s">
        <v>137</v>
      </c>
      <c r="BM323" s="186" t="s">
        <v>422</v>
      </c>
    </row>
    <row r="324" spans="1:65" s="14" customFormat="1" ht="22.5">
      <c r="B324" s="204"/>
      <c r="C324" s="205"/>
      <c r="D324" s="195" t="s">
        <v>141</v>
      </c>
      <c r="E324" s="206" t="s">
        <v>19</v>
      </c>
      <c r="F324" s="207" t="s">
        <v>423</v>
      </c>
      <c r="G324" s="205"/>
      <c r="H324" s="208">
        <v>11.268000000000001</v>
      </c>
      <c r="I324" s="209"/>
      <c r="J324" s="205"/>
      <c r="K324" s="205"/>
      <c r="L324" s="210"/>
      <c r="M324" s="211"/>
      <c r="N324" s="212"/>
      <c r="O324" s="212"/>
      <c r="P324" s="212"/>
      <c r="Q324" s="212"/>
      <c r="R324" s="212"/>
      <c r="S324" s="212"/>
      <c r="T324" s="213"/>
      <c r="AT324" s="214" t="s">
        <v>141</v>
      </c>
      <c r="AU324" s="214" t="s">
        <v>82</v>
      </c>
      <c r="AV324" s="14" t="s">
        <v>82</v>
      </c>
      <c r="AW324" s="14" t="s">
        <v>33</v>
      </c>
      <c r="AX324" s="14" t="s">
        <v>72</v>
      </c>
      <c r="AY324" s="214" t="s">
        <v>129</v>
      </c>
    </row>
    <row r="325" spans="1:65" s="14" customFormat="1" ht="11.25">
      <c r="B325" s="204"/>
      <c r="C325" s="205"/>
      <c r="D325" s="195" t="s">
        <v>141</v>
      </c>
      <c r="E325" s="206" t="s">
        <v>19</v>
      </c>
      <c r="F325" s="207" t="s">
        <v>424</v>
      </c>
      <c r="G325" s="205"/>
      <c r="H325" s="208">
        <v>1.62</v>
      </c>
      <c r="I325" s="209"/>
      <c r="J325" s="205"/>
      <c r="K325" s="205"/>
      <c r="L325" s="210"/>
      <c r="M325" s="211"/>
      <c r="N325" s="212"/>
      <c r="O325" s="212"/>
      <c r="P325" s="212"/>
      <c r="Q325" s="212"/>
      <c r="R325" s="212"/>
      <c r="S325" s="212"/>
      <c r="T325" s="213"/>
      <c r="AT325" s="214" t="s">
        <v>141</v>
      </c>
      <c r="AU325" s="214" t="s">
        <v>82</v>
      </c>
      <c r="AV325" s="14" t="s">
        <v>82</v>
      </c>
      <c r="AW325" s="14" t="s">
        <v>33</v>
      </c>
      <c r="AX325" s="14" t="s">
        <v>72</v>
      </c>
      <c r="AY325" s="214" t="s">
        <v>129</v>
      </c>
    </row>
    <row r="326" spans="1:65" s="14" customFormat="1" ht="22.5">
      <c r="B326" s="204"/>
      <c r="C326" s="205"/>
      <c r="D326" s="195" t="s">
        <v>141</v>
      </c>
      <c r="E326" s="206" t="s">
        <v>19</v>
      </c>
      <c r="F326" s="207" t="s">
        <v>425</v>
      </c>
      <c r="G326" s="205"/>
      <c r="H326" s="208">
        <v>40.712000000000003</v>
      </c>
      <c r="I326" s="209"/>
      <c r="J326" s="205"/>
      <c r="K326" s="205"/>
      <c r="L326" s="210"/>
      <c r="M326" s="211"/>
      <c r="N326" s="212"/>
      <c r="O326" s="212"/>
      <c r="P326" s="212"/>
      <c r="Q326" s="212"/>
      <c r="R326" s="212"/>
      <c r="S326" s="212"/>
      <c r="T326" s="213"/>
      <c r="AT326" s="214" t="s">
        <v>141</v>
      </c>
      <c r="AU326" s="214" t="s">
        <v>82</v>
      </c>
      <c r="AV326" s="14" t="s">
        <v>82</v>
      </c>
      <c r="AW326" s="14" t="s">
        <v>33</v>
      </c>
      <c r="AX326" s="14" t="s">
        <v>72</v>
      </c>
      <c r="AY326" s="214" t="s">
        <v>129</v>
      </c>
    </row>
    <row r="327" spans="1:65" s="14" customFormat="1" ht="22.5">
      <c r="B327" s="204"/>
      <c r="C327" s="205"/>
      <c r="D327" s="195" t="s">
        <v>141</v>
      </c>
      <c r="E327" s="206" t="s">
        <v>19</v>
      </c>
      <c r="F327" s="207" t="s">
        <v>426</v>
      </c>
      <c r="G327" s="205"/>
      <c r="H327" s="208">
        <v>9.0779999999999994</v>
      </c>
      <c r="I327" s="209"/>
      <c r="J327" s="205"/>
      <c r="K327" s="205"/>
      <c r="L327" s="210"/>
      <c r="M327" s="211"/>
      <c r="N327" s="212"/>
      <c r="O327" s="212"/>
      <c r="P327" s="212"/>
      <c r="Q327" s="212"/>
      <c r="R327" s="212"/>
      <c r="S327" s="212"/>
      <c r="T327" s="213"/>
      <c r="AT327" s="214" t="s">
        <v>141</v>
      </c>
      <c r="AU327" s="214" t="s">
        <v>82</v>
      </c>
      <c r="AV327" s="14" t="s">
        <v>82</v>
      </c>
      <c r="AW327" s="14" t="s">
        <v>33</v>
      </c>
      <c r="AX327" s="14" t="s">
        <v>72</v>
      </c>
      <c r="AY327" s="214" t="s">
        <v>129</v>
      </c>
    </row>
    <row r="328" spans="1:65" s="14" customFormat="1" ht="11.25">
      <c r="B328" s="204"/>
      <c r="C328" s="205"/>
      <c r="D328" s="195" t="s">
        <v>141</v>
      </c>
      <c r="E328" s="206" t="s">
        <v>19</v>
      </c>
      <c r="F328" s="207" t="s">
        <v>427</v>
      </c>
      <c r="G328" s="205"/>
      <c r="H328" s="208">
        <v>0.36</v>
      </c>
      <c r="I328" s="209"/>
      <c r="J328" s="205"/>
      <c r="K328" s="205"/>
      <c r="L328" s="210"/>
      <c r="M328" s="211"/>
      <c r="N328" s="212"/>
      <c r="O328" s="212"/>
      <c r="P328" s="212"/>
      <c r="Q328" s="212"/>
      <c r="R328" s="212"/>
      <c r="S328" s="212"/>
      <c r="T328" s="213"/>
      <c r="AT328" s="214" t="s">
        <v>141</v>
      </c>
      <c r="AU328" s="214" t="s">
        <v>82</v>
      </c>
      <c r="AV328" s="14" t="s">
        <v>82</v>
      </c>
      <c r="AW328" s="14" t="s">
        <v>33</v>
      </c>
      <c r="AX328" s="14" t="s">
        <v>72</v>
      </c>
      <c r="AY328" s="214" t="s">
        <v>129</v>
      </c>
    </row>
    <row r="329" spans="1:65" s="14" customFormat="1" ht="11.25">
      <c r="B329" s="204"/>
      <c r="C329" s="205"/>
      <c r="D329" s="195" t="s">
        <v>141</v>
      </c>
      <c r="E329" s="206" t="s">
        <v>19</v>
      </c>
      <c r="F329" s="207" t="s">
        <v>428</v>
      </c>
      <c r="G329" s="205"/>
      <c r="H329" s="208">
        <v>-0.35199999999999998</v>
      </c>
      <c r="I329" s="209"/>
      <c r="J329" s="205"/>
      <c r="K329" s="205"/>
      <c r="L329" s="210"/>
      <c r="M329" s="211"/>
      <c r="N329" s="212"/>
      <c r="O329" s="212"/>
      <c r="P329" s="212"/>
      <c r="Q329" s="212"/>
      <c r="R329" s="212"/>
      <c r="S329" s="212"/>
      <c r="T329" s="213"/>
      <c r="AT329" s="214" t="s">
        <v>141</v>
      </c>
      <c r="AU329" s="214" t="s">
        <v>82</v>
      </c>
      <c r="AV329" s="14" t="s">
        <v>82</v>
      </c>
      <c r="AW329" s="14" t="s">
        <v>33</v>
      </c>
      <c r="AX329" s="14" t="s">
        <v>72</v>
      </c>
      <c r="AY329" s="214" t="s">
        <v>129</v>
      </c>
    </row>
    <row r="330" spans="1:65" s="14" customFormat="1" ht="11.25">
      <c r="B330" s="204"/>
      <c r="C330" s="205"/>
      <c r="D330" s="195" t="s">
        <v>141</v>
      </c>
      <c r="E330" s="206" t="s">
        <v>19</v>
      </c>
      <c r="F330" s="207" t="s">
        <v>429</v>
      </c>
      <c r="G330" s="205"/>
      <c r="H330" s="208">
        <v>-1.276</v>
      </c>
      <c r="I330" s="209"/>
      <c r="J330" s="205"/>
      <c r="K330" s="205"/>
      <c r="L330" s="210"/>
      <c r="M330" s="211"/>
      <c r="N330" s="212"/>
      <c r="O330" s="212"/>
      <c r="P330" s="212"/>
      <c r="Q330" s="212"/>
      <c r="R330" s="212"/>
      <c r="S330" s="212"/>
      <c r="T330" s="213"/>
      <c r="AT330" s="214" t="s">
        <v>141</v>
      </c>
      <c r="AU330" s="214" t="s">
        <v>82</v>
      </c>
      <c r="AV330" s="14" t="s">
        <v>82</v>
      </c>
      <c r="AW330" s="14" t="s">
        <v>33</v>
      </c>
      <c r="AX330" s="14" t="s">
        <v>72</v>
      </c>
      <c r="AY330" s="214" t="s">
        <v>129</v>
      </c>
    </row>
    <row r="331" spans="1:65" s="14" customFormat="1" ht="11.25">
      <c r="B331" s="204"/>
      <c r="C331" s="205"/>
      <c r="D331" s="195" t="s">
        <v>141</v>
      </c>
      <c r="E331" s="206" t="s">
        <v>19</v>
      </c>
      <c r="F331" s="207" t="s">
        <v>430</v>
      </c>
      <c r="G331" s="205"/>
      <c r="H331" s="208">
        <v>-0.99</v>
      </c>
      <c r="I331" s="209"/>
      <c r="J331" s="205"/>
      <c r="K331" s="205"/>
      <c r="L331" s="210"/>
      <c r="M331" s="211"/>
      <c r="N331" s="212"/>
      <c r="O331" s="212"/>
      <c r="P331" s="212"/>
      <c r="Q331" s="212"/>
      <c r="R331" s="212"/>
      <c r="S331" s="212"/>
      <c r="T331" s="213"/>
      <c r="AT331" s="214" t="s">
        <v>141</v>
      </c>
      <c r="AU331" s="214" t="s">
        <v>82</v>
      </c>
      <c r="AV331" s="14" t="s">
        <v>82</v>
      </c>
      <c r="AW331" s="14" t="s">
        <v>33</v>
      </c>
      <c r="AX331" s="14" t="s">
        <v>72</v>
      </c>
      <c r="AY331" s="214" t="s">
        <v>129</v>
      </c>
    </row>
    <row r="332" spans="1:65" s="14" customFormat="1" ht="11.25">
      <c r="B332" s="204"/>
      <c r="C332" s="205"/>
      <c r="D332" s="195" t="s">
        <v>141</v>
      </c>
      <c r="E332" s="206" t="s">
        <v>19</v>
      </c>
      <c r="F332" s="207" t="s">
        <v>431</v>
      </c>
      <c r="G332" s="205"/>
      <c r="H332" s="208">
        <v>-0.10199999999999999</v>
      </c>
      <c r="I332" s="209"/>
      <c r="J332" s="205"/>
      <c r="K332" s="205"/>
      <c r="L332" s="210"/>
      <c r="M332" s="211"/>
      <c r="N332" s="212"/>
      <c r="O332" s="212"/>
      <c r="P332" s="212"/>
      <c r="Q332" s="212"/>
      <c r="R332" s="212"/>
      <c r="S332" s="212"/>
      <c r="T332" s="213"/>
      <c r="AT332" s="214" t="s">
        <v>141</v>
      </c>
      <c r="AU332" s="214" t="s">
        <v>82</v>
      </c>
      <c r="AV332" s="14" t="s">
        <v>82</v>
      </c>
      <c r="AW332" s="14" t="s">
        <v>33</v>
      </c>
      <c r="AX332" s="14" t="s">
        <v>72</v>
      </c>
      <c r="AY332" s="214" t="s">
        <v>129</v>
      </c>
    </row>
    <row r="333" spans="1:65" s="14" customFormat="1" ht="11.25">
      <c r="B333" s="204"/>
      <c r="C333" s="205"/>
      <c r="D333" s="195" t="s">
        <v>141</v>
      </c>
      <c r="E333" s="206" t="s">
        <v>19</v>
      </c>
      <c r="F333" s="207" t="s">
        <v>432</v>
      </c>
      <c r="G333" s="205"/>
      <c r="H333" s="208">
        <v>-8.3000000000000004E-2</v>
      </c>
      <c r="I333" s="209"/>
      <c r="J333" s="205"/>
      <c r="K333" s="205"/>
      <c r="L333" s="210"/>
      <c r="M333" s="211"/>
      <c r="N333" s="212"/>
      <c r="O333" s="212"/>
      <c r="P333" s="212"/>
      <c r="Q333" s="212"/>
      <c r="R333" s="212"/>
      <c r="S333" s="212"/>
      <c r="T333" s="213"/>
      <c r="AT333" s="214" t="s">
        <v>141</v>
      </c>
      <c r="AU333" s="214" t="s">
        <v>82</v>
      </c>
      <c r="AV333" s="14" t="s">
        <v>82</v>
      </c>
      <c r="AW333" s="14" t="s">
        <v>33</v>
      </c>
      <c r="AX333" s="14" t="s">
        <v>72</v>
      </c>
      <c r="AY333" s="214" t="s">
        <v>129</v>
      </c>
    </row>
    <row r="334" spans="1:65" s="14" customFormat="1" ht="11.25">
      <c r="B334" s="204"/>
      <c r="C334" s="205"/>
      <c r="D334" s="195" t="s">
        <v>141</v>
      </c>
      <c r="E334" s="206" t="s">
        <v>19</v>
      </c>
      <c r="F334" s="207" t="s">
        <v>433</v>
      </c>
      <c r="G334" s="205"/>
      <c r="H334" s="208">
        <v>-0.32400000000000001</v>
      </c>
      <c r="I334" s="209"/>
      <c r="J334" s="205"/>
      <c r="K334" s="205"/>
      <c r="L334" s="210"/>
      <c r="M334" s="211"/>
      <c r="N334" s="212"/>
      <c r="O334" s="212"/>
      <c r="P334" s="212"/>
      <c r="Q334" s="212"/>
      <c r="R334" s="212"/>
      <c r="S334" s="212"/>
      <c r="T334" s="213"/>
      <c r="AT334" s="214" t="s">
        <v>141</v>
      </c>
      <c r="AU334" s="214" t="s">
        <v>82</v>
      </c>
      <c r="AV334" s="14" t="s">
        <v>82</v>
      </c>
      <c r="AW334" s="14" t="s">
        <v>33</v>
      </c>
      <c r="AX334" s="14" t="s">
        <v>72</v>
      </c>
      <c r="AY334" s="214" t="s">
        <v>129</v>
      </c>
    </row>
    <row r="335" spans="1:65" s="14" customFormat="1" ht="11.25">
      <c r="B335" s="204"/>
      <c r="C335" s="205"/>
      <c r="D335" s="195" t="s">
        <v>141</v>
      </c>
      <c r="E335" s="206" t="s">
        <v>19</v>
      </c>
      <c r="F335" s="207" t="s">
        <v>434</v>
      </c>
      <c r="G335" s="205"/>
      <c r="H335" s="208">
        <v>2</v>
      </c>
      <c r="I335" s="209"/>
      <c r="J335" s="205"/>
      <c r="K335" s="205"/>
      <c r="L335" s="210"/>
      <c r="M335" s="211"/>
      <c r="N335" s="212"/>
      <c r="O335" s="212"/>
      <c r="P335" s="212"/>
      <c r="Q335" s="212"/>
      <c r="R335" s="212"/>
      <c r="S335" s="212"/>
      <c r="T335" s="213"/>
      <c r="AT335" s="214" t="s">
        <v>141</v>
      </c>
      <c r="AU335" s="214" t="s">
        <v>82</v>
      </c>
      <c r="AV335" s="14" t="s">
        <v>82</v>
      </c>
      <c r="AW335" s="14" t="s">
        <v>33</v>
      </c>
      <c r="AX335" s="14" t="s">
        <v>72</v>
      </c>
      <c r="AY335" s="214" t="s">
        <v>129</v>
      </c>
    </row>
    <row r="336" spans="1:65" s="15" customFormat="1" ht="11.25">
      <c r="B336" s="215"/>
      <c r="C336" s="216"/>
      <c r="D336" s="195" t="s">
        <v>141</v>
      </c>
      <c r="E336" s="217" t="s">
        <v>19</v>
      </c>
      <c r="F336" s="218" t="s">
        <v>145</v>
      </c>
      <c r="G336" s="216"/>
      <c r="H336" s="219">
        <v>61.911000000000001</v>
      </c>
      <c r="I336" s="220"/>
      <c r="J336" s="216"/>
      <c r="K336" s="216"/>
      <c r="L336" s="221"/>
      <c r="M336" s="222"/>
      <c r="N336" s="223"/>
      <c r="O336" s="223"/>
      <c r="P336" s="223"/>
      <c r="Q336" s="223"/>
      <c r="R336" s="223"/>
      <c r="S336" s="223"/>
      <c r="T336" s="224"/>
      <c r="AT336" s="225" t="s">
        <v>141</v>
      </c>
      <c r="AU336" s="225" t="s">
        <v>82</v>
      </c>
      <c r="AV336" s="15" t="s">
        <v>137</v>
      </c>
      <c r="AW336" s="15" t="s">
        <v>33</v>
      </c>
      <c r="AX336" s="15" t="s">
        <v>80</v>
      </c>
      <c r="AY336" s="225" t="s">
        <v>129</v>
      </c>
    </row>
    <row r="337" spans="1:65" s="2" customFormat="1" ht="33" customHeight="1">
      <c r="A337" s="36"/>
      <c r="B337" s="37"/>
      <c r="C337" s="175" t="s">
        <v>435</v>
      </c>
      <c r="D337" s="175" t="s">
        <v>132</v>
      </c>
      <c r="E337" s="176" t="s">
        <v>436</v>
      </c>
      <c r="F337" s="177" t="s">
        <v>437</v>
      </c>
      <c r="G337" s="178" t="s">
        <v>176</v>
      </c>
      <c r="H337" s="179">
        <v>1</v>
      </c>
      <c r="I337" s="180"/>
      <c r="J337" s="181">
        <f>ROUND(I337*H337,2)</f>
        <v>0</v>
      </c>
      <c r="K337" s="177" t="s">
        <v>19</v>
      </c>
      <c r="L337" s="41"/>
      <c r="M337" s="182" t="s">
        <v>19</v>
      </c>
      <c r="N337" s="183" t="s">
        <v>43</v>
      </c>
      <c r="O337" s="66"/>
      <c r="P337" s="184">
        <f>O337*H337</f>
        <v>0</v>
      </c>
      <c r="Q337" s="184">
        <v>0</v>
      </c>
      <c r="R337" s="184">
        <f>Q337*H337</f>
        <v>0</v>
      </c>
      <c r="S337" s="184">
        <v>0</v>
      </c>
      <c r="T337" s="185">
        <f>S337*H337</f>
        <v>0</v>
      </c>
      <c r="U337" s="36"/>
      <c r="V337" s="36"/>
      <c r="W337" s="36"/>
      <c r="X337" s="36"/>
      <c r="Y337" s="36"/>
      <c r="Z337" s="36"/>
      <c r="AA337" s="36"/>
      <c r="AB337" s="36"/>
      <c r="AC337" s="36"/>
      <c r="AD337" s="36"/>
      <c r="AE337" s="36"/>
      <c r="AR337" s="186" t="s">
        <v>137</v>
      </c>
      <c r="AT337" s="186" t="s">
        <v>132</v>
      </c>
      <c r="AU337" s="186" t="s">
        <v>82</v>
      </c>
      <c r="AY337" s="19" t="s">
        <v>129</v>
      </c>
      <c r="BE337" s="187">
        <f>IF(N337="základní",J337,0)</f>
        <v>0</v>
      </c>
      <c r="BF337" s="187">
        <f>IF(N337="snížená",J337,0)</f>
        <v>0</v>
      </c>
      <c r="BG337" s="187">
        <f>IF(N337="zákl. přenesená",J337,0)</f>
        <v>0</v>
      </c>
      <c r="BH337" s="187">
        <f>IF(N337="sníž. přenesená",J337,0)</f>
        <v>0</v>
      </c>
      <c r="BI337" s="187">
        <f>IF(N337="nulová",J337,0)</f>
        <v>0</v>
      </c>
      <c r="BJ337" s="19" t="s">
        <v>80</v>
      </c>
      <c r="BK337" s="187">
        <f>ROUND(I337*H337,2)</f>
        <v>0</v>
      </c>
      <c r="BL337" s="19" t="s">
        <v>137</v>
      </c>
      <c r="BM337" s="186" t="s">
        <v>438</v>
      </c>
    </row>
    <row r="338" spans="1:65" s="2" customFormat="1" ht="16.5" customHeight="1">
      <c r="A338" s="36"/>
      <c r="B338" s="37"/>
      <c r="C338" s="175" t="s">
        <v>439</v>
      </c>
      <c r="D338" s="175" t="s">
        <v>132</v>
      </c>
      <c r="E338" s="176" t="s">
        <v>440</v>
      </c>
      <c r="F338" s="177" t="s">
        <v>441</v>
      </c>
      <c r="G338" s="178" t="s">
        <v>176</v>
      </c>
      <c r="H338" s="179">
        <v>1</v>
      </c>
      <c r="I338" s="180"/>
      <c r="J338" s="181">
        <f>ROUND(I338*H338,2)</f>
        <v>0</v>
      </c>
      <c r="K338" s="177" t="s">
        <v>19</v>
      </c>
      <c r="L338" s="41"/>
      <c r="M338" s="182" t="s">
        <v>19</v>
      </c>
      <c r="N338" s="183" t="s">
        <v>43</v>
      </c>
      <c r="O338" s="66"/>
      <c r="P338" s="184">
        <f>O338*H338</f>
        <v>0</v>
      </c>
      <c r="Q338" s="184">
        <v>0</v>
      </c>
      <c r="R338" s="184">
        <f>Q338*H338</f>
        <v>0</v>
      </c>
      <c r="S338" s="184">
        <v>0</v>
      </c>
      <c r="T338" s="185">
        <f>S338*H338</f>
        <v>0</v>
      </c>
      <c r="U338" s="36"/>
      <c r="V338" s="36"/>
      <c r="W338" s="36"/>
      <c r="X338" s="36"/>
      <c r="Y338" s="36"/>
      <c r="Z338" s="36"/>
      <c r="AA338" s="36"/>
      <c r="AB338" s="36"/>
      <c r="AC338" s="36"/>
      <c r="AD338" s="36"/>
      <c r="AE338" s="36"/>
      <c r="AR338" s="186" t="s">
        <v>137</v>
      </c>
      <c r="AT338" s="186" t="s">
        <v>132</v>
      </c>
      <c r="AU338" s="186" t="s">
        <v>82</v>
      </c>
      <c r="AY338" s="19" t="s">
        <v>129</v>
      </c>
      <c r="BE338" s="187">
        <f>IF(N338="základní",J338,0)</f>
        <v>0</v>
      </c>
      <c r="BF338" s="187">
        <f>IF(N338="snížená",J338,0)</f>
        <v>0</v>
      </c>
      <c r="BG338" s="187">
        <f>IF(N338="zákl. přenesená",J338,0)</f>
        <v>0</v>
      </c>
      <c r="BH338" s="187">
        <f>IF(N338="sníž. přenesená",J338,0)</f>
        <v>0</v>
      </c>
      <c r="BI338" s="187">
        <f>IF(N338="nulová",J338,0)</f>
        <v>0</v>
      </c>
      <c r="BJ338" s="19" t="s">
        <v>80</v>
      </c>
      <c r="BK338" s="187">
        <f>ROUND(I338*H338,2)</f>
        <v>0</v>
      </c>
      <c r="BL338" s="19" t="s">
        <v>137</v>
      </c>
      <c r="BM338" s="186" t="s">
        <v>442</v>
      </c>
    </row>
    <row r="339" spans="1:65" s="2" customFormat="1" ht="16.5" customHeight="1">
      <c r="A339" s="36"/>
      <c r="B339" s="37"/>
      <c r="C339" s="175" t="s">
        <v>443</v>
      </c>
      <c r="D339" s="175" t="s">
        <v>132</v>
      </c>
      <c r="E339" s="176" t="s">
        <v>444</v>
      </c>
      <c r="F339" s="177" t="s">
        <v>445</v>
      </c>
      <c r="G339" s="178" t="s">
        <v>168</v>
      </c>
      <c r="H339" s="179">
        <v>8</v>
      </c>
      <c r="I339" s="180"/>
      <c r="J339" s="181">
        <f>ROUND(I339*H339,2)</f>
        <v>0</v>
      </c>
      <c r="K339" s="177" t="s">
        <v>19</v>
      </c>
      <c r="L339" s="41"/>
      <c r="M339" s="182" t="s">
        <v>19</v>
      </c>
      <c r="N339" s="183" t="s">
        <v>43</v>
      </c>
      <c r="O339" s="66"/>
      <c r="P339" s="184">
        <f>O339*H339</f>
        <v>0</v>
      </c>
      <c r="Q339" s="184">
        <v>0</v>
      </c>
      <c r="R339" s="184">
        <f>Q339*H339</f>
        <v>0</v>
      </c>
      <c r="S339" s="184">
        <v>0</v>
      </c>
      <c r="T339" s="185">
        <f>S339*H339</f>
        <v>0</v>
      </c>
      <c r="U339" s="36"/>
      <c r="V339" s="36"/>
      <c r="W339" s="36"/>
      <c r="X339" s="36"/>
      <c r="Y339" s="36"/>
      <c r="Z339" s="36"/>
      <c r="AA339" s="36"/>
      <c r="AB339" s="36"/>
      <c r="AC339" s="36"/>
      <c r="AD339" s="36"/>
      <c r="AE339" s="36"/>
      <c r="AR339" s="186" t="s">
        <v>137</v>
      </c>
      <c r="AT339" s="186" t="s">
        <v>132</v>
      </c>
      <c r="AU339" s="186" t="s">
        <v>82</v>
      </c>
      <c r="AY339" s="19" t="s">
        <v>129</v>
      </c>
      <c r="BE339" s="187">
        <f>IF(N339="základní",J339,0)</f>
        <v>0</v>
      </c>
      <c r="BF339" s="187">
        <f>IF(N339="snížená",J339,0)</f>
        <v>0</v>
      </c>
      <c r="BG339" s="187">
        <f>IF(N339="zákl. přenesená",J339,0)</f>
        <v>0</v>
      </c>
      <c r="BH339" s="187">
        <f>IF(N339="sníž. přenesená",J339,0)</f>
        <v>0</v>
      </c>
      <c r="BI339" s="187">
        <f>IF(N339="nulová",J339,0)</f>
        <v>0</v>
      </c>
      <c r="BJ339" s="19" t="s">
        <v>80</v>
      </c>
      <c r="BK339" s="187">
        <f>ROUND(I339*H339,2)</f>
        <v>0</v>
      </c>
      <c r="BL339" s="19" t="s">
        <v>137</v>
      </c>
      <c r="BM339" s="186" t="s">
        <v>446</v>
      </c>
    </row>
    <row r="340" spans="1:65" s="2" customFormat="1" ht="16.5" customHeight="1">
      <c r="A340" s="36"/>
      <c r="B340" s="37"/>
      <c r="C340" s="175" t="s">
        <v>447</v>
      </c>
      <c r="D340" s="175" t="s">
        <v>132</v>
      </c>
      <c r="E340" s="176" t="s">
        <v>448</v>
      </c>
      <c r="F340" s="177" t="s">
        <v>449</v>
      </c>
      <c r="G340" s="178" t="s">
        <v>176</v>
      </c>
      <c r="H340" s="179">
        <v>1</v>
      </c>
      <c r="I340" s="180"/>
      <c r="J340" s="181">
        <f>ROUND(I340*H340,2)</f>
        <v>0</v>
      </c>
      <c r="K340" s="177" t="s">
        <v>19</v>
      </c>
      <c r="L340" s="41"/>
      <c r="M340" s="182" t="s">
        <v>19</v>
      </c>
      <c r="N340" s="183" t="s">
        <v>43</v>
      </c>
      <c r="O340" s="66"/>
      <c r="P340" s="184">
        <f>O340*H340</f>
        <v>0</v>
      </c>
      <c r="Q340" s="184">
        <v>0</v>
      </c>
      <c r="R340" s="184">
        <f>Q340*H340</f>
        <v>0</v>
      </c>
      <c r="S340" s="184">
        <v>0</v>
      </c>
      <c r="T340" s="185">
        <f>S340*H340</f>
        <v>0</v>
      </c>
      <c r="U340" s="36"/>
      <c r="V340" s="36"/>
      <c r="W340" s="36"/>
      <c r="X340" s="36"/>
      <c r="Y340" s="36"/>
      <c r="Z340" s="36"/>
      <c r="AA340" s="36"/>
      <c r="AB340" s="36"/>
      <c r="AC340" s="36"/>
      <c r="AD340" s="36"/>
      <c r="AE340" s="36"/>
      <c r="AR340" s="186" t="s">
        <v>137</v>
      </c>
      <c r="AT340" s="186" t="s">
        <v>132</v>
      </c>
      <c r="AU340" s="186" t="s">
        <v>82</v>
      </c>
      <c r="AY340" s="19" t="s">
        <v>129</v>
      </c>
      <c r="BE340" s="187">
        <f>IF(N340="základní",J340,0)</f>
        <v>0</v>
      </c>
      <c r="BF340" s="187">
        <f>IF(N340="snížená",J340,0)</f>
        <v>0</v>
      </c>
      <c r="BG340" s="187">
        <f>IF(N340="zákl. přenesená",J340,0)</f>
        <v>0</v>
      </c>
      <c r="BH340" s="187">
        <f>IF(N340="sníž. přenesená",J340,0)</f>
        <v>0</v>
      </c>
      <c r="BI340" s="187">
        <f>IF(N340="nulová",J340,0)</f>
        <v>0</v>
      </c>
      <c r="BJ340" s="19" t="s">
        <v>80</v>
      </c>
      <c r="BK340" s="187">
        <f>ROUND(I340*H340,2)</f>
        <v>0</v>
      </c>
      <c r="BL340" s="19" t="s">
        <v>137</v>
      </c>
      <c r="BM340" s="186" t="s">
        <v>450</v>
      </c>
    </row>
    <row r="341" spans="1:65" s="2" customFormat="1" ht="24.2" customHeight="1">
      <c r="A341" s="36"/>
      <c r="B341" s="37"/>
      <c r="C341" s="175" t="s">
        <v>451</v>
      </c>
      <c r="D341" s="175" t="s">
        <v>132</v>
      </c>
      <c r="E341" s="176" t="s">
        <v>452</v>
      </c>
      <c r="F341" s="177" t="s">
        <v>453</v>
      </c>
      <c r="G341" s="178" t="s">
        <v>168</v>
      </c>
      <c r="H341" s="179">
        <v>3</v>
      </c>
      <c r="I341" s="180"/>
      <c r="J341" s="181">
        <f>ROUND(I341*H341,2)</f>
        <v>0</v>
      </c>
      <c r="K341" s="177" t="s">
        <v>136</v>
      </c>
      <c r="L341" s="41"/>
      <c r="M341" s="182" t="s">
        <v>19</v>
      </c>
      <c r="N341" s="183" t="s">
        <v>43</v>
      </c>
      <c r="O341" s="66"/>
      <c r="P341" s="184">
        <f>O341*H341</f>
        <v>0</v>
      </c>
      <c r="Q341" s="184">
        <v>0</v>
      </c>
      <c r="R341" s="184">
        <f>Q341*H341</f>
        <v>0</v>
      </c>
      <c r="S341" s="184">
        <v>0</v>
      </c>
      <c r="T341" s="185">
        <f>S341*H341</f>
        <v>0</v>
      </c>
      <c r="U341" s="36"/>
      <c r="V341" s="36"/>
      <c r="W341" s="36"/>
      <c r="X341" s="36"/>
      <c r="Y341" s="36"/>
      <c r="Z341" s="36"/>
      <c r="AA341" s="36"/>
      <c r="AB341" s="36"/>
      <c r="AC341" s="36"/>
      <c r="AD341" s="36"/>
      <c r="AE341" s="36"/>
      <c r="AR341" s="186" t="s">
        <v>137</v>
      </c>
      <c r="AT341" s="186" t="s">
        <v>132</v>
      </c>
      <c r="AU341" s="186" t="s">
        <v>82</v>
      </c>
      <c r="AY341" s="19" t="s">
        <v>129</v>
      </c>
      <c r="BE341" s="187">
        <f>IF(N341="základní",J341,0)</f>
        <v>0</v>
      </c>
      <c r="BF341" s="187">
        <f>IF(N341="snížená",J341,0)</f>
        <v>0</v>
      </c>
      <c r="BG341" s="187">
        <f>IF(N341="zákl. přenesená",J341,0)</f>
        <v>0</v>
      </c>
      <c r="BH341" s="187">
        <f>IF(N341="sníž. přenesená",J341,0)</f>
        <v>0</v>
      </c>
      <c r="BI341" s="187">
        <f>IF(N341="nulová",J341,0)</f>
        <v>0</v>
      </c>
      <c r="BJ341" s="19" t="s">
        <v>80</v>
      </c>
      <c r="BK341" s="187">
        <f>ROUND(I341*H341,2)</f>
        <v>0</v>
      </c>
      <c r="BL341" s="19" t="s">
        <v>137</v>
      </c>
      <c r="BM341" s="186" t="s">
        <v>454</v>
      </c>
    </row>
    <row r="342" spans="1:65" s="2" customFormat="1" ht="11.25">
      <c r="A342" s="36"/>
      <c r="B342" s="37"/>
      <c r="C342" s="38"/>
      <c r="D342" s="188" t="s">
        <v>139</v>
      </c>
      <c r="E342" s="38"/>
      <c r="F342" s="189" t="s">
        <v>455</v>
      </c>
      <c r="G342" s="38"/>
      <c r="H342" s="38"/>
      <c r="I342" s="190"/>
      <c r="J342" s="38"/>
      <c r="K342" s="38"/>
      <c r="L342" s="41"/>
      <c r="M342" s="191"/>
      <c r="N342" s="192"/>
      <c r="O342" s="66"/>
      <c r="P342" s="66"/>
      <c r="Q342" s="66"/>
      <c r="R342" s="66"/>
      <c r="S342" s="66"/>
      <c r="T342" s="67"/>
      <c r="U342" s="36"/>
      <c r="V342" s="36"/>
      <c r="W342" s="36"/>
      <c r="X342" s="36"/>
      <c r="Y342" s="36"/>
      <c r="Z342" s="36"/>
      <c r="AA342" s="36"/>
      <c r="AB342" s="36"/>
      <c r="AC342" s="36"/>
      <c r="AD342" s="36"/>
      <c r="AE342" s="36"/>
      <c r="AT342" s="19" t="s">
        <v>139</v>
      </c>
      <c r="AU342" s="19" t="s">
        <v>82</v>
      </c>
    </row>
    <row r="343" spans="1:65" s="2" customFormat="1" ht="48.75">
      <c r="A343" s="36"/>
      <c r="B343" s="37"/>
      <c r="C343" s="38"/>
      <c r="D343" s="195" t="s">
        <v>171</v>
      </c>
      <c r="E343" s="38"/>
      <c r="F343" s="226" t="s">
        <v>456</v>
      </c>
      <c r="G343" s="38"/>
      <c r="H343" s="38"/>
      <c r="I343" s="190"/>
      <c r="J343" s="38"/>
      <c r="K343" s="38"/>
      <c r="L343" s="41"/>
      <c r="M343" s="191"/>
      <c r="N343" s="192"/>
      <c r="O343" s="66"/>
      <c r="P343" s="66"/>
      <c r="Q343" s="66"/>
      <c r="R343" s="66"/>
      <c r="S343" s="66"/>
      <c r="T343" s="67"/>
      <c r="U343" s="36"/>
      <c r="V343" s="36"/>
      <c r="W343" s="36"/>
      <c r="X343" s="36"/>
      <c r="Y343" s="36"/>
      <c r="Z343" s="36"/>
      <c r="AA343" s="36"/>
      <c r="AB343" s="36"/>
      <c r="AC343" s="36"/>
      <c r="AD343" s="36"/>
      <c r="AE343" s="36"/>
      <c r="AT343" s="19" t="s">
        <v>171</v>
      </c>
      <c r="AU343" s="19" t="s">
        <v>82</v>
      </c>
    </row>
    <row r="344" spans="1:65" s="2" customFormat="1" ht="24.2" customHeight="1">
      <c r="A344" s="36"/>
      <c r="B344" s="37"/>
      <c r="C344" s="175" t="s">
        <v>457</v>
      </c>
      <c r="D344" s="175" t="s">
        <v>132</v>
      </c>
      <c r="E344" s="176" t="s">
        <v>458</v>
      </c>
      <c r="F344" s="177" t="s">
        <v>459</v>
      </c>
      <c r="G344" s="178" t="s">
        <v>168</v>
      </c>
      <c r="H344" s="179">
        <v>270</v>
      </c>
      <c r="I344" s="180"/>
      <c r="J344" s="181">
        <f>ROUND(I344*H344,2)</f>
        <v>0</v>
      </c>
      <c r="K344" s="177" t="s">
        <v>136</v>
      </c>
      <c r="L344" s="41"/>
      <c r="M344" s="182" t="s">
        <v>19</v>
      </c>
      <c r="N344" s="183" t="s">
        <v>43</v>
      </c>
      <c r="O344" s="66"/>
      <c r="P344" s="184">
        <f>O344*H344</f>
        <v>0</v>
      </c>
      <c r="Q344" s="184">
        <v>0</v>
      </c>
      <c r="R344" s="184">
        <f>Q344*H344</f>
        <v>0</v>
      </c>
      <c r="S344" s="184">
        <v>0</v>
      </c>
      <c r="T344" s="185">
        <f>S344*H344</f>
        <v>0</v>
      </c>
      <c r="U344" s="36"/>
      <c r="V344" s="36"/>
      <c r="W344" s="36"/>
      <c r="X344" s="36"/>
      <c r="Y344" s="36"/>
      <c r="Z344" s="36"/>
      <c r="AA344" s="36"/>
      <c r="AB344" s="36"/>
      <c r="AC344" s="36"/>
      <c r="AD344" s="36"/>
      <c r="AE344" s="36"/>
      <c r="AR344" s="186" t="s">
        <v>137</v>
      </c>
      <c r="AT344" s="186" t="s">
        <v>132</v>
      </c>
      <c r="AU344" s="186" t="s">
        <v>82</v>
      </c>
      <c r="AY344" s="19" t="s">
        <v>129</v>
      </c>
      <c r="BE344" s="187">
        <f>IF(N344="základní",J344,0)</f>
        <v>0</v>
      </c>
      <c r="BF344" s="187">
        <f>IF(N344="snížená",J344,0)</f>
        <v>0</v>
      </c>
      <c r="BG344" s="187">
        <f>IF(N344="zákl. přenesená",J344,0)</f>
        <v>0</v>
      </c>
      <c r="BH344" s="187">
        <f>IF(N344="sníž. přenesená",J344,0)</f>
        <v>0</v>
      </c>
      <c r="BI344" s="187">
        <f>IF(N344="nulová",J344,0)</f>
        <v>0</v>
      </c>
      <c r="BJ344" s="19" t="s">
        <v>80</v>
      </c>
      <c r="BK344" s="187">
        <f>ROUND(I344*H344,2)</f>
        <v>0</v>
      </c>
      <c r="BL344" s="19" t="s">
        <v>137</v>
      </c>
      <c r="BM344" s="186" t="s">
        <v>460</v>
      </c>
    </row>
    <row r="345" spans="1:65" s="2" customFormat="1" ht="11.25">
      <c r="A345" s="36"/>
      <c r="B345" s="37"/>
      <c r="C345" s="38"/>
      <c r="D345" s="188" t="s">
        <v>139</v>
      </c>
      <c r="E345" s="38"/>
      <c r="F345" s="189" t="s">
        <v>461</v>
      </c>
      <c r="G345" s="38"/>
      <c r="H345" s="38"/>
      <c r="I345" s="190"/>
      <c r="J345" s="38"/>
      <c r="K345" s="38"/>
      <c r="L345" s="41"/>
      <c r="M345" s="191"/>
      <c r="N345" s="192"/>
      <c r="O345" s="66"/>
      <c r="P345" s="66"/>
      <c r="Q345" s="66"/>
      <c r="R345" s="66"/>
      <c r="S345" s="66"/>
      <c r="T345" s="67"/>
      <c r="U345" s="36"/>
      <c r="V345" s="36"/>
      <c r="W345" s="36"/>
      <c r="X345" s="36"/>
      <c r="Y345" s="36"/>
      <c r="Z345" s="36"/>
      <c r="AA345" s="36"/>
      <c r="AB345" s="36"/>
      <c r="AC345" s="36"/>
      <c r="AD345" s="36"/>
      <c r="AE345" s="36"/>
      <c r="AT345" s="19" t="s">
        <v>139</v>
      </c>
      <c r="AU345" s="19" t="s">
        <v>82</v>
      </c>
    </row>
    <row r="346" spans="1:65" s="2" customFormat="1" ht="48.75">
      <c r="A346" s="36"/>
      <c r="B346" s="37"/>
      <c r="C346" s="38"/>
      <c r="D346" s="195" t="s">
        <v>171</v>
      </c>
      <c r="E346" s="38"/>
      <c r="F346" s="226" t="s">
        <v>456</v>
      </c>
      <c r="G346" s="38"/>
      <c r="H346" s="38"/>
      <c r="I346" s="190"/>
      <c r="J346" s="38"/>
      <c r="K346" s="38"/>
      <c r="L346" s="41"/>
      <c r="M346" s="191"/>
      <c r="N346" s="192"/>
      <c r="O346" s="66"/>
      <c r="P346" s="66"/>
      <c r="Q346" s="66"/>
      <c r="R346" s="66"/>
      <c r="S346" s="66"/>
      <c r="T346" s="67"/>
      <c r="U346" s="36"/>
      <c r="V346" s="36"/>
      <c r="W346" s="36"/>
      <c r="X346" s="36"/>
      <c r="Y346" s="36"/>
      <c r="Z346" s="36"/>
      <c r="AA346" s="36"/>
      <c r="AB346" s="36"/>
      <c r="AC346" s="36"/>
      <c r="AD346" s="36"/>
      <c r="AE346" s="36"/>
      <c r="AT346" s="19" t="s">
        <v>171</v>
      </c>
      <c r="AU346" s="19" t="s">
        <v>82</v>
      </c>
    </row>
    <row r="347" spans="1:65" s="14" customFormat="1" ht="11.25">
      <c r="B347" s="204"/>
      <c r="C347" s="205"/>
      <c r="D347" s="195" t="s">
        <v>141</v>
      </c>
      <c r="E347" s="206" t="s">
        <v>19</v>
      </c>
      <c r="F347" s="207" t="s">
        <v>462</v>
      </c>
      <c r="G347" s="205"/>
      <c r="H347" s="208">
        <v>270</v>
      </c>
      <c r="I347" s="209"/>
      <c r="J347" s="205"/>
      <c r="K347" s="205"/>
      <c r="L347" s="210"/>
      <c r="M347" s="211"/>
      <c r="N347" s="212"/>
      <c r="O347" s="212"/>
      <c r="P347" s="212"/>
      <c r="Q347" s="212"/>
      <c r="R347" s="212"/>
      <c r="S347" s="212"/>
      <c r="T347" s="213"/>
      <c r="AT347" s="214" t="s">
        <v>141</v>
      </c>
      <c r="AU347" s="214" t="s">
        <v>82</v>
      </c>
      <c r="AV347" s="14" t="s">
        <v>82</v>
      </c>
      <c r="AW347" s="14" t="s">
        <v>33</v>
      </c>
      <c r="AX347" s="14" t="s">
        <v>80</v>
      </c>
      <c r="AY347" s="214" t="s">
        <v>129</v>
      </c>
    </row>
    <row r="348" spans="1:65" s="2" customFormat="1" ht="24.2" customHeight="1">
      <c r="A348" s="36"/>
      <c r="B348" s="37"/>
      <c r="C348" s="175" t="s">
        <v>463</v>
      </c>
      <c r="D348" s="175" t="s">
        <v>132</v>
      </c>
      <c r="E348" s="176" t="s">
        <v>464</v>
      </c>
      <c r="F348" s="177" t="s">
        <v>465</v>
      </c>
      <c r="G348" s="178" t="s">
        <v>168</v>
      </c>
      <c r="H348" s="179">
        <v>3</v>
      </c>
      <c r="I348" s="180"/>
      <c r="J348" s="181">
        <f>ROUND(I348*H348,2)</f>
        <v>0</v>
      </c>
      <c r="K348" s="177" t="s">
        <v>136</v>
      </c>
      <c r="L348" s="41"/>
      <c r="M348" s="182" t="s">
        <v>19</v>
      </c>
      <c r="N348" s="183" t="s">
        <v>43</v>
      </c>
      <c r="O348" s="66"/>
      <c r="P348" s="184">
        <f>O348*H348</f>
        <v>0</v>
      </c>
      <c r="Q348" s="184">
        <v>0</v>
      </c>
      <c r="R348" s="184">
        <f>Q348*H348</f>
        <v>0</v>
      </c>
      <c r="S348" s="184">
        <v>0</v>
      </c>
      <c r="T348" s="185">
        <f>S348*H348</f>
        <v>0</v>
      </c>
      <c r="U348" s="36"/>
      <c r="V348" s="36"/>
      <c r="W348" s="36"/>
      <c r="X348" s="36"/>
      <c r="Y348" s="36"/>
      <c r="Z348" s="36"/>
      <c r="AA348" s="36"/>
      <c r="AB348" s="36"/>
      <c r="AC348" s="36"/>
      <c r="AD348" s="36"/>
      <c r="AE348" s="36"/>
      <c r="AR348" s="186" t="s">
        <v>137</v>
      </c>
      <c r="AT348" s="186" t="s">
        <v>132</v>
      </c>
      <c r="AU348" s="186" t="s">
        <v>82</v>
      </c>
      <c r="AY348" s="19" t="s">
        <v>129</v>
      </c>
      <c r="BE348" s="187">
        <f>IF(N348="základní",J348,0)</f>
        <v>0</v>
      </c>
      <c r="BF348" s="187">
        <f>IF(N348="snížená",J348,0)</f>
        <v>0</v>
      </c>
      <c r="BG348" s="187">
        <f>IF(N348="zákl. přenesená",J348,0)</f>
        <v>0</v>
      </c>
      <c r="BH348" s="187">
        <f>IF(N348="sníž. přenesená",J348,0)</f>
        <v>0</v>
      </c>
      <c r="BI348" s="187">
        <f>IF(N348="nulová",J348,0)</f>
        <v>0</v>
      </c>
      <c r="BJ348" s="19" t="s">
        <v>80</v>
      </c>
      <c r="BK348" s="187">
        <f>ROUND(I348*H348,2)</f>
        <v>0</v>
      </c>
      <c r="BL348" s="19" t="s">
        <v>137</v>
      </c>
      <c r="BM348" s="186" t="s">
        <v>466</v>
      </c>
    </row>
    <row r="349" spans="1:65" s="2" customFormat="1" ht="11.25">
      <c r="A349" s="36"/>
      <c r="B349" s="37"/>
      <c r="C349" s="38"/>
      <c r="D349" s="188" t="s">
        <v>139</v>
      </c>
      <c r="E349" s="38"/>
      <c r="F349" s="189" t="s">
        <v>467</v>
      </c>
      <c r="G349" s="38"/>
      <c r="H349" s="38"/>
      <c r="I349" s="190"/>
      <c r="J349" s="38"/>
      <c r="K349" s="38"/>
      <c r="L349" s="41"/>
      <c r="M349" s="191"/>
      <c r="N349" s="192"/>
      <c r="O349" s="66"/>
      <c r="P349" s="66"/>
      <c r="Q349" s="66"/>
      <c r="R349" s="66"/>
      <c r="S349" s="66"/>
      <c r="T349" s="67"/>
      <c r="U349" s="36"/>
      <c r="V349" s="36"/>
      <c r="W349" s="36"/>
      <c r="X349" s="36"/>
      <c r="Y349" s="36"/>
      <c r="Z349" s="36"/>
      <c r="AA349" s="36"/>
      <c r="AB349" s="36"/>
      <c r="AC349" s="36"/>
      <c r="AD349" s="36"/>
      <c r="AE349" s="36"/>
      <c r="AT349" s="19" t="s">
        <v>139</v>
      </c>
      <c r="AU349" s="19" t="s">
        <v>82</v>
      </c>
    </row>
    <row r="350" spans="1:65" s="2" customFormat="1" ht="39">
      <c r="A350" s="36"/>
      <c r="B350" s="37"/>
      <c r="C350" s="38"/>
      <c r="D350" s="195" t="s">
        <v>171</v>
      </c>
      <c r="E350" s="38"/>
      <c r="F350" s="226" t="s">
        <v>468</v>
      </c>
      <c r="G350" s="38"/>
      <c r="H350" s="38"/>
      <c r="I350" s="190"/>
      <c r="J350" s="38"/>
      <c r="K350" s="38"/>
      <c r="L350" s="41"/>
      <c r="M350" s="191"/>
      <c r="N350" s="192"/>
      <c r="O350" s="66"/>
      <c r="P350" s="66"/>
      <c r="Q350" s="66"/>
      <c r="R350" s="66"/>
      <c r="S350" s="66"/>
      <c r="T350" s="67"/>
      <c r="U350" s="36"/>
      <c r="V350" s="36"/>
      <c r="W350" s="36"/>
      <c r="X350" s="36"/>
      <c r="Y350" s="36"/>
      <c r="Z350" s="36"/>
      <c r="AA350" s="36"/>
      <c r="AB350" s="36"/>
      <c r="AC350" s="36"/>
      <c r="AD350" s="36"/>
      <c r="AE350" s="36"/>
      <c r="AT350" s="19" t="s">
        <v>171</v>
      </c>
      <c r="AU350" s="19" t="s">
        <v>82</v>
      </c>
    </row>
    <row r="351" spans="1:65" s="2" customFormat="1" ht="24.2" customHeight="1">
      <c r="A351" s="36"/>
      <c r="B351" s="37"/>
      <c r="C351" s="175" t="s">
        <v>469</v>
      </c>
      <c r="D351" s="175" t="s">
        <v>132</v>
      </c>
      <c r="E351" s="176" t="s">
        <v>470</v>
      </c>
      <c r="F351" s="177" t="s">
        <v>471</v>
      </c>
      <c r="G351" s="178" t="s">
        <v>135</v>
      </c>
      <c r="H351" s="179">
        <v>254.374</v>
      </c>
      <c r="I351" s="180"/>
      <c r="J351" s="181">
        <f>ROUND(I351*H351,2)</f>
        <v>0</v>
      </c>
      <c r="K351" s="177" t="s">
        <v>136</v>
      </c>
      <c r="L351" s="41"/>
      <c r="M351" s="182" t="s">
        <v>19</v>
      </c>
      <c r="N351" s="183" t="s">
        <v>43</v>
      </c>
      <c r="O351" s="66"/>
      <c r="P351" s="184">
        <f>O351*H351</f>
        <v>0</v>
      </c>
      <c r="Q351" s="184">
        <v>1.2999999999999999E-4</v>
      </c>
      <c r="R351" s="184">
        <f>Q351*H351</f>
        <v>3.3068619999999993E-2</v>
      </c>
      <c r="S351" s="184">
        <v>0</v>
      </c>
      <c r="T351" s="185">
        <f>S351*H351</f>
        <v>0</v>
      </c>
      <c r="U351" s="36"/>
      <c r="V351" s="36"/>
      <c r="W351" s="36"/>
      <c r="X351" s="36"/>
      <c r="Y351" s="36"/>
      <c r="Z351" s="36"/>
      <c r="AA351" s="36"/>
      <c r="AB351" s="36"/>
      <c r="AC351" s="36"/>
      <c r="AD351" s="36"/>
      <c r="AE351" s="36"/>
      <c r="AR351" s="186" t="s">
        <v>472</v>
      </c>
      <c r="AT351" s="186" t="s">
        <v>132</v>
      </c>
      <c r="AU351" s="186" t="s">
        <v>82</v>
      </c>
      <c r="AY351" s="19" t="s">
        <v>129</v>
      </c>
      <c r="BE351" s="187">
        <f>IF(N351="základní",J351,0)</f>
        <v>0</v>
      </c>
      <c r="BF351" s="187">
        <f>IF(N351="snížená",J351,0)</f>
        <v>0</v>
      </c>
      <c r="BG351" s="187">
        <f>IF(N351="zákl. přenesená",J351,0)</f>
        <v>0</v>
      </c>
      <c r="BH351" s="187">
        <f>IF(N351="sníž. přenesená",J351,0)</f>
        <v>0</v>
      </c>
      <c r="BI351" s="187">
        <f>IF(N351="nulová",J351,0)</f>
        <v>0</v>
      </c>
      <c r="BJ351" s="19" t="s">
        <v>80</v>
      </c>
      <c r="BK351" s="187">
        <f>ROUND(I351*H351,2)</f>
        <v>0</v>
      </c>
      <c r="BL351" s="19" t="s">
        <v>472</v>
      </c>
      <c r="BM351" s="186" t="s">
        <v>473</v>
      </c>
    </row>
    <row r="352" spans="1:65" s="2" customFormat="1" ht="11.25">
      <c r="A352" s="36"/>
      <c r="B352" s="37"/>
      <c r="C352" s="38"/>
      <c r="D352" s="188" t="s">
        <v>139</v>
      </c>
      <c r="E352" s="38"/>
      <c r="F352" s="189" t="s">
        <v>474</v>
      </c>
      <c r="G352" s="38"/>
      <c r="H352" s="38"/>
      <c r="I352" s="190"/>
      <c r="J352" s="38"/>
      <c r="K352" s="38"/>
      <c r="L352" s="41"/>
      <c r="M352" s="191"/>
      <c r="N352" s="192"/>
      <c r="O352" s="66"/>
      <c r="P352" s="66"/>
      <c r="Q352" s="66"/>
      <c r="R352" s="66"/>
      <c r="S352" s="66"/>
      <c r="T352" s="67"/>
      <c r="U352" s="36"/>
      <c r="V352" s="36"/>
      <c r="W352" s="36"/>
      <c r="X352" s="36"/>
      <c r="Y352" s="36"/>
      <c r="Z352" s="36"/>
      <c r="AA352" s="36"/>
      <c r="AB352" s="36"/>
      <c r="AC352" s="36"/>
      <c r="AD352" s="36"/>
      <c r="AE352" s="36"/>
      <c r="AT352" s="19" t="s">
        <v>139</v>
      </c>
      <c r="AU352" s="19" t="s">
        <v>82</v>
      </c>
    </row>
    <row r="353" spans="1:51" s="2" customFormat="1" ht="48.75">
      <c r="A353" s="36"/>
      <c r="B353" s="37"/>
      <c r="C353" s="38"/>
      <c r="D353" s="195" t="s">
        <v>171</v>
      </c>
      <c r="E353" s="38"/>
      <c r="F353" s="226" t="s">
        <v>475</v>
      </c>
      <c r="G353" s="38"/>
      <c r="H353" s="38"/>
      <c r="I353" s="190"/>
      <c r="J353" s="38"/>
      <c r="K353" s="38"/>
      <c r="L353" s="41"/>
      <c r="M353" s="191"/>
      <c r="N353" s="192"/>
      <c r="O353" s="66"/>
      <c r="P353" s="66"/>
      <c r="Q353" s="66"/>
      <c r="R353" s="66"/>
      <c r="S353" s="66"/>
      <c r="T353" s="67"/>
      <c r="U353" s="36"/>
      <c r="V353" s="36"/>
      <c r="W353" s="36"/>
      <c r="X353" s="36"/>
      <c r="Y353" s="36"/>
      <c r="Z353" s="36"/>
      <c r="AA353" s="36"/>
      <c r="AB353" s="36"/>
      <c r="AC353" s="36"/>
      <c r="AD353" s="36"/>
      <c r="AE353" s="36"/>
      <c r="AT353" s="19" t="s">
        <v>171</v>
      </c>
      <c r="AU353" s="19" t="s">
        <v>82</v>
      </c>
    </row>
    <row r="354" spans="1:51" s="14" customFormat="1" ht="11.25">
      <c r="B354" s="204"/>
      <c r="C354" s="205"/>
      <c r="D354" s="195" t="s">
        <v>141</v>
      </c>
      <c r="E354" s="206" t="s">
        <v>19</v>
      </c>
      <c r="F354" s="207" t="s">
        <v>476</v>
      </c>
      <c r="G354" s="205"/>
      <c r="H354" s="208">
        <v>13.388</v>
      </c>
      <c r="I354" s="209"/>
      <c r="J354" s="205"/>
      <c r="K354" s="205"/>
      <c r="L354" s="210"/>
      <c r="M354" s="211"/>
      <c r="N354" s="212"/>
      <c r="O354" s="212"/>
      <c r="P354" s="212"/>
      <c r="Q354" s="212"/>
      <c r="R354" s="212"/>
      <c r="S354" s="212"/>
      <c r="T354" s="213"/>
      <c r="AT354" s="214" t="s">
        <v>141</v>
      </c>
      <c r="AU354" s="214" t="s">
        <v>82</v>
      </c>
      <c r="AV354" s="14" t="s">
        <v>82</v>
      </c>
      <c r="AW354" s="14" t="s">
        <v>33</v>
      </c>
      <c r="AX354" s="14" t="s">
        <v>72</v>
      </c>
      <c r="AY354" s="214" t="s">
        <v>129</v>
      </c>
    </row>
    <row r="355" spans="1:51" s="14" customFormat="1" ht="11.25">
      <c r="B355" s="204"/>
      <c r="C355" s="205"/>
      <c r="D355" s="195" t="s">
        <v>141</v>
      </c>
      <c r="E355" s="206" t="s">
        <v>19</v>
      </c>
      <c r="F355" s="207" t="s">
        <v>477</v>
      </c>
      <c r="G355" s="205"/>
      <c r="H355" s="208">
        <v>20.542999999999999</v>
      </c>
      <c r="I355" s="209"/>
      <c r="J355" s="205"/>
      <c r="K355" s="205"/>
      <c r="L355" s="210"/>
      <c r="M355" s="211"/>
      <c r="N355" s="212"/>
      <c r="O355" s="212"/>
      <c r="P355" s="212"/>
      <c r="Q355" s="212"/>
      <c r="R355" s="212"/>
      <c r="S355" s="212"/>
      <c r="T355" s="213"/>
      <c r="AT355" s="214" t="s">
        <v>141</v>
      </c>
      <c r="AU355" s="214" t="s">
        <v>82</v>
      </c>
      <c r="AV355" s="14" t="s">
        <v>82</v>
      </c>
      <c r="AW355" s="14" t="s">
        <v>33</v>
      </c>
      <c r="AX355" s="14" t="s">
        <v>72</v>
      </c>
      <c r="AY355" s="214" t="s">
        <v>129</v>
      </c>
    </row>
    <row r="356" spans="1:51" s="14" customFormat="1" ht="11.25">
      <c r="B356" s="204"/>
      <c r="C356" s="205"/>
      <c r="D356" s="195" t="s">
        <v>141</v>
      </c>
      <c r="E356" s="206" t="s">
        <v>19</v>
      </c>
      <c r="F356" s="207" t="s">
        <v>478</v>
      </c>
      <c r="G356" s="205"/>
      <c r="H356" s="208">
        <v>9.9450000000000003</v>
      </c>
      <c r="I356" s="209"/>
      <c r="J356" s="205"/>
      <c r="K356" s="205"/>
      <c r="L356" s="210"/>
      <c r="M356" s="211"/>
      <c r="N356" s="212"/>
      <c r="O356" s="212"/>
      <c r="P356" s="212"/>
      <c r="Q356" s="212"/>
      <c r="R356" s="212"/>
      <c r="S356" s="212"/>
      <c r="T356" s="213"/>
      <c r="AT356" s="214" t="s">
        <v>141</v>
      </c>
      <c r="AU356" s="214" t="s">
        <v>82</v>
      </c>
      <c r="AV356" s="14" t="s">
        <v>82</v>
      </c>
      <c r="AW356" s="14" t="s">
        <v>33</v>
      </c>
      <c r="AX356" s="14" t="s">
        <v>72</v>
      </c>
      <c r="AY356" s="214" t="s">
        <v>129</v>
      </c>
    </row>
    <row r="357" spans="1:51" s="14" customFormat="1" ht="11.25">
      <c r="B357" s="204"/>
      <c r="C357" s="205"/>
      <c r="D357" s="195" t="s">
        <v>141</v>
      </c>
      <c r="E357" s="206" t="s">
        <v>19</v>
      </c>
      <c r="F357" s="207" t="s">
        <v>479</v>
      </c>
      <c r="G357" s="205"/>
      <c r="H357" s="208">
        <v>10.26</v>
      </c>
      <c r="I357" s="209"/>
      <c r="J357" s="205"/>
      <c r="K357" s="205"/>
      <c r="L357" s="210"/>
      <c r="M357" s="211"/>
      <c r="N357" s="212"/>
      <c r="O357" s="212"/>
      <c r="P357" s="212"/>
      <c r="Q357" s="212"/>
      <c r="R357" s="212"/>
      <c r="S357" s="212"/>
      <c r="T357" s="213"/>
      <c r="AT357" s="214" t="s">
        <v>141</v>
      </c>
      <c r="AU357" s="214" t="s">
        <v>82</v>
      </c>
      <c r="AV357" s="14" t="s">
        <v>82</v>
      </c>
      <c r="AW357" s="14" t="s">
        <v>33</v>
      </c>
      <c r="AX357" s="14" t="s">
        <v>72</v>
      </c>
      <c r="AY357" s="214" t="s">
        <v>129</v>
      </c>
    </row>
    <row r="358" spans="1:51" s="14" customFormat="1" ht="11.25">
      <c r="B358" s="204"/>
      <c r="C358" s="205"/>
      <c r="D358" s="195" t="s">
        <v>141</v>
      </c>
      <c r="E358" s="206" t="s">
        <v>19</v>
      </c>
      <c r="F358" s="207" t="s">
        <v>480</v>
      </c>
      <c r="G358" s="205"/>
      <c r="H358" s="208">
        <v>5.9450000000000003</v>
      </c>
      <c r="I358" s="209"/>
      <c r="J358" s="205"/>
      <c r="K358" s="205"/>
      <c r="L358" s="210"/>
      <c r="M358" s="211"/>
      <c r="N358" s="212"/>
      <c r="O358" s="212"/>
      <c r="P358" s="212"/>
      <c r="Q358" s="212"/>
      <c r="R358" s="212"/>
      <c r="S358" s="212"/>
      <c r="T358" s="213"/>
      <c r="AT358" s="214" t="s">
        <v>141</v>
      </c>
      <c r="AU358" s="214" t="s">
        <v>82</v>
      </c>
      <c r="AV358" s="14" t="s">
        <v>82</v>
      </c>
      <c r="AW358" s="14" t="s">
        <v>33</v>
      </c>
      <c r="AX358" s="14" t="s">
        <v>72</v>
      </c>
      <c r="AY358" s="214" t="s">
        <v>129</v>
      </c>
    </row>
    <row r="359" spans="1:51" s="14" customFormat="1" ht="11.25">
      <c r="B359" s="204"/>
      <c r="C359" s="205"/>
      <c r="D359" s="195" t="s">
        <v>141</v>
      </c>
      <c r="E359" s="206" t="s">
        <v>19</v>
      </c>
      <c r="F359" s="207" t="s">
        <v>481</v>
      </c>
      <c r="G359" s="205"/>
      <c r="H359" s="208">
        <v>3.77</v>
      </c>
      <c r="I359" s="209"/>
      <c r="J359" s="205"/>
      <c r="K359" s="205"/>
      <c r="L359" s="210"/>
      <c r="M359" s="211"/>
      <c r="N359" s="212"/>
      <c r="O359" s="212"/>
      <c r="P359" s="212"/>
      <c r="Q359" s="212"/>
      <c r="R359" s="212"/>
      <c r="S359" s="212"/>
      <c r="T359" s="213"/>
      <c r="AT359" s="214" t="s">
        <v>141</v>
      </c>
      <c r="AU359" s="214" t="s">
        <v>82</v>
      </c>
      <c r="AV359" s="14" t="s">
        <v>82</v>
      </c>
      <c r="AW359" s="14" t="s">
        <v>33</v>
      </c>
      <c r="AX359" s="14" t="s">
        <v>72</v>
      </c>
      <c r="AY359" s="214" t="s">
        <v>129</v>
      </c>
    </row>
    <row r="360" spans="1:51" s="14" customFormat="1" ht="11.25">
      <c r="B360" s="204"/>
      <c r="C360" s="205"/>
      <c r="D360" s="195" t="s">
        <v>141</v>
      </c>
      <c r="E360" s="206" t="s">
        <v>19</v>
      </c>
      <c r="F360" s="207" t="s">
        <v>482</v>
      </c>
      <c r="G360" s="205"/>
      <c r="H360" s="208">
        <v>2.08</v>
      </c>
      <c r="I360" s="209"/>
      <c r="J360" s="205"/>
      <c r="K360" s="205"/>
      <c r="L360" s="210"/>
      <c r="M360" s="211"/>
      <c r="N360" s="212"/>
      <c r="O360" s="212"/>
      <c r="P360" s="212"/>
      <c r="Q360" s="212"/>
      <c r="R360" s="212"/>
      <c r="S360" s="212"/>
      <c r="T360" s="213"/>
      <c r="AT360" s="214" t="s">
        <v>141</v>
      </c>
      <c r="AU360" s="214" t="s">
        <v>82</v>
      </c>
      <c r="AV360" s="14" t="s">
        <v>82</v>
      </c>
      <c r="AW360" s="14" t="s">
        <v>33</v>
      </c>
      <c r="AX360" s="14" t="s">
        <v>72</v>
      </c>
      <c r="AY360" s="214" t="s">
        <v>129</v>
      </c>
    </row>
    <row r="361" spans="1:51" s="14" customFormat="1" ht="11.25">
      <c r="B361" s="204"/>
      <c r="C361" s="205"/>
      <c r="D361" s="195" t="s">
        <v>141</v>
      </c>
      <c r="E361" s="206" t="s">
        <v>19</v>
      </c>
      <c r="F361" s="207" t="s">
        <v>483</v>
      </c>
      <c r="G361" s="205"/>
      <c r="H361" s="208">
        <v>2.8180000000000001</v>
      </c>
      <c r="I361" s="209"/>
      <c r="J361" s="205"/>
      <c r="K361" s="205"/>
      <c r="L361" s="210"/>
      <c r="M361" s="211"/>
      <c r="N361" s="212"/>
      <c r="O361" s="212"/>
      <c r="P361" s="212"/>
      <c r="Q361" s="212"/>
      <c r="R361" s="212"/>
      <c r="S361" s="212"/>
      <c r="T361" s="213"/>
      <c r="AT361" s="214" t="s">
        <v>141</v>
      </c>
      <c r="AU361" s="214" t="s">
        <v>82</v>
      </c>
      <c r="AV361" s="14" t="s">
        <v>82</v>
      </c>
      <c r="AW361" s="14" t="s">
        <v>33</v>
      </c>
      <c r="AX361" s="14" t="s">
        <v>72</v>
      </c>
      <c r="AY361" s="214" t="s">
        <v>129</v>
      </c>
    </row>
    <row r="362" spans="1:51" s="14" customFormat="1" ht="11.25">
      <c r="B362" s="204"/>
      <c r="C362" s="205"/>
      <c r="D362" s="195" t="s">
        <v>141</v>
      </c>
      <c r="E362" s="206" t="s">
        <v>19</v>
      </c>
      <c r="F362" s="207" t="s">
        <v>484</v>
      </c>
      <c r="G362" s="205"/>
      <c r="H362" s="208">
        <v>1.0529999999999999</v>
      </c>
      <c r="I362" s="209"/>
      <c r="J362" s="205"/>
      <c r="K362" s="205"/>
      <c r="L362" s="210"/>
      <c r="M362" s="211"/>
      <c r="N362" s="212"/>
      <c r="O362" s="212"/>
      <c r="P362" s="212"/>
      <c r="Q362" s="212"/>
      <c r="R362" s="212"/>
      <c r="S362" s="212"/>
      <c r="T362" s="213"/>
      <c r="AT362" s="214" t="s">
        <v>141</v>
      </c>
      <c r="AU362" s="214" t="s">
        <v>82</v>
      </c>
      <c r="AV362" s="14" t="s">
        <v>82</v>
      </c>
      <c r="AW362" s="14" t="s">
        <v>33</v>
      </c>
      <c r="AX362" s="14" t="s">
        <v>72</v>
      </c>
      <c r="AY362" s="214" t="s">
        <v>129</v>
      </c>
    </row>
    <row r="363" spans="1:51" s="14" customFormat="1" ht="11.25">
      <c r="B363" s="204"/>
      <c r="C363" s="205"/>
      <c r="D363" s="195" t="s">
        <v>141</v>
      </c>
      <c r="E363" s="206" t="s">
        <v>19</v>
      </c>
      <c r="F363" s="207" t="s">
        <v>484</v>
      </c>
      <c r="G363" s="205"/>
      <c r="H363" s="208">
        <v>1.0529999999999999</v>
      </c>
      <c r="I363" s="209"/>
      <c r="J363" s="205"/>
      <c r="K363" s="205"/>
      <c r="L363" s="210"/>
      <c r="M363" s="211"/>
      <c r="N363" s="212"/>
      <c r="O363" s="212"/>
      <c r="P363" s="212"/>
      <c r="Q363" s="212"/>
      <c r="R363" s="212"/>
      <c r="S363" s="212"/>
      <c r="T363" s="213"/>
      <c r="AT363" s="214" t="s">
        <v>141</v>
      </c>
      <c r="AU363" s="214" t="s">
        <v>82</v>
      </c>
      <c r="AV363" s="14" t="s">
        <v>82</v>
      </c>
      <c r="AW363" s="14" t="s">
        <v>33</v>
      </c>
      <c r="AX363" s="14" t="s">
        <v>72</v>
      </c>
      <c r="AY363" s="214" t="s">
        <v>129</v>
      </c>
    </row>
    <row r="364" spans="1:51" s="14" customFormat="1" ht="11.25">
      <c r="B364" s="204"/>
      <c r="C364" s="205"/>
      <c r="D364" s="195" t="s">
        <v>141</v>
      </c>
      <c r="E364" s="206" t="s">
        <v>19</v>
      </c>
      <c r="F364" s="207" t="s">
        <v>484</v>
      </c>
      <c r="G364" s="205"/>
      <c r="H364" s="208">
        <v>1.0529999999999999</v>
      </c>
      <c r="I364" s="209"/>
      <c r="J364" s="205"/>
      <c r="K364" s="205"/>
      <c r="L364" s="210"/>
      <c r="M364" s="211"/>
      <c r="N364" s="212"/>
      <c r="O364" s="212"/>
      <c r="P364" s="212"/>
      <c r="Q364" s="212"/>
      <c r="R364" s="212"/>
      <c r="S364" s="212"/>
      <c r="T364" s="213"/>
      <c r="AT364" s="214" t="s">
        <v>141</v>
      </c>
      <c r="AU364" s="214" t="s">
        <v>82</v>
      </c>
      <c r="AV364" s="14" t="s">
        <v>82</v>
      </c>
      <c r="AW364" s="14" t="s">
        <v>33</v>
      </c>
      <c r="AX364" s="14" t="s">
        <v>72</v>
      </c>
      <c r="AY364" s="214" t="s">
        <v>129</v>
      </c>
    </row>
    <row r="365" spans="1:51" s="14" customFormat="1" ht="11.25">
      <c r="B365" s="204"/>
      <c r="C365" s="205"/>
      <c r="D365" s="195" t="s">
        <v>141</v>
      </c>
      <c r="E365" s="206" t="s">
        <v>19</v>
      </c>
      <c r="F365" s="207" t="s">
        <v>485</v>
      </c>
      <c r="G365" s="205"/>
      <c r="H365" s="208">
        <v>1.8480000000000001</v>
      </c>
      <c r="I365" s="209"/>
      <c r="J365" s="205"/>
      <c r="K365" s="205"/>
      <c r="L365" s="210"/>
      <c r="M365" s="211"/>
      <c r="N365" s="212"/>
      <c r="O365" s="212"/>
      <c r="P365" s="212"/>
      <c r="Q365" s="212"/>
      <c r="R365" s="212"/>
      <c r="S365" s="212"/>
      <c r="T365" s="213"/>
      <c r="AT365" s="214" t="s">
        <v>141</v>
      </c>
      <c r="AU365" s="214" t="s">
        <v>82</v>
      </c>
      <c r="AV365" s="14" t="s">
        <v>82</v>
      </c>
      <c r="AW365" s="14" t="s">
        <v>33</v>
      </c>
      <c r="AX365" s="14" t="s">
        <v>72</v>
      </c>
      <c r="AY365" s="214" t="s">
        <v>129</v>
      </c>
    </row>
    <row r="366" spans="1:51" s="14" customFormat="1" ht="11.25">
      <c r="B366" s="204"/>
      <c r="C366" s="205"/>
      <c r="D366" s="195" t="s">
        <v>141</v>
      </c>
      <c r="E366" s="206" t="s">
        <v>19</v>
      </c>
      <c r="F366" s="207" t="s">
        <v>486</v>
      </c>
      <c r="G366" s="205"/>
      <c r="H366" s="208">
        <v>1.8480000000000001</v>
      </c>
      <c r="I366" s="209"/>
      <c r="J366" s="205"/>
      <c r="K366" s="205"/>
      <c r="L366" s="210"/>
      <c r="M366" s="211"/>
      <c r="N366" s="212"/>
      <c r="O366" s="212"/>
      <c r="P366" s="212"/>
      <c r="Q366" s="212"/>
      <c r="R366" s="212"/>
      <c r="S366" s="212"/>
      <c r="T366" s="213"/>
      <c r="AT366" s="214" t="s">
        <v>141</v>
      </c>
      <c r="AU366" s="214" t="s">
        <v>82</v>
      </c>
      <c r="AV366" s="14" t="s">
        <v>82</v>
      </c>
      <c r="AW366" s="14" t="s">
        <v>33</v>
      </c>
      <c r="AX366" s="14" t="s">
        <v>72</v>
      </c>
      <c r="AY366" s="214" t="s">
        <v>129</v>
      </c>
    </row>
    <row r="367" spans="1:51" s="14" customFormat="1" ht="11.25">
      <c r="B367" s="204"/>
      <c r="C367" s="205"/>
      <c r="D367" s="195" t="s">
        <v>141</v>
      </c>
      <c r="E367" s="206" t="s">
        <v>19</v>
      </c>
      <c r="F367" s="207" t="s">
        <v>487</v>
      </c>
      <c r="G367" s="205"/>
      <c r="H367" s="208">
        <v>5.45</v>
      </c>
      <c r="I367" s="209"/>
      <c r="J367" s="205"/>
      <c r="K367" s="205"/>
      <c r="L367" s="210"/>
      <c r="M367" s="211"/>
      <c r="N367" s="212"/>
      <c r="O367" s="212"/>
      <c r="P367" s="212"/>
      <c r="Q367" s="212"/>
      <c r="R367" s="212"/>
      <c r="S367" s="212"/>
      <c r="T367" s="213"/>
      <c r="AT367" s="214" t="s">
        <v>141</v>
      </c>
      <c r="AU367" s="214" t="s">
        <v>82</v>
      </c>
      <c r="AV367" s="14" t="s">
        <v>82</v>
      </c>
      <c r="AW367" s="14" t="s">
        <v>33</v>
      </c>
      <c r="AX367" s="14" t="s">
        <v>72</v>
      </c>
      <c r="AY367" s="214" t="s">
        <v>129</v>
      </c>
    </row>
    <row r="368" spans="1:51" s="14" customFormat="1" ht="11.25">
      <c r="B368" s="204"/>
      <c r="C368" s="205"/>
      <c r="D368" s="195" t="s">
        <v>141</v>
      </c>
      <c r="E368" s="206" t="s">
        <v>19</v>
      </c>
      <c r="F368" s="207" t="s">
        <v>488</v>
      </c>
      <c r="G368" s="205"/>
      <c r="H368" s="208">
        <v>14.04</v>
      </c>
      <c r="I368" s="209"/>
      <c r="J368" s="205"/>
      <c r="K368" s="205"/>
      <c r="L368" s="210"/>
      <c r="M368" s="211"/>
      <c r="N368" s="212"/>
      <c r="O368" s="212"/>
      <c r="P368" s="212"/>
      <c r="Q368" s="212"/>
      <c r="R368" s="212"/>
      <c r="S368" s="212"/>
      <c r="T368" s="213"/>
      <c r="AT368" s="214" t="s">
        <v>141</v>
      </c>
      <c r="AU368" s="214" t="s">
        <v>82</v>
      </c>
      <c r="AV368" s="14" t="s">
        <v>82</v>
      </c>
      <c r="AW368" s="14" t="s">
        <v>33</v>
      </c>
      <c r="AX368" s="14" t="s">
        <v>72</v>
      </c>
      <c r="AY368" s="214" t="s">
        <v>129</v>
      </c>
    </row>
    <row r="369" spans="1:65" s="14" customFormat="1" ht="11.25">
      <c r="B369" s="204"/>
      <c r="C369" s="205"/>
      <c r="D369" s="195" t="s">
        <v>141</v>
      </c>
      <c r="E369" s="206" t="s">
        <v>19</v>
      </c>
      <c r="F369" s="207" t="s">
        <v>489</v>
      </c>
      <c r="G369" s="205"/>
      <c r="H369" s="208">
        <v>10.379</v>
      </c>
      <c r="I369" s="209"/>
      <c r="J369" s="205"/>
      <c r="K369" s="205"/>
      <c r="L369" s="210"/>
      <c r="M369" s="211"/>
      <c r="N369" s="212"/>
      <c r="O369" s="212"/>
      <c r="P369" s="212"/>
      <c r="Q369" s="212"/>
      <c r="R369" s="212"/>
      <c r="S369" s="212"/>
      <c r="T369" s="213"/>
      <c r="AT369" s="214" t="s">
        <v>141</v>
      </c>
      <c r="AU369" s="214" t="s">
        <v>82</v>
      </c>
      <c r="AV369" s="14" t="s">
        <v>82</v>
      </c>
      <c r="AW369" s="14" t="s">
        <v>33</v>
      </c>
      <c r="AX369" s="14" t="s">
        <v>72</v>
      </c>
      <c r="AY369" s="214" t="s">
        <v>129</v>
      </c>
    </row>
    <row r="370" spans="1:65" s="14" customFormat="1" ht="11.25">
      <c r="B370" s="204"/>
      <c r="C370" s="205"/>
      <c r="D370" s="195" t="s">
        <v>141</v>
      </c>
      <c r="E370" s="206" t="s">
        <v>19</v>
      </c>
      <c r="F370" s="207" t="s">
        <v>490</v>
      </c>
      <c r="G370" s="205"/>
      <c r="H370" s="208">
        <v>5.7450000000000001</v>
      </c>
      <c r="I370" s="209"/>
      <c r="J370" s="205"/>
      <c r="K370" s="205"/>
      <c r="L370" s="210"/>
      <c r="M370" s="211"/>
      <c r="N370" s="212"/>
      <c r="O370" s="212"/>
      <c r="P370" s="212"/>
      <c r="Q370" s="212"/>
      <c r="R370" s="212"/>
      <c r="S370" s="212"/>
      <c r="T370" s="213"/>
      <c r="AT370" s="214" t="s">
        <v>141</v>
      </c>
      <c r="AU370" s="214" t="s">
        <v>82</v>
      </c>
      <c r="AV370" s="14" t="s">
        <v>82</v>
      </c>
      <c r="AW370" s="14" t="s">
        <v>33</v>
      </c>
      <c r="AX370" s="14" t="s">
        <v>72</v>
      </c>
      <c r="AY370" s="214" t="s">
        <v>129</v>
      </c>
    </row>
    <row r="371" spans="1:65" s="14" customFormat="1" ht="11.25">
      <c r="B371" s="204"/>
      <c r="C371" s="205"/>
      <c r="D371" s="195" t="s">
        <v>141</v>
      </c>
      <c r="E371" s="206" t="s">
        <v>19</v>
      </c>
      <c r="F371" s="207" t="s">
        <v>491</v>
      </c>
      <c r="G371" s="205"/>
      <c r="H371" s="208">
        <v>5.94</v>
      </c>
      <c r="I371" s="209"/>
      <c r="J371" s="205"/>
      <c r="K371" s="205"/>
      <c r="L371" s="210"/>
      <c r="M371" s="211"/>
      <c r="N371" s="212"/>
      <c r="O371" s="212"/>
      <c r="P371" s="212"/>
      <c r="Q371" s="212"/>
      <c r="R371" s="212"/>
      <c r="S371" s="212"/>
      <c r="T371" s="213"/>
      <c r="AT371" s="214" t="s">
        <v>141</v>
      </c>
      <c r="AU371" s="214" t="s">
        <v>82</v>
      </c>
      <c r="AV371" s="14" t="s">
        <v>82</v>
      </c>
      <c r="AW371" s="14" t="s">
        <v>33</v>
      </c>
      <c r="AX371" s="14" t="s">
        <v>72</v>
      </c>
      <c r="AY371" s="214" t="s">
        <v>129</v>
      </c>
    </row>
    <row r="372" spans="1:65" s="14" customFormat="1" ht="11.25">
      <c r="B372" s="204"/>
      <c r="C372" s="205"/>
      <c r="D372" s="195" t="s">
        <v>141</v>
      </c>
      <c r="E372" s="206" t="s">
        <v>19</v>
      </c>
      <c r="F372" s="207" t="s">
        <v>492</v>
      </c>
      <c r="G372" s="205"/>
      <c r="H372" s="208">
        <v>1.3089999999999999</v>
      </c>
      <c r="I372" s="209"/>
      <c r="J372" s="205"/>
      <c r="K372" s="205"/>
      <c r="L372" s="210"/>
      <c r="M372" s="211"/>
      <c r="N372" s="212"/>
      <c r="O372" s="212"/>
      <c r="P372" s="212"/>
      <c r="Q372" s="212"/>
      <c r="R372" s="212"/>
      <c r="S372" s="212"/>
      <c r="T372" s="213"/>
      <c r="AT372" s="214" t="s">
        <v>141</v>
      </c>
      <c r="AU372" s="214" t="s">
        <v>82</v>
      </c>
      <c r="AV372" s="14" t="s">
        <v>82</v>
      </c>
      <c r="AW372" s="14" t="s">
        <v>33</v>
      </c>
      <c r="AX372" s="14" t="s">
        <v>72</v>
      </c>
      <c r="AY372" s="214" t="s">
        <v>129</v>
      </c>
    </row>
    <row r="373" spans="1:65" s="14" customFormat="1" ht="11.25">
      <c r="B373" s="204"/>
      <c r="C373" s="205"/>
      <c r="D373" s="195" t="s">
        <v>141</v>
      </c>
      <c r="E373" s="206" t="s">
        <v>19</v>
      </c>
      <c r="F373" s="207" t="s">
        <v>493</v>
      </c>
      <c r="G373" s="205"/>
      <c r="H373" s="208">
        <v>0.93799999999999994</v>
      </c>
      <c r="I373" s="209"/>
      <c r="J373" s="205"/>
      <c r="K373" s="205"/>
      <c r="L373" s="210"/>
      <c r="M373" s="211"/>
      <c r="N373" s="212"/>
      <c r="O373" s="212"/>
      <c r="P373" s="212"/>
      <c r="Q373" s="212"/>
      <c r="R373" s="212"/>
      <c r="S373" s="212"/>
      <c r="T373" s="213"/>
      <c r="AT373" s="214" t="s">
        <v>141</v>
      </c>
      <c r="AU373" s="214" t="s">
        <v>82</v>
      </c>
      <c r="AV373" s="14" t="s">
        <v>82</v>
      </c>
      <c r="AW373" s="14" t="s">
        <v>33</v>
      </c>
      <c r="AX373" s="14" t="s">
        <v>72</v>
      </c>
      <c r="AY373" s="214" t="s">
        <v>129</v>
      </c>
    </row>
    <row r="374" spans="1:65" s="14" customFormat="1" ht="11.25">
      <c r="B374" s="204"/>
      <c r="C374" s="205"/>
      <c r="D374" s="195" t="s">
        <v>141</v>
      </c>
      <c r="E374" s="206" t="s">
        <v>19</v>
      </c>
      <c r="F374" s="207" t="s">
        <v>494</v>
      </c>
      <c r="G374" s="205"/>
      <c r="H374" s="208">
        <v>4.5</v>
      </c>
      <c r="I374" s="209"/>
      <c r="J374" s="205"/>
      <c r="K374" s="205"/>
      <c r="L374" s="210"/>
      <c r="M374" s="211"/>
      <c r="N374" s="212"/>
      <c r="O374" s="212"/>
      <c r="P374" s="212"/>
      <c r="Q374" s="212"/>
      <c r="R374" s="212"/>
      <c r="S374" s="212"/>
      <c r="T374" s="213"/>
      <c r="AT374" s="214" t="s">
        <v>141</v>
      </c>
      <c r="AU374" s="214" t="s">
        <v>82</v>
      </c>
      <c r="AV374" s="14" t="s">
        <v>82</v>
      </c>
      <c r="AW374" s="14" t="s">
        <v>33</v>
      </c>
      <c r="AX374" s="14" t="s">
        <v>72</v>
      </c>
      <c r="AY374" s="214" t="s">
        <v>129</v>
      </c>
    </row>
    <row r="375" spans="1:65" s="14" customFormat="1" ht="11.25">
      <c r="B375" s="204"/>
      <c r="C375" s="205"/>
      <c r="D375" s="195" t="s">
        <v>141</v>
      </c>
      <c r="E375" s="206" t="s">
        <v>19</v>
      </c>
      <c r="F375" s="207" t="s">
        <v>495</v>
      </c>
      <c r="G375" s="205"/>
      <c r="H375" s="208">
        <v>0.25800000000000001</v>
      </c>
      <c r="I375" s="209"/>
      <c r="J375" s="205"/>
      <c r="K375" s="205"/>
      <c r="L375" s="210"/>
      <c r="M375" s="211"/>
      <c r="N375" s="212"/>
      <c r="O375" s="212"/>
      <c r="P375" s="212"/>
      <c r="Q375" s="212"/>
      <c r="R375" s="212"/>
      <c r="S375" s="212"/>
      <c r="T375" s="213"/>
      <c r="AT375" s="214" t="s">
        <v>141</v>
      </c>
      <c r="AU375" s="214" t="s">
        <v>82</v>
      </c>
      <c r="AV375" s="14" t="s">
        <v>82</v>
      </c>
      <c r="AW375" s="14" t="s">
        <v>33</v>
      </c>
      <c r="AX375" s="14" t="s">
        <v>72</v>
      </c>
      <c r="AY375" s="214" t="s">
        <v>129</v>
      </c>
    </row>
    <row r="376" spans="1:65" s="14" customFormat="1" ht="11.25">
      <c r="B376" s="204"/>
      <c r="C376" s="205"/>
      <c r="D376" s="195" t="s">
        <v>141</v>
      </c>
      <c r="E376" s="206" t="s">
        <v>19</v>
      </c>
      <c r="F376" s="207" t="s">
        <v>495</v>
      </c>
      <c r="G376" s="205"/>
      <c r="H376" s="208">
        <v>0.25800000000000001</v>
      </c>
      <c r="I376" s="209"/>
      <c r="J376" s="205"/>
      <c r="K376" s="205"/>
      <c r="L376" s="210"/>
      <c r="M376" s="211"/>
      <c r="N376" s="212"/>
      <c r="O376" s="212"/>
      <c r="P376" s="212"/>
      <c r="Q376" s="212"/>
      <c r="R376" s="212"/>
      <c r="S376" s="212"/>
      <c r="T376" s="213"/>
      <c r="AT376" s="214" t="s">
        <v>141</v>
      </c>
      <c r="AU376" s="214" t="s">
        <v>82</v>
      </c>
      <c r="AV376" s="14" t="s">
        <v>82</v>
      </c>
      <c r="AW376" s="14" t="s">
        <v>33</v>
      </c>
      <c r="AX376" s="14" t="s">
        <v>72</v>
      </c>
      <c r="AY376" s="214" t="s">
        <v>129</v>
      </c>
    </row>
    <row r="377" spans="1:65" s="14" customFormat="1" ht="11.25">
      <c r="B377" s="204"/>
      <c r="C377" s="205"/>
      <c r="D377" s="195" t="s">
        <v>141</v>
      </c>
      <c r="E377" s="206" t="s">
        <v>19</v>
      </c>
      <c r="F377" s="207" t="s">
        <v>496</v>
      </c>
      <c r="G377" s="205"/>
      <c r="H377" s="208">
        <v>38.273000000000003</v>
      </c>
      <c r="I377" s="209"/>
      <c r="J377" s="205"/>
      <c r="K377" s="205"/>
      <c r="L377" s="210"/>
      <c r="M377" s="211"/>
      <c r="N377" s="212"/>
      <c r="O377" s="212"/>
      <c r="P377" s="212"/>
      <c r="Q377" s="212"/>
      <c r="R377" s="212"/>
      <c r="S377" s="212"/>
      <c r="T377" s="213"/>
      <c r="AT377" s="214" t="s">
        <v>141</v>
      </c>
      <c r="AU377" s="214" t="s">
        <v>82</v>
      </c>
      <c r="AV377" s="14" t="s">
        <v>82</v>
      </c>
      <c r="AW377" s="14" t="s">
        <v>33</v>
      </c>
      <c r="AX377" s="14" t="s">
        <v>72</v>
      </c>
      <c r="AY377" s="214" t="s">
        <v>129</v>
      </c>
    </row>
    <row r="378" spans="1:65" s="14" customFormat="1" ht="11.25">
      <c r="B378" s="204"/>
      <c r="C378" s="205"/>
      <c r="D378" s="195" t="s">
        <v>141</v>
      </c>
      <c r="E378" s="206" t="s">
        <v>19</v>
      </c>
      <c r="F378" s="207" t="s">
        <v>497</v>
      </c>
      <c r="G378" s="205"/>
      <c r="H378" s="208">
        <v>7.29</v>
      </c>
      <c r="I378" s="209"/>
      <c r="J378" s="205"/>
      <c r="K378" s="205"/>
      <c r="L378" s="210"/>
      <c r="M378" s="211"/>
      <c r="N378" s="212"/>
      <c r="O378" s="212"/>
      <c r="P378" s="212"/>
      <c r="Q378" s="212"/>
      <c r="R378" s="212"/>
      <c r="S378" s="212"/>
      <c r="T378" s="213"/>
      <c r="AT378" s="214" t="s">
        <v>141</v>
      </c>
      <c r="AU378" s="214" t="s">
        <v>82</v>
      </c>
      <c r="AV378" s="14" t="s">
        <v>82</v>
      </c>
      <c r="AW378" s="14" t="s">
        <v>33</v>
      </c>
      <c r="AX378" s="14" t="s">
        <v>72</v>
      </c>
      <c r="AY378" s="214" t="s">
        <v>129</v>
      </c>
    </row>
    <row r="379" spans="1:65" s="14" customFormat="1" ht="11.25">
      <c r="B379" s="204"/>
      <c r="C379" s="205"/>
      <c r="D379" s="195" t="s">
        <v>141</v>
      </c>
      <c r="E379" s="206" t="s">
        <v>19</v>
      </c>
      <c r="F379" s="207" t="s">
        <v>498</v>
      </c>
      <c r="G379" s="205"/>
      <c r="H379" s="208">
        <v>85.5</v>
      </c>
      <c r="I379" s="209"/>
      <c r="J379" s="205"/>
      <c r="K379" s="205"/>
      <c r="L379" s="210"/>
      <c r="M379" s="211"/>
      <c r="N379" s="212"/>
      <c r="O379" s="212"/>
      <c r="P379" s="212"/>
      <c r="Q379" s="212"/>
      <c r="R379" s="212"/>
      <c r="S379" s="212"/>
      <c r="T379" s="213"/>
      <c r="AT379" s="214" t="s">
        <v>141</v>
      </c>
      <c r="AU379" s="214" t="s">
        <v>82</v>
      </c>
      <c r="AV379" s="14" t="s">
        <v>82</v>
      </c>
      <c r="AW379" s="14" t="s">
        <v>33</v>
      </c>
      <c r="AX379" s="14" t="s">
        <v>72</v>
      </c>
      <c r="AY379" s="214" t="s">
        <v>129</v>
      </c>
    </row>
    <row r="380" spans="1:65" s="14" customFormat="1" ht="11.25">
      <c r="B380" s="204"/>
      <c r="C380" s="205"/>
      <c r="D380" s="195" t="s">
        <v>141</v>
      </c>
      <c r="E380" s="206" t="s">
        <v>19</v>
      </c>
      <c r="F380" s="207" t="s">
        <v>499</v>
      </c>
      <c r="G380" s="205"/>
      <c r="H380" s="208">
        <v>-10.08</v>
      </c>
      <c r="I380" s="209"/>
      <c r="J380" s="205"/>
      <c r="K380" s="205"/>
      <c r="L380" s="210"/>
      <c r="M380" s="211"/>
      <c r="N380" s="212"/>
      <c r="O380" s="212"/>
      <c r="P380" s="212"/>
      <c r="Q380" s="212"/>
      <c r="R380" s="212"/>
      <c r="S380" s="212"/>
      <c r="T380" s="213"/>
      <c r="AT380" s="214" t="s">
        <v>141</v>
      </c>
      <c r="AU380" s="214" t="s">
        <v>82</v>
      </c>
      <c r="AV380" s="14" t="s">
        <v>82</v>
      </c>
      <c r="AW380" s="14" t="s">
        <v>33</v>
      </c>
      <c r="AX380" s="14" t="s">
        <v>72</v>
      </c>
      <c r="AY380" s="214" t="s">
        <v>129</v>
      </c>
    </row>
    <row r="381" spans="1:65" s="14" customFormat="1" ht="11.25">
      <c r="B381" s="204"/>
      <c r="C381" s="205"/>
      <c r="D381" s="195" t="s">
        <v>141</v>
      </c>
      <c r="E381" s="206" t="s">
        <v>19</v>
      </c>
      <c r="F381" s="207" t="s">
        <v>500</v>
      </c>
      <c r="G381" s="205"/>
      <c r="H381" s="208">
        <v>8.9700000000000006</v>
      </c>
      <c r="I381" s="209"/>
      <c r="J381" s="205"/>
      <c r="K381" s="205"/>
      <c r="L381" s="210"/>
      <c r="M381" s="211"/>
      <c r="N381" s="212"/>
      <c r="O381" s="212"/>
      <c r="P381" s="212"/>
      <c r="Q381" s="212"/>
      <c r="R381" s="212"/>
      <c r="S381" s="212"/>
      <c r="T381" s="213"/>
      <c r="AT381" s="214" t="s">
        <v>141</v>
      </c>
      <c r="AU381" s="214" t="s">
        <v>82</v>
      </c>
      <c r="AV381" s="14" t="s">
        <v>82</v>
      </c>
      <c r="AW381" s="14" t="s">
        <v>33</v>
      </c>
      <c r="AX381" s="14" t="s">
        <v>72</v>
      </c>
      <c r="AY381" s="214" t="s">
        <v>129</v>
      </c>
    </row>
    <row r="382" spans="1:65" s="15" customFormat="1" ht="11.25">
      <c r="B382" s="215"/>
      <c r="C382" s="216"/>
      <c r="D382" s="195" t="s">
        <v>141</v>
      </c>
      <c r="E382" s="217" t="s">
        <v>19</v>
      </c>
      <c r="F382" s="218" t="s">
        <v>145</v>
      </c>
      <c r="G382" s="216"/>
      <c r="H382" s="219">
        <v>254.374</v>
      </c>
      <c r="I382" s="220"/>
      <c r="J382" s="216"/>
      <c r="K382" s="216"/>
      <c r="L382" s="221"/>
      <c r="M382" s="222"/>
      <c r="N382" s="223"/>
      <c r="O382" s="223"/>
      <c r="P382" s="223"/>
      <c r="Q382" s="223"/>
      <c r="R382" s="223"/>
      <c r="S382" s="223"/>
      <c r="T382" s="224"/>
      <c r="AT382" s="225" t="s">
        <v>141</v>
      </c>
      <c r="AU382" s="225" t="s">
        <v>82</v>
      </c>
      <c r="AV382" s="15" t="s">
        <v>137</v>
      </c>
      <c r="AW382" s="15" t="s">
        <v>33</v>
      </c>
      <c r="AX382" s="15" t="s">
        <v>80</v>
      </c>
      <c r="AY382" s="225" t="s">
        <v>129</v>
      </c>
    </row>
    <row r="383" spans="1:65" s="2" customFormat="1" ht="24.2" customHeight="1">
      <c r="A383" s="36"/>
      <c r="B383" s="37"/>
      <c r="C383" s="175" t="s">
        <v>501</v>
      </c>
      <c r="D383" s="175" t="s">
        <v>132</v>
      </c>
      <c r="E383" s="176" t="s">
        <v>502</v>
      </c>
      <c r="F383" s="177" t="s">
        <v>503</v>
      </c>
      <c r="G383" s="178" t="s">
        <v>135</v>
      </c>
      <c r="H383" s="179">
        <v>254.374</v>
      </c>
      <c r="I383" s="180"/>
      <c r="J383" s="181">
        <f>ROUND(I383*H383,2)</f>
        <v>0</v>
      </c>
      <c r="K383" s="177" t="s">
        <v>136</v>
      </c>
      <c r="L383" s="41"/>
      <c r="M383" s="182" t="s">
        <v>19</v>
      </c>
      <c r="N383" s="183" t="s">
        <v>43</v>
      </c>
      <c r="O383" s="66"/>
      <c r="P383" s="184">
        <f>O383*H383</f>
        <v>0</v>
      </c>
      <c r="Q383" s="184">
        <v>4.0000000000000003E-5</v>
      </c>
      <c r="R383" s="184">
        <f>Q383*H383</f>
        <v>1.017496E-2</v>
      </c>
      <c r="S383" s="184">
        <v>0</v>
      </c>
      <c r="T383" s="185">
        <f>S383*H383</f>
        <v>0</v>
      </c>
      <c r="U383" s="36"/>
      <c r="V383" s="36"/>
      <c r="W383" s="36"/>
      <c r="X383" s="36"/>
      <c r="Y383" s="36"/>
      <c r="Z383" s="36"/>
      <c r="AA383" s="36"/>
      <c r="AB383" s="36"/>
      <c r="AC383" s="36"/>
      <c r="AD383" s="36"/>
      <c r="AE383" s="36"/>
      <c r="AR383" s="186" t="s">
        <v>137</v>
      </c>
      <c r="AT383" s="186" t="s">
        <v>132</v>
      </c>
      <c r="AU383" s="186" t="s">
        <v>82</v>
      </c>
      <c r="AY383" s="19" t="s">
        <v>129</v>
      </c>
      <c r="BE383" s="187">
        <f>IF(N383="základní",J383,0)</f>
        <v>0</v>
      </c>
      <c r="BF383" s="187">
        <f>IF(N383="snížená",J383,0)</f>
        <v>0</v>
      </c>
      <c r="BG383" s="187">
        <f>IF(N383="zákl. přenesená",J383,0)</f>
        <v>0</v>
      </c>
      <c r="BH383" s="187">
        <f>IF(N383="sníž. přenesená",J383,0)</f>
        <v>0</v>
      </c>
      <c r="BI383" s="187">
        <f>IF(N383="nulová",J383,0)</f>
        <v>0</v>
      </c>
      <c r="BJ383" s="19" t="s">
        <v>80</v>
      </c>
      <c r="BK383" s="187">
        <f>ROUND(I383*H383,2)</f>
        <v>0</v>
      </c>
      <c r="BL383" s="19" t="s">
        <v>137</v>
      </c>
      <c r="BM383" s="186" t="s">
        <v>504</v>
      </c>
    </row>
    <row r="384" spans="1:65" s="2" customFormat="1" ht="11.25">
      <c r="A384" s="36"/>
      <c r="B384" s="37"/>
      <c r="C384" s="38"/>
      <c r="D384" s="188" t="s">
        <v>139</v>
      </c>
      <c r="E384" s="38"/>
      <c r="F384" s="189" t="s">
        <v>505</v>
      </c>
      <c r="G384" s="38"/>
      <c r="H384" s="38"/>
      <c r="I384" s="190"/>
      <c r="J384" s="38"/>
      <c r="K384" s="38"/>
      <c r="L384" s="41"/>
      <c r="M384" s="191"/>
      <c r="N384" s="192"/>
      <c r="O384" s="66"/>
      <c r="P384" s="66"/>
      <c r="Q384" s="66"/>
      <c r="R384" s="66"/>
      <c r="S384" s="66"/>
      <c r="T384" s="67"/>
      <c r="U384" s="36"/>
      <c r="V384" s="36"/>
      <c r="W384" s="36"/>
      <c r="X384" s="36"/>
      <c r="Y384" s="36"/>
      <c r="Z384" s="36"/>
      <c r="AA384" s="36"/>
      <c r="AB384" s="36"/>
      <c r="AC384" s="36"/>
      <c r="AD384" s="36"/>
      <c r="AE384" s="36"/>
      <c r="AT384" s="19" t="s">
        <v>139</v>
      </c>
      <c r="AU384" s="19" t="s">
        <v>82</v>
      </c>
    </row>
    <row r="385" spans="1:65" s="2" customFormat="1" ht="175.5">
      <c r="A385" s="36"/>
      <c r="B385" s="37"/>
      <c r="C385" s="38"/>
      <c r="D385" s="195" t="s">
        <v>171</v>
      </c>
      <c r="E385" s="38"/>
      <c r="F385" s="226" t="s">
        <v>506</v>
      </c>
      <c r="G385" s="38"/>
      <c r="H385" s="38"/>
      <c r="I385" s="190"/>
      <c r="J385" s="38"/>
      <c r="K385" s="38"/>
      <c r="L385" s="41"/>
      <c r="M385" s="191"/>
      <c r="N385" s="192"/>
      <c r="O385" s="66"/>
      <c r="P385" s="66"/>
      <c r="Q385" s="66"/>
      <c r="R385" s="66"/>
      <c r="S385" s="66"/>
      <c r="T385" s="67"/>
      <c r="U385" s="36"/>
      <c r="V385" s="36"/>
      <c r="W385" s="36"/>
      <c r="X385" s="36"/>
      <c r="Y385" s="36"/>
      <c r="Z385" s="36"/>
      <c r="AA385" s="36"/>
      <c r="AB385" s="36"/>
      <c r="AC385" s="36"/>
      <c r="AD385" s="36"/>
      <c r="AE385" s="36"/>
      <c r="AT385" s="19" t="s">
        <v>171</v>
      </c>
      <c r="AU385" s="19" t="s">
        <v>82</v>
      </c>
    </row>
    <row r="386" spans="1:65" s="2" customFormat="1" ht="24.2" customHeight="1">
      <c r="A386" s="36"/>
      <c r="B386" s="37"/>
      <c r="C386" s="175" t="s">
        <v>507</v>
      </c>
      <c r="D386" s="175" t="s">
        <v>132</v>
      </c>
      <c r="E386" s="176" t="s">
        <v>508</v>
      </c>
      <c r="F386" s="177" t="s">
        <v>509</v>
      </c>
      <c r="G386" s="178" t="s">
        <v>135</v>
      </c>
      <c r="H386" s="179">
        <v>510.65800000000002</v>
      </c>
      <c r="I386" s="180"/>
      <c r="J386" s="181">
        <f>ROUND(I386*H386,2)</f>
        <v>0</v>
      </c>
      <c r="K386" s="177" t="s">
        <v>136</v>
      </c>
      <c r="L386" s="41"/>
      <c r="M386" s="182" t="s">
        <v>19</v>
      </c>
      <c r="N386" s="183" t="s">
        <v>43</v>
      </c>
      <c r="O386" s="66"/>
      <c r="P386" s="184">
        <f>O386*H386</f>
        <v>0</v>
      </c>
      <c r="Q386" s="184">
        <v>4.0000000000000003E-5</v>
      </c>
      <c r="R386" s="184">
        <f>Q386*H386</f>
        <v>2.0426320000000001E-2</v>
      </c>
      <c r="S386" s="184">
        <v>0</v>
      </c>
      <c r="T386" s="185">
        <f>S386*H386</f>
        <v>0</v>
      </c>
      <c r="U386" s="36"/>
      <c r="V386" s="36"/>
      <c r="W386" s="36"/>
      <c r="X386" s="36"/>
      <c r="Y386" s="36"/>
      <c r="Z386" s="36"/>
      <c r="AA386" s="36"/>
      <c r="AB386" s="36"/>
      <c r="AC386" s="36"/>
      <c r="AD386" s="36"/>
      <c r="AE386" s="36"/>
      <c r="AR386" s="186" t="s">
        <v>137</v>
      </c>
      <c r="AT386" s="186" t="s">
        <v>132</v>
      </c>
      <c r="AU386" s="186" t="s">
        <v>82</v>
      </c>
      <c r="AY386" s="19" t="s">
        <v>129</v>
      </c>
      <c r="BE386" s="187">
        <f>IF(N386="základní",J386,0)</f>
        <v>0</v>
      </c>
      <c r="BF386" s="187">
        <f>IF(N386="snížená",J386,0)</f>
        <v>0</v>
      </c>
      <c r="BG386" s="187">
        <f>IF(N386="zákl. přenesená",J386,0)</f>
        <v>0</v>
      </c>
      <c r="BH386" s="187">
        <f>IF(N386="sníž. přenesená",J386,0)</f>
        <v>0</v>
      </c>
      <c r="BI386" s="187">
        <f>IF(N386="nulová",J386,0)</f>
        <v>0</v>
      </c>
      <c r="BJ386" s="19" t="s">
        <v>80</v>
      </c>
      <c r="BK386" s="187">
        <f>ROUND(I386*H386,2)</f>
        <v>0</v>
      </c>
      <c r="BL386" s="19" t="s">
        <v>137</v>
      </c>
      <c r="BM386" s="186" t="s">
        <v>510</v>
      </c>
    </row>
    <row r="387" spans="1:65" s="2" customFormat="1" ht="11.25">
      <c r="A387" s="36"/>
      <c r="B387" s="37"/>
      <c r="C387" s="38"/>
      <c r="D387" s="188" t="s">
        <v>139</v>
      </c>
      <c r="E387" s="38"/>
      <c r="F387" s="189" t="s">
        <v>511</v>
      </c>
      <c r="G387" s="38"/>
      <c r="H387" s="38"/>
      <c r="I387" s="190"/>
      <c r="J387" s="38"/>
      <c r="K387" s="38"/>
      <c r="L387" s="41"/>
      <c r="M387" s="191"/>
      <c r="N387" s="192"/>
      <c r="O387" s="66"/>
      <c r="P387" s="66"/>
      <c r="Q387" s="66"/>
      <c r="R387" s="66"/>
      <c r="S387" s="66"/>
      <c r="T387" s="67"/>
      <c r="U387" s="36"/>
      <c r="V387" s="36"/>
      <c r="W387" s="36"/>
      <c r="X387" s="36"/>
      <c r="Y387" s="36"/>
      <c r="Z387" s="36"/>
      <c r="AA387" s="36"/>
      <c r="AB387" s="36"/>
      <c r="AC387" s="36"/>
      <c r="AD387" s="36"/>
      <c r="AE387" s="36"/>
      <c r="AT387" s="19" t="s">
        <v>139</v>
      </c>
      <c r="AU387" s="19" t="s">
        <v>82</v>
      </c>
    </row>
    <row r="388" spans="1:65" s="2" customFormat="1" ht="175.5">
      <c r="A388" s="36"/>
      <c r="B388" s="37"/>
      <c r="C388" s="38"/>
      <c r="D388" s="195" t="s">
        <v>171</v>
      </c>
      <c r="E388" s="38"/>
      <c r="F388" s="226" t="s">
        <v>506</v>
      </c>
      <c r="G388" s="38"/>
      <c r="H388" s="38"/>
      <c r="I388" s="190"/>
      <c r="J388" s="38"/>
      <c r="K388" s="38"/>
      <c r="L388" s="41"/>
      <c r="M388" s="191"/>
      <c r="N388" s="192"/>
      <c r="O388" s="66"/>
      <c r="P388" s="66"/>
      <c r="Q388" s="66"/>
      <c r="R388" s="66"/>
      <c r="S388" s="66"/>
      <c r="T388" s="67"/>
      <c r="U388" s="36"/>
      <c r="V388" s="36"/>
      <c r="W388" s="36"/>
      <c r="X388" s="36"/>
      <c r="Y388" s="36"/>
      <c r="Z388" s="36"/>
      <c r="AA388" s="36"/>
      <c r="AB388" s="36"/>
      <c r="AC388" s="36"/>
      <c r="AD388" s="36"/>
      <c r="AE388" s="36"/>
      <c r="AT388" s="19" t="s">
        <v>171</v>
      </c>
      <c r="AU388" s="19" t="s">
        <v>82</v>
      </c>
    </row>
    <row r="389" spans="1:65" s="14" customFormat="1" ht="11.25">
      <c r="B389" s="204"/>
      <c r="C389" s="205"/>
      <c r="D389" s="195" t="s">
        <v>141</v>
      </c>
      <c r="E389" s="206" t="s">
        <v>19</v>
      </c>
      <c r="F389" s="207" t="s">
        <v>512</v>
      </c>
      <c r="G389" s="205"/>
      <c r="H389" s="208">
        <v>366.13400000000001</v>
      </c>
      <c r="I389" s="209"/>
      <c r="J389" s="205"/>
      <c r="K389" s="205"/>
      <c r="L389" s="210"/>
      <c r="M389" s="211"/>
      <c r="N389" s="212"/>
      <c r="O389" s="212"/>
      <c r="P389" s="212"/>
      <c r="Q389" s="212"/>
      <c r="R389" s="212"/>
      <c r="S389" s="212"/>
      <c r="T389" s="213"/>
      <c r="AT389" s="214" t="s">
        <v>141</v>
      </c>
      <c r="AU389" s="214" t="s">
        <v>82</v>
      </c>
      <c r="AV389" s="14" t="s">
        <v>82</v>
      </c>
      <c r="AW389" s="14" t="s">
        <v>33</v>
      </c>
      <c r="AX389" s="14" t="s">
        <v>72</v>
      </c>
      <c r="AY389" s="214" t="s">
        <v>129</v>
      </c>
    </row>
    <row r="390" spans="1:65" s="14" customFormat="1" ht="11.25">
      <c r="B390" s="204"/>
      <c r="C390" s="205"/>
      <c r="D390" s="195" t="s">
        <v>141</v>
      </c>
      <c r="E390" s="206" t="s">
        <v>19</v>
      </c>
      <c r="F390" s="207" t="s">
        <v>513</v>
      </c>
      <c r="G390" s="205"/>
      <c r="H390" s="208">
        <v>3.15</v>
      </c>
      <c r="I390" s="209"/>
      <c r="J390" s="205"/>
      <c r="K390" s="205"/>
      <c r="L390" s="210"/>
      <c r="M390" s="211"/>
      <c r="N390" s="212"/>
      <c r="O390" s="212"/>
      <c r="P390" s="212"/>
      <c r="Q390" s="212"/>
      <c r="R390" s="212"/>
      <c r="S390" s="212"/>
      <c r="T390" s="213"/>
      <c r="AT390" s="214" t="s">
        <v>141</v>
      </c>
      <c r="AU390" s="214" t="s">
        <v>82</v>
      </c>
      <c r="AV390" s="14" t="s">
        <v>82</v>
      </c>
      <c r="AW390" s="14" t="s">
        <v>33</v>
      </c>
      <c r="AX390" s="14" t="s">
        <v>72</v>
      </c>
      <c r="AY390" s="214" t="s">
        <v>129</v>
      </c>
    </row>
    <row r="391" spans="1:65" s="14" customFormat="1" ht="11.25">
      <c r="B391" s="204"/>
      <c r="C391" s="205"/>
      <c r="D391" s="195" t="s">
        <v>141</v>
      </c>
      <c r="E391" s="206" t="s">
        <v>19</v>
      </c>
      <c r="F391" s="207" t="s">
        <v>513</v>
      </c>
      <c r="G391" s="205"/>
      <c r="H391" s="208">
        <v>3.15</v>
      </c>
      <c r="I391" s="209"/>
      <c r="J391" s="205"/>
      <c r="K391" s="205"/>
      <c r="L391" s="210"/>
      <c r="M391" s="211"/>
      <c r="N391" s="212"/>
      <c r="O391" s="212"/>
      <c r="P391" s="212"/>
      <c r="Q391" s="212"/>
      <c r="R391" s="212"/>
      <c r="S391" s="212"/>
      <c r="T391" s="213"/>
      <c r="AT391" s="214" t="s">
        <v>141</v>
      </c>
      <c r="AU391" s="214" t="s">
        <v>82</v>
      </c>
      <c r="AV391" s="14" t="s">
        <v>82</v>
      </c>
      <c r="AW391" s="14" t="s">
        <v>33</v>
      </c>
      <c r="AX391" s="14" t="s">
        <v>72</v>
      </c>
      <c r="AY391" s="214" t="s">
        <v>129</v>
      </c>
    </row>
    <row r="392" spans="1:65" s="14" customFormat="1" ht="11.25">
      <c r="B392" s="204"/>
      <c r="C392" s="205"/>
      <c r="D392" s="195" t="s">
        <v>141</v>
      </c>
      <c r="E392" s="206" t="s">
        <v>19</v>
      </c>
      <c r="F392" s="207" t="s">
        <v>514</v>
      </c>
      <c r="G392" s="205"/>
      <c r="H392" s="208">
        <v>13.082000000000001</v>
      </c>
      <c r="I392" s="209"/>
      <c r="J392" s="205"/>
      <c r="K392" s="205"/>
      <c r="L392" s="210"/>
      <c r="M392" s="211"/>
      <c r="N392" s="212"/>
      <c r="O392" s="212"/>
      <c r="P392" s="212"/>
      <c r="Q392" s="212"/>
      <c r="R392" s="212"/>
      <c r="S392" s="212"/>
      <c r="T392" s="213"/>
      <c r="AT392" s="214" t="s">
        <v>141</v>
      </c>
      <c r="AU392" s="214" t="s">
        <v>82</v>
      </c>
      <c r="AV392" s="14" t="s">
        <v>82</v>
      </c>
      <c r="AW392" s="14" t="s">
        <v>33</v>
      </c>
      <c r="AX392" s="14" t="s">
        <v>72</v>
      </c>
      <c r="AY392" s="214" t="s">
        <v>129</v>
      </c>
    </row>
    <row r="393" spans="1:65" s="14" customFormat="1" ht="11.25">
      <c r="B393" s="204"/>
      <c r="C393" s="205"/>
      <c r="D393" s="195" t="s">
        <v>141</v>
      </c>
      <c r="E393" s="206" t="s">
        <v>19</v>
      </c>
      <c r="F393" s="207" t="s">
        <v>515</v>
      </c>
      <c r="G393" s="205"/>
      <c r="H393" s="208">
        <v>35.142000000000003</v>
      </c>
      <c r="I393" s="209"/>
      <c r="J393" s="205"/>
      <c r="K393" s="205"/>
      <c r="L393" s="210"/>
      <c r="M393" s="211"/>
      <c r="N393" s="212"/>
      <c r="O393" s="212"/>
      <c r="P393" s="212"/>
      <c r="Q393" s="212"/>
      <c r="R393" s="212"/>
      <c r="S393" s="212"/>
      <c r="T393" s="213"/>
      <c r="AT393" s="214" t="s">
        <v>141</v>
      </c>
      <c r="AU393" s="214" t="s">
        <v>82</v>
      </c>
      <c r="AV393" s="14" t="s">
        <v>82</v>
      </c>
      <c r="AW393" s="14" t="s">
        <v>33</v>
      </c>
      <c r="AX393" s="14" t="s">
        <v>72</v>
      </c>
      <c r="AY393" s="214" t="s">
        <v>129</v>
      </c>
    </row>
    <row r="394" spans="1:65" s="14" customFormat="1" ht="11.25">
      <c r="B394" s="204"/>
      <c r="C394" s="205"/>
      <c r="D394" s="195" t="s">
        <v>141</v>
      </c>
      <c r="E394" s="206" t="s">
        <v>19</v>
      </c>
      <c r="F394" s="207" t="s">
        <v>516</v>
      </c>
      <c r="G394" s="205"/>
      <c r="H394" s="208">
        <v>90</v>
      </c>
      <c r="I394" s="209"/>
      <c r="J394" s="205"/>
      <c r="K394" s="205"/>
      <c r="L394" s="210"/>
      <c r="M394" s="211"/>
      <c r="N394" s="212"/>
      <c r="O394" s="212"/>
      <c r="P394" s="212"/>
      <c r="Q394" s="212"/>
      <c r="R394" s="212"/>
      <c r="S394" s="212"/>
      <c r="T394" s="213"/>
      <c r="AT394" s="214" t="s">
        <v>141</v>
      </c>
      <c r="AU394" s="214" t="s">
        <v>82</v>
      </c>
      <c r="AV394" s="14" t="s">
        <v>82</v>
      </c>
      <c r="AW394" s="14" t="s">
        <v>33</v>
      </c>
      <c r="AX394" s="14" t="s">
        <v>72</v>
      </c>
      <c r="AY394" s="214" t="s">
        <v>129</v>
      </c>
    </row>
    <row r="395" spans="1:65" s="15" customFormat="1" ht="11.25">
      <c r="B395" s="215"/>
      <c r="C395" s="216"/>
      <c r="D395" s="195" t="s">
        <v>141</v>
      </c>
      <c r="E395" s="217" t="s">
        <v>19</v>
      </c>
      <c r="F395" s="218" t="s">
        <v>145</v>
      </c>
      <c r="G395" s="216"/>
      <c r="H395" s="219">
        <v>510.65800000000002</v>
      </c>
      <c r="I395" s="220"/>
      <c r="J395" s="216"/>
      <c r="K395" s="216"/>
      <c r="L395" s="221"/>
      <c r="M395" s="222"/>
      <c r="N395" s="223"/>
      <c r="O395" s="223"/>
      <c r="P395" s="223"/>
      <c r="Q395" s="223"/>
      <c r="R395" s="223"/>
      <c r="S395" s="223"/>
      <c r="T395" s="224"/>
      <c r="AT395" s="225" t="s">
        <v>141</v>
      </c>
      <c r="AU395" s="225" t="s">
        <v>82</v>
      </c>
      <c r="AV395" s="15" t="s">
        <v>137</v>
      </c>
      <c r="AW395" s="15" t="s">
        <v>33</v>
      </c>
      <c r="AX395" s="15" t="s">
        <v>80</v>
      </c>
      <c r="AY395" s="225" t="s">
        <v>129</v>
      </c>
    </row>
    <row r="396" spans="1:65" s="12" customFormat="1" ht="22.9" customHeight="1">
      <c r="B396" s="159"/>
      <c r="C396" s="160"/>
      <c r="D396" s="161" t="s">
        <v>71</v>
      </c>
      <c r="E396" s="173" t="s">
        <v>517</v>
      </c>
      <c r="F396" s="173" t="s">
        <v>518</v>
      </c>
      <c r="G396" s="160"/>
      <c r="H396" s="160"/>
      <c r="I396" s="163"/>
      <c r="J396" s="174">
        <f>BK396</f>
        <v>0</v>
      </c>
      <c r="K396" s="160"/>
      <c r="L396" s="165"/>
      <c r="M396" s="166"/>
      <c r="N396" s="167"/>
      <c r="O396" s="167"/>
      <c r="P396" s="168">
        <f>SUM(P397:P412)</f>
        <v>0</v>
      </c>
      <c r="Q396" s="167"/>
      <c r="R396" s="168">
        <f>SUM(R397:R412)</f>
        <v>0</v>
      </c>
      <c r="S396" s="167"/>
      <c r="T396" s="169">
        <f>SUM(T397:T412)</f>
        <v>0</v>
      </c>
      <c r="AR396" s="170" t="s">
        <v>80</v>
      </c>
      <c r="AT396" s="171" t="s">
        <v>71</v>
      </c>
      <c r="AU396" s="171" t="s">
        <v>80</v>
      </c>
      <c r="AY396" s="170" t="s">
        <v>129</v>
      </c>
      <c r="BK396" s="172">
        <f>SUM(BK397:BK412)</f>
        <v>0</v>
      </c>
    </row>
    <row r="397" spans="1:65" s="2" customFormat="1" ht="24.2" customHeight="1">
      <c r="A397" s="36"/>
      <c r="B397" s="37"/>
      <c r="C397" s="175" t="s">
        <v>519</v>
      </c>
      <c r="D397" s="175" t="s">
        <v>132</v>
      </c>
      <c r="E397" s="176" t="s">
        <v>520</v>
      </c>
      <c r="F397" s="177" t="s">
        <v>521</v>
      </c>
      <c r="G397" s="178" t="s">
        <v>522</v>
      </c>
      <c r="H397" s="179">
        <v>62.962000000000003</v>
      </c>
      <c r="I397" s="180"/>
      <c r="J397" s="181">
        <f>ROUND(I397*H397,2)</f>
        <v>0</v>
      </c>
      <c r="K397" s="177" t="s">
        <v>136</v>
      </c>
      <c r="L397" s="41"/>
      <c r="M397" s="182" t="s">
        <v>19</v>
      </c>
      <c r="N397" s="183" t="s">
        <v>43</v>
      </c>
      <c r="O397" s="66"/>
      <c r="P397" s="184">
        <f>O397*H397</f>
        <v>0</v>
      </c>
      <c r="Q397" s="184">
        <v>0</v>
      </c>
      <c r="R397" s="184">
        <f>Q397*H397</f>
        <v>0</v>
      </c>
      <c r="S397" s="184">
        <v>0</v>
      </c>
      <c r="T397" s="185">
        <f>S397*H397</f>
        <v>0</v>
      </c>
      <c r="U397" s="36"/>
      <c r="V397" s="36"/>
      <c r="W397" s="36"/>
      <c r="X397" s="36"/>
      <c r="Y397" s="36"/>
      <c r="Z397" s="36"/>
      <c r="AA397" s="36"/>
      <c r="AB397" s="36"/>
      <c r="AC397" s="36"/>
      <c r="AD397" s="36"/>
      <c r="AE397" s="36"/>
      <c r="AR397" s="186" t="s">
        <v>137</v>
      </c>
      <c r="AT397" s="186" t="s">
        <v>132</v>
      </c>
      <c r="AU397" s="186" t="s">
        <v>82</v>
      </c>
      <c r="AY397" s="19" t="s">
        <v>129</v>
      </c>
      <c r="BE397" s="187">
        <f>IF(N397="základní",J397,0)</f>
        <v>0</v>
      </c>
      <c r="BF397" s="187">
        <f>IF(N397="snížená",J397,0)</f>
        <v>0</v>
      </c>
      <c r="BG397" s="187">
        <f>IF(N397="zákl. přenesená",J397,0)</f>
        <v>0</v>
      </c>
      <c r="BH397" s="187">
        <f>IF(N397="sníž. přenesená",J397,0)</f>
        <v>0</v>
      </c>
      <c r="BI397" s="187">
        <f>IF(N397="nulová",J397,0)</f>
        <v>0</v>
      </c>
      <c r="BJ397" s="19" t="s">
        <v>80</v>
      </c>
      <c r="BK397" s="187">
        <f>ROUND(I397*H397,2)</f>
        <v>0</v>
      </c>
      <c r="BL397" s="19" t="s">
        <v>137</v>
      </c>
      <c r="BM397" s="186" t="s">
        <v>523</v>
      </c>
    </row>
    <row r="398" spans="1:65" s="2" customFormat="1" ht="11.25">
      <c r="A398" s="36"/>
      <c r="B398" s="37"/>
      <c r="C398" s="38"/>
      <c r="D398" s="188" t="s">
        <v>139</v>
      </c>
      <c r="E398" s="38"/>
      <c r="F398" s="189" t="s">
        <v>524</v>
      </c>
      <c r="G398" s="38"/>
      <c r="H398" s="38"/>
      <c r="I398" s="190"/>
      <c r="J398" s="38"/>
      <c r="K398" s="38"/>
      <c r="L398" s="41"/>
      <c r="M398" s="191"/>
      <c r="N398" s="192"/>
      <c r="O398" s="66"/>
      <c r="P398" s="66"/>
      <c r="Q398" s="66"/>
      <c r="R398" s="66"/>
      <c r="S398" s="66"/>
      <c r="T398" s="67"/>
      <c r="U398" s="36"/>
      <c r="V398" s="36"/>
      <c r="W398" s="36"/>
      <c r="X398" s="36"/>
      <c r="Y398" s="36"/>
      <c r="Z398" s="36"/>
      <c r="AA398" s="36"/>
      <c r="AB398" s="36"/>
      <c r="AC398" s="36"/>
      <c r="AD398" s="36"/>
      <c r="AE398" s="36"/>
      <c r="AT398" s="19" t="s">
        <v>139</v>
      </c>
      <c r="AU398" s="19" t="s">
        <v>82</v>
      </c>
    </row>
    <row r="399" spans="1:65" s="2" customFormat="1" ht="107.25">
      <c r="A399" s="36"/>
      <c r="B399" s="37"/>
      <c r="C399" s="38"/>
      <c r="D399" s="195" t="s">
        <v>171</v>
      </c>
      <c r="E399" s="38"/>
      <c r="F399" s="226" t="s">
        <v>525</v>
      </c>
      <c r="G399" s="38"/>
      <c r="H399" s="38"/>
      <c r="I399" s="190"/>
      <c r="J399" s="38"/>
      <c r="K399" s="38"/>
      <c r="L399" s="41"/>
      <c r="M399" s="191"/>
      <c r="N399" s="192"/>
      <c r="O399" s="66"/>
      <c r="P399" s="66"/>
      <c r="Q399" s="66"/>
      <c r="R399" s="66"/>
      <c r="S399" s="66"/>
      <c r="T399" s="67"/>
      <c r="U399" s="36"/>
      <c r="V399" s="36"/>
      <c r="W399" s="36"/>
      <c r="X399" s="36"/>
      <c r="Y399" s="36"/>
      <c r="Z399" s="36"/>
      <c r="AA399" s="36"/>
      <c r="AB399" s="36"/>
      <c r="AC399" s="36"/>
      <c r="AD399" s="36"/>
      <c r="AE399" s="36"/>
      <c r="AT399" s="19" t="s">
        <v>171</v>
      </c>
      <c r="AU399" s="19" t="s">
        <v>82</v>
      </c>
    </row>
    <row r="400" spans="1:65" s="2" customFormat="1" ht="16.5" customHeight="1">
      <c r="A400" s="36"/>
      <c r="B400" s="37"/>
      <c r="C400" s="175" t="s">
        <v>526</v>
      </c>
      <c r="D400" s="175" t="s">
        <v>132</v>
      </c>
      <c r="E400" s="176" t="s">
        <v>527</v>
      </c>
      <c r="F400" s="177" t="s">
        <v>528</v>
      </c>
      <c r="G400" s="178" t="s">
        <v>522</v>
      </c>
      <c r="H400" s="179">
        <v>62.962000000000003</v>
      </c>
      <c r="I400" s="180"/>
      <c r="J400" s="181">
        <f>ROUND(I400*H400,2)</f>
        <v>0</v>
      </c>
      <c r="K400" s="177" t="s">
        <v>136</v>
      </c>
      <c r="L400" s="41"/>
      <c r="M400" s="182" t="s">
        <v>19</v>
      </c>
      <c r="N400" s="183" t="s">
        <v>43</v>
      </c>
      <c r="O400" s="66"/>
      <c r="P400" s="184">
        <f>O400*H400</f>
        <v>0</v>
      </c>
      <c r="Q400" s="184">
        <v>0</v>
      </c>
      <c r="R400" s="184">
        <f>Q400*H400</f>
        <v>0</v>
      </c>
      <c r="S400" s="184">
        <v>0</v>
      </c>
      <c r="T400" s="185">
        <f>S400*H400</f>
        <v>0</v>
      </c>
      <c r="U400" s="36"/>
      <c r="V400" s="36"/>
      <c r="W400" s="36"/>
      <c r="X400" s="36"/>
      <c r="Y400" s="36"/>
      <c r="Z400" s="36"/>
      <c r="AA400" s="36"/>
      <c r="AB400" s="36"/>
      <c r="AC400" s="36"/>
      <c r="AD400" s="36"/>
      <c r="AE400" s="36"/>
      <c r="AR400" s="186" t="s">
        <v>137</v>
      </c>
      <c r="AT400" s="186" t="s">
        <v>132</v>
      </c>
      <c r="AU400" s="186" t="s">
        <v>82</v>
      </c>
      <c r="AY400" s="19" t="s">
        <v>129</v>
      </c>
      <c r="BE400" s="187">
        <f>IF(N400="základní",J400,0)</f>
        <v>0</v>
      </c>
      <c r="BF400" s="187">
        <f>IF(N400="snížená",J400,0)</f>
        <v>0</v>
      </c>
      <c r="BG400" s="187">
        <f>IF(N400="zákl. přenesená",J400,0)</f>
        <v>0</v>
      </c>
      <c r="BH400" s="187">
        <f>IF(N400="sníž. přenesená",J400,0)</f>
        <v>0</v>
      </c>
      <c r="BI400" s="187">
        <f>IF(N400="nulová",J400,0)</f>
        <v>0</v>
      </c>
      <c r="BJ400" s="19" t="s">
        <v>80</v>
      </c>
      <c r="BK400" s="187">
        <f>ROUND(I400*H400,2)</f>
        <v>0</v>
      </c>
      <c r="BL400" s="19" t="s">
        <v>137</v>
      </c>
      <c r="BM400" s="186" t="s">
        <v>529</v>
      </c>
    </row>
    <row r="401" spans="1:65" s="2" customFormat="1" ht="11.25">
      <c r="A401" s="36"/>
      <c r="B401" s="37"/>
      <c r="C401" s="38"/>
      <c r="D401" s="188" t="s">
        <v>139</v>
      </c>
      <c r="E401" s="38"/>
      <c r="F401" s="189" t="s">
        <v>530</v>
      </c>
      <c r="G401" s="38"/>
      <c r="H401" s="38"/>
      <c r="I401" s="190"/>
      <c r="J401" s="38"/>
      <c r="K401" s="38"/>
      <c r="L401" s="41"/>
      <c r="M401" s="191"/>
      <c r="N401" s="192"/>
      <c r="O401" s="66"/>
      <c r="P401" s="66"/>
      <c r="Q401" s="66"/>
      <c r="R401" s="66"/>
      <c r="S401" s="66"/>
      <c r="T401" s="67"/>
      <c r="U401" s="36"/>
      <c r="V401" s="36"/>
      <c r="W401" s="36"/>
      <c r="X401" s="36"/>
      <c r="Y401" s="36"/>
      <c r="Z401" s="36"/>
      <c r="AA401" s="36"/>
      <c r="AB401" s="36"/>
      <c r="AC401" s="36"/>
      <c r="AD401" s="36"/>
      <c r="AE401" s="36"/>
      <c r="AT401" s="19" t="s">
        <v>139</v>
      </c>
      <c r="AU401" s="19" t="s">
        <v>82</v>
      </c>
    </row>
    <row r="402" spans="1:65" s="2" customFormat="1" ht="39">
      <c r="A402" s="36"/>
      <c r="B402" s="37"/>
      <c r="C402" s="38"/>
      <c r="D402" s="195" t="s">
        <v>171</v>
      </c>
      <c r="E402" s="38"/>
      <c r="F402" s="226" t="s">
        <v>531</v>
      </c>
      <c r="G402" s="38"/>
      <c r="H402" s="38"/>
      <c r="I402" s="190"/>
      <c r="J402" s="38"/>
      <c r="K402" s="38"/>
      <c r="L402" s="41"/>
      <c r="M402" s="191"/>
      <c r="N402" s="192"/>
      <c r="O402" s="66"/>
      <c r="P402" s="66"/>
      <c r="Q402" s="66"/>
      <c r="R402" s="66"/>
      <c r="S402" s="66"/>
      <c r="T402" s="67"/>
      <c r="U402" s="36"/>
      <c r="V402" s="36"/>
      <c r="W402" s="36"/>
      <c r="X402" s="36"/>
      <c r="Y402" s="36"/>
      <c r="Z402" s="36"/>
      <c r="AA402" s="36"/>
      <c r="AB402" s="36"/>
      <c r="AC402" s="36"/>
      <c r="AD402" s="36"/>
      <c r="AE402" s="36"/>
      <c r="AT402" s="19" t="s">
        <v>171</v>
      </c>
      <c r="AU402" s="19" t="s">
        <v>82</v>
      </c>
    </row>
    <row r="403" spans="1:65" s="2" customFormat="1" ht="21.75" customHeight="1">
      <c r="A403" s="36"/>
      <c r="B403" s="37"/>
      <c r="C403" s="175" t="s">
        <v>532</v>
      </c>
      <c r="D403" s="175" t="s">
        <v>132</v>
      </c>
      <c r="E403" s="176" t="s">
        <v>533</v>
      </c>
      <c r="F403" s="177" t="s">
        <v>534</v>
      </c>
      <c r="G403" s="178" t="s">
        <v>522</v>
      </c>
      <c r="H403" s="179">
        <v>62.962000000000003</v>
      </c>
      <c r="I403" s="180"/>
      <c r="J403" s="181">
        <f>ROUND(I403*H403,2)</f>
        <v>0</v>
      </c>
      <c r="K403" s="177" t="s">
        <v>136</v>
      </c>
      <c r="L403" s="41"/>
      <c r="M403" s="182" t="s">
        <v>19</v>
      </c>
      <c r="N403" s="183" t="s">
        <v>43</v>
      </c>
      <c r="O403" s="66"/>
      <c r="P403" s="184">
        <f>O403*H403</f>
        <v>0</v>
      </c>
      <c r="Q403" s="184">
        <v>0</v>
      </c>
      <c r="R403" s="184">
        <f>Q403*H403</f>
        <v>0</v>
      </c>
      <c r="S403" s="184">
        <v>0</v>
      </c>
      <c r="T403" s="185">
        <f>S403*H403</f>
        <v>0</v>
      </c>
      <c r="U403" s="36"/>
      <c r="V403" s="36"/>
      <c r="W403" s="36"/>
      <c r="X403" s="36"/>
      <c r="Y403" s="36"/>
      <c r="Z403" s="36"/>
      <c r="AA403" s="36"/>
      <c r="AB403" s="36"/>
      <c r="AC403" s="36"/>
      <c r="AD403" s="36"/>
      <c r="AE403" s="36"/>
      <c r="AR403" s="186" t="s">
        <v>137</v>
      </c>
      <c r="AT403" s="186" t="s">
        <v>132</v>
      </c>
      <c r="AU403" s="186" t="s">
        <v>82</v>
      </c>
      <c r="AY403" s="19" t="s">
        <v>129</v>
      </c>
      <c r="BE403" s="187">
        <f>IF(N403="základní",J403,0)</f>
        <v>0</v>
      </c>
      <c r="BF403" s="187">
        <f>IF(N403="snížená",J403,0)</f>
        <v>0</v>
      </c>
      <c r="BG403" s="187">
        <f>IF(N403="zákl. přenesená",J403,0)</f>
        <v>0</v>
      </c>
      <c r="BH403" s="187">
        <f>IF(N403="sníž. přenesená",J403,0)</f>
        <v>0</v>
      </c>
      <c r="BI403" s="187">
        <f>IF(N403="nulová",J403,0)</f>
        <v>0</v>
      </c>
      <c r="BJ403" s="19" t="s">
        <v>80</v>
      </c>
      <c r="BK403" s="187">
        <f>ROUND(I403*H403,2)</f>
        <v>0</v>
      </c>
      <c r="BL403" s="19" t="s">
        <v>137</v>
      </c>
      <c r="BM403" s="186" t="s">
        <v>535</v>
      </c>
    </row>
    <row r="404" spans="1:65" s="2" customFormat="1" ht="11.25">
      <c r="A404" s="36"/>
      <c r="B404" s="37"/>
      <c r="C404" s="38"/>
      <c r="D404" s="188" t="s">
        <v>139</v>
      </c>
      <c r="E404" s="38"/>
      <c r="F404" s="189" t="s">
        <v>536</v>
      </c>
      <c r="G404" s="38"/>
      <c r="H404" s="38"/>
      <c r="I404" s="190"/>
      <c r="J404" s="38"/>
      <c r="K404" s="38"/>
      <c r="L404" s="41"/>
      <c r="M404" s="191"/>
      <c r="N404" s="192"/>
      <c r="O404" s="66"/>
      <c r="P404" s="66"/>
      <c r="Q404" s="66"/>
      <c r="R404" s="66"/>
      <c r="S404" s="66"/>
      <c r="T404" s="67"/>
      <c r="U404" s="36"/>
      <c r="V404" s="36"/>
      <c r="W404" s="36"/>
      <c r="X404" s="36"/>
      <c r="Y404" s="36"/>
      <c r="Z404" s="36"/>
      <c r="AA404" s="36"/>
      <c r="AB404" s="36"/>
      <c r="AC404" s="36"/>
      <c r="AD404" s="36"/>
      <c r="AE404" s="36"/>
      <c r="AT404" s="19" t="s">
        <v>139</v>
      </c>
      <c r="AU404" s="19" t="s">
        <v>82</v>
      </c>
    </row>
    <row r="405" spans="1:65" s="2" customFormat="1" ht="68.25">
      <c r="A405" s="36"/>
      <c r="B405" s="37"/>
      <c r="C405" s="38"/>
      <c r="D405" s="195" t="s">
        <v>171</v>
      </c>
      <c r="E405" s="38"/>
      <c r="F405" s="226" t="s">
        <v>537</v>
      </c>
      <c r="G405" s="38"/>
      <c r="H405" s="38"/>
      <c r="I405" s="190"/>
      <c r="J405" s="38"/>
      <c r="K405" s="38"/>
      <c r="L405" s="41"/>
      <c r="M405" s="191"/>
      <c r="N405" s="192"/>
      <c r="O405" s="66"/>
      <c r="P405" s="66"/>
      <c r="Q405" s="66"/>
      <c r="R405" s="66"/>
      <c r="S405" s="66"/>
      <c r="T405" s="67"/>
      <c r="U405" s="36"/>
      <c r="V405" s="36"/>
      <c r="W405" s="36"/>
      <c r="X405" s="36"/>
      <c r="Y405" s="36"/>
      <c r="Z405" s="36"/>
      <c r="AA405" s="36"/>
      <c r="AB405" s="36"/>
      <c r="AC405" s="36"/>
      <c r="AD405" s="36"/>
      <c r="AE405" s="36"/>
      <c r="AT405" s="19" t="s">
        <v>171</v>
      </c>
      <c r="AU405" s="19" t="s">
        <v>82</v>
      </c>
    </row>
    <row r="406" spans="1:65" s="2" customFormat="1" ht="24.2" customHeight="1">
      <c r="A406" s="36"/>
      <c r="B406" s="37"/>
      <c r="C406" s="175" t="s">
        <v>538</v>
      </c>
      <c r="D406" s="175" t="s">
        <v>132</v>
      </c>
      <c r="E406" s="176" t="s">
        <v>539</v>
      </c>
      <c r="F406" s="177" t="s">
        <v>540</v>
      </c>
      <c r="G406" s="178" t="s">
        <v>522</v>
      </c>
      <c r="H406" s="179">
        <v>692.58199999999999</v>
      </c>
      <c r="I406" s="180"/>
      <c r="J406" s="181">
        <f>ROUND(I406*H406,2)</f>
        <v>0</v>
      </c>
      <c r="K406" s="177" t="s">
        <v>136</v>
      </c>
      <c r="L406" s="41"/>
      <c r="M406" s="182" t="s">
        <v>19</v>
      </c>
      <c r="N406" s="183" t="s">
        <v>43</v>
      </c>
      <c r="O406" s="66"/>
      <c r="P406" s="184">
        <f>O406*H406</f>
        <v>0</v>
      </c>
      <c r="Q406" s="184">
        <v>0</v>
      </c>
      <c r="R406" s="184">
        <f>Q406*H406</f>
        <v>0</v>
      </c>
      <c r="S406" s="184">
        <v>0</v>
      </c>
      <c r="T406" s="185">
        <f>S406*H406</f>
        <v>0</v>
      </c>
      <c r="U406" s="36"/>
      <c r="V406" s="36"/>
      <c r="W406" s="36"/>
      <c r="X406" s="36"/>
      <c r="Y406" s="36"/>
      <c r="Z406" s="36"/>
      <c r="AA406" s="36"/>
      <c r="AB406" s="36"/>
      <c r="AC406" s="36"/>
      <c r="AD406" s="36"/>
      <c r="AE406" s="36"/>
      <c r="AR406" s="186" t="s">
        <v>137</v>
      </c>
      <c r="AT406" s="186" t="s">
        <v>132</v>
      </c>
      <c r="AU406" s="186" t="s">
        <v>82</v>
      </c>
      <c r="AY406" s="19" t="s">
        <v>129</v>
      </c>
      <c r="BE406" s="187">
        <f>IF(N406="základní",J406,0)</f>
        <v>0</v>
      </c>
      <c r="BF406" s="187">
        <f>IF(N406="snížená",J406,0)</f>
        <v>0</v>
      </c>
      <c r="BG406" s="187">
        <f>IF(N406="zákl. přenesená",J406,0)</f>
        <v>0</v>
      </c>
      <c r="BH406" s="187">
        <f>IF(N406="sníž. přenesená",J406,0)</f>
        <v>0</v>
      </c>
      <c r="BI406" s="187">
        <f>IF(N406="nulová",J406,0)</f>
        <v>0</v>
      </c>
      <c r="BJ406" s="19" t="s">
        <v>80</v>
      </c>
      <c r="BK406" s="187">
        <f>ROUND(I406*H406,2)</f>
        <v>0</v>
      </c>
      <c r="BL406" s="19" t="s">
        <v>137</v>
      </c>
      <c r="BM406" s="186" t="s">
        <v>541</v>
      </c>
    </row>
    <row r="407" spans="1:65" s="2" customFormat="1" ht="11.25">
      <c r="A407" s="36"/>
      <c r="B407" s="37"/>
      <c r="C407" s="38"/>
      <c r="D407" s="188" t="s">
        <v>139</v>
      </c>
      <c r="E407" s="38"/>
      <c r="F407" s="189" t="s">
        <v>542</v>
      </c>
      <c r="G407" s="38"/>
      <c r="H407" s="38"/>
      <c r="I407" s="190"/>
      <c r="J407" s="38"/>
      <c r="K407" s="38"/>
      <c r="L407" s="41"/>
      <c r="M407" s="191"/>
      <c r="N407" s="192"/>
      <c r="O407" s="66"/>
      <c r="P407" s="66"/>
      <c r="Q407" s="66"/>
      <c r="R407" s="66"/>
      <c r="S407" s="66"/>
      <c r="T407" s="67"/>
      <c r="U407" s="36"/>
      <c r="V407" s="36"/>
      <c r="W407" s="36"/>
      <c r="X407" s="36"/>
      <c r="Y407" s="36"/>
      <c r="Z407" s="36"/>
      <c r="AA407" s="36"/>
      <c r="AB407" s="36"/>
      <c r="AC407" s="36"/>
      <c r="AD407" s="36"/>
      <c r="AE407" s="36"/>
      <c r="AT407" s="19" t="s">
        <v>139</v>
      </c>
      <c r="AU407" s="19" t="s">
        <v>82</v>
      </c>
    </row>
    <row r="408" spans="1:65" s="2" customFormat="1" ht="68.25">
      <c r="A408" s="36"/>
      <c r="B408" s="37"/>
      <c r="C408" s="38"/>
      <c r="D408" s="195" t="s">
        <v>171</v>
      </c>
      <c r="E408" s="38"/>
      <c r="F408" s="226" t="s">
        <v>537</v>
      </c>
      <c r="G408" s="38"/>
      <c r="H408" s="38"/>
      <c r="I408" s="190"/>
      <c r="J408" s="38"/>
      <c r="K408" s="38"/>
      <c r="L408" s="41"/>
      <c r="M408" s="191"/>
      <c r="N408" s="192"/>
      <c r="O408" s="66"/>
      <c r="P408" s="66"/>
      <c r="Q408" s="66"/>
      <c r="R408" s="66"/>
      <c r="S408" s="66"/>
      <c r="T408" s="67"/>
      <c r="U408" s="36"/>
      <c r="V408" s="36"/>
      <c r="W408" s="36"/>
      <c r="X408" s="36"/>
      <c r="Y408" s="36"/>
      <c r="Z408" s="36"/>
      <c r="AA408" s="36"/>
      <c r="AB408" s="36"/>
      <c r="AC408" s="36"/>
      <c r="AD408" s="36"/>
      <c r="AE408" s="36"/>
      <c r="AT408" s="19" t="s">
        <v>171</v>
      </c>
      <c r="AU408" s="19" t="s">
        <v>82</v>
      </c>
    </row>
    <row r="409" spans="1:65" s="14" customFormat="1" ht="11.25">
      <c r="B409" s="204"/>
      <c r="C409" s="205"/>
      <c r="D409" s="195" t="s">
        <v>141</v>
      </c>
      <c r="E409" s="206" t="s">
        <v>19</v>
      </c>
      <c r="F409" s="207" t="s">
        <v>543</v>
      </c>
      <c r="G409" s="205"/>
      <c r="H409" s="208">
        <v>692.58199999999999</v>
      </c>
      <c r="I409" s="209"/>
      <c r="J409" s="205"/>
      <c r="K409" s="205"/>
      <c r="L409" s="210"/>
      <c r="M409" s="211"/>
      <c r="N409" s="212"/>
      <c r="O409" s="212"/>
      <c r="P409" s="212"/>
      <c r="Q409" s="212"/>
      <c r="R409" s="212"/>
      <c r="S409" s="212"/>
      <c r="T409" s="213"/>
      <c r="AT409" s="214" t="s">
        <v>141</v>
      </c>
      <c r="AU409" s="214" t="s">
        <v>82</v>
      </c>
      <c r="AV409" s="14" t="s">
        <v>82</v>
      </c>
      <c r="AW409" s="14" t="s">
        <v>33</v>
      </c>
      <c r="AX409" s="14" t="s">
        <v>80</v>
      </c>
      <c r="AY409" s="214" t="s">
        <v>129</v>
      </c>
    </row>
    <row r="410" spans="1:65" s="2" customFormat="1" ht="24.2" customHeight="1">
      <c r="A410" s="36"/>
      <c r="B410" s="37"/>
      <c r="C410" s="175" t="s">
        <v>544</v>
      </c>
      <c r="D410" s="175" t="s">
        <v>132</v>
      </c>
      <c r="E410" s="176" t="s">
        <v>545</v>
      </c>
      <c r="F410" s="177" t="s">
        <v>546</v>
      </c>
      <c r="G410" s="178" t="s">
        <v>522</v>
      </c>
      <c r="H410" s="179">
        <v>62.962000000000003</v>
      </c>
      <c r="I410" s="180"/>
      <c r="J410" s="181">
        <f>ROUND(I410*H410,2)</f>
        <v>0</v>
      </c>
      <c r="K410" s="177" t="s">
        <v>136</v>
      </c>
      <c r="L410" s="41"/>
      <c r="M410" s="182" t="s">
        <v>19</v>
      </c>
      <c r="N410" s="183" t="s">
        <v>43</v>
      </c>
      <c r="O410" s="66"/>
      <c r="P410" s="184">
        <f>O410*H410</f>
        <v>0</v>
      </c>
      <c r="Q410" s="184">
        <v>0</v>
      </c>
      <c r="R410" s="184">
        <f>Q410*H410</f>
        <v>0</v>
      </c>
      <c r="S410" s="184">
        <v>0</v>
      </c>
      <c r="T410" s="185">
        <f>S410*H410</f>
        <v>0</v>
      </c>
      <c r="U410" s="36"/>
      <c r="V410" s="36"/>
      <c r="W410" s="36"/>
      <c r="X410" s="36"/>
      <c r="Y410" s="36"/>
      <c r="Z410" s="36"/>
      <c r="AA410" s="36"/>
      <c r="AB410" s="36"/>
      <c r="AC410" s="36"/>
      <c r="AD410" s="36"/>
      <c r="AE410" s="36"/>
      <c r="AR410" s="186" t="s">
        <v>137</v>
      </c>
      <c r="AT410" s="186" t="s">
        <v>132</v>
      </c>
      <c r="AU410" s="186" t="s">
        <v>82</v>
      </c>
      <c r="AY410" s="19" t="s">
        <v>129</v>
      </c>
      <c r="BE410" s="187">
        <f>IF(N410="základní",J410,0)</f>
        <v>0</v>
      </c>
      <c r="BF410" s="187">
        <f>IF(N410="snížená",J410,0)</f>
        <v>0</v>
      </c>
      <c r="BG410" s="187">
        <f>IF(N410="zákl. přenesená",J410,0)</f>
        <v>0</v>
      </c>
      <c r="BH410" s="187">
        <f>IF(N410="sníž. přenesená",J410,0)</f>
        <v>0</v>
      </c>
      <c r="BI410" s="187">
        <f>IF(N410="nulová",J410,0)</f>
        <v>0</v>
      </c>
      <c r="BJ410" s="19" t="s">
        <v>80</v>
      </c>
      <c r="BK410" s="187">
        <f>ROUND(I410*H410,2)</f>
        <v>0</v>
      </c>
      <c r="BL410" s="19" t="s">
        <v>137</v>
      </c>
      <c r="BM410" s="186" t="s">
        <v>547</v>
      </c>
    </row>
    <row r="411" spans="1:65" s="2" customFormat="1" ht="11.25">
      <c r="A411" s="36"/>
      <c r="B411" s="37"/>
      <c r="C411" s="38"/>
      <c r="D411" s="188" t="s">
        <v>139</v>
      </c>
      <c r="E411" s="38"/>
      <c r="F411" s="189" t="s">
        <v>548</v>
      </c>
      <c r="G411" s="38"/>
      <c r="H411" s="38"/>
      <c r="I411" s="190"/>
      <c r="J411" s="38"/>
      <c r="K411" s="38"/>
      <c r="L411" s="41"/>
      <c r="M411" s="191"/>
      <c r="N411" s="192"/>
      <c r="O411" s="66"/>
      <c r="P411" s="66"/>
      <c r="Q411" s="66"/>
      <c r="R411" s="66"/>
      <c r="S411" s="66"/>
      <c r="T411" s="67"/>
      <c r="U411" s="36"/>
      <c r="V411" s="36"/>
      <c r="W411" s="36"/>
      <c r="X411" s="36"/>
      <c r="Y411" s="36"/>
      <c r="Z411" s="36"/>
      <c r="AA411" s="36"/>
      <c r="AB411" s="36"/>
      <c r="AC411" s="36"/>
      <c r="AD411" s="36"/>
      <c r="AE411" s="36"/>
      <c r="AT411" s="19" t="s">
        <v>139</v>
      </c>
      <c r="AU411" s="19" t="s">
        <v>82</v>
      </c>
    </row>
    <row r="412" spans="1:65" s="2" customFormat="1" ht="58.5">
      <c r="A412" s="36"/>
      <c r="B412" s="37"/>
      <c r="C412" s="38"/>
      <c r="D412" s="195" t="s">
        <v>171</v>
      </c>
      <c r="E412" s="38"/>
      <c r="F412" s="226" t="s">
        <v>549</v>
      </c>
      <c r="G412" s="38"/>
      <c r="H412" s="38"/>
      <c r="I412" s="190"/>
      <c r="J412" s="38"/>
      <c r="K412" s="38"/>
      <c r="L412" s="41"/>
      <c r="M412" s="191"/>
      <c r="N412" s="192"/>
      <c r="O412" s="66"/>
      <c r="P412" s="66"/>
      <c r="Q412" s="66"/>
      <c r="R412" s="66"/>
      <c r="S412" s="66"/>
      <c r="T412" s="67"/>
      <c r="U412" s="36"/>
      <c r="V412" s="36"/>
      <c r="W412" s="36"/>
      <c r="X412" s="36"/>
      <c r="Y412" s="36"/>
      <c r="Z412" s="36"/>
      <c r="AA412" s="36"/>
      <c r="AB412" s="36"/>
      <c r="AC412" s="36"/>
      <c r="AD412" s="36"/>
      <c r="AE412" s="36"/>
      <c r="AT412" s="19" t="s">
        <v>171</v>
      </c>
      <c r="AU412" s="19" t="s">
        <v>82</v>
      </c>
    </row>
    <row r="413" spans="1:65" s="12" customFormat="1" ht="22.9" customHeight="1">
      <c r="B413" s="159"/>
      <c r="C413" s="160"/>
      <c r="D413" s="161" t="s">
        <v>71</v>
      </c>
      <c r="E413" s="173" t="s">
        <v>550</v>
      </c>
      <c r="F413" s="173" t="s">
        <v>551</v>
      </c>
      <c r="G413" s="160"/>
      <c r="H413" s="160"/>
      <c r="I413" s="163"/>
      <c r="J413" s="174">
        <f>BK413</f>
        <v>0</v>
      </c>
      <c r="K413" s="160"/>
      <c r="L413" s="165"/>
      <c r="M413" s="166"/>
      <c r="N413" s="167"/>
      <c r="O413" s="167"/>
      <c r="P413" s="168">
        <f>SUM(P414:P416)</f>
        <v>0</v>
      </c>
      <c r="Q413" s="167"/>
      <c r="R413" s="168">
        <f>SUM(R414:R416)</f>
        <v>0</v>
      </c>
      <c r="S413" s="167"/>
      <c r="T413" s="169">
        <f>SUM(T414:T416)</f>
        <v>0</v>
      </c>
      <c r="AR413" s="170" t="s">
        <v>80</v>
      </c>
      <c r="AT413" s="171" t="s">
        <v>71</v>
      </c>
      <c r="AU413" s="171" t="s">
        <v>80</v>
      </c>
      <c r="AY413" s="170" t="s">
        <v>129</v>
      </c>
      <c r="BK413" s="172">
        <f>SUM(BK414:BK416)</f>
        <v>0</v>
      </c>
    </row>
    <row r="414" spans="1:65" s="2" customFormat="1" ht="33" customHeight="1">
      <c r="A414" s="36"/>
      <c r="B414" s="37"/>
      <c r="C414" s="175" t="s">
        <v>552</v>
      </c>
      <c r="D414" s="175" t="s">
        <v>132</v>
      </c>
      <c r="E414" s="176" t="s">
        <v>553</v>
      </c>
      <c r="F414" s="177" t="s">
        <v>554</v>
      </c>
      <c r="G414" s="178" t="s">
        <v>522</v>
      </c>
      <c r="H414" s="179">
        <v>66.587999999999994</v>
      </c>
      <c r="I414" s="180"/>
      <c r="J414" s="181">
        <f>ROUND(I414*H414,2)</f>
        <v>0</v>
      </c>
      <c r="K414" s="177" t="s">
        <v>136</v>
      </c>
      <c r="L414" s="41"/>
      <c r="M414" s="182" t="s">
        <v>19</v>
      </c>
      <c r="N414" s="183" t="s">
        <v>43</v>
      </c>
      <c r="O414" s="66"/>
      <c r="P414" s="184">
        <f>O414*H414</f>
        <v>0</v>
      </c>
      <c r="Q414" s="184">
        <v>0</v>
      </c>
      <c r="R414" s="184">
        <f>Q414*H414</f>
        <v>0</v>
      </c>
      <c r="S414" s="184">
        <v>0</v>
      </c>
      <c r="T414" s="185">
        <f>S414*H414</f>
        <v>0</v>
      </c>
      <c r="U414" s="36"/>
      <c r="V414" s="36"/>
      <c r="W414" s="36"/>
      <c r="X414" s="36"/>
      <c r="Y414" s="36"/>
      <c r="Z414" s="36"/>
      <c r="AA414" s="36"/>
      <c r="AB414" s="36"/>
      <c r="AC414" s="36"/>
      <c r="AD414" s="36"/>
      <c r="AE414" s="36"/>
      <c r="AR414" s="186" t="s">
        <v>137</v>
      </c>
      <c r="AT414" s="186" t="s">
        <v>132</v>
      </c>
      <c r="AU414" s="186" t="s">
        <v>82</v>
      </c>
      <c r="AY414" s="19" t="s">
        <v>129</v>
      </c>
      <c r="BE414" s="187">
        <f>IF(N414="základní",J414,0)</f>
        <v>0</v>
      </c>
      <c r="BF414" s="187">
        <f>IF(N414="snížená",J414,0)</f>
        <v>0</v>
      </c>
      <c r="BG414" s="187">
        <f>IF(N414="zákl. přenesená",J414,0)</f>
        <v>0</v>
      </c>
      <c r="BH414" s="187">
        <f>IF(N414="sníž. přenesená",J414,0)</f>
        <v>0</v>
      </c>
      <c r="BI414" s="187">
        <f>IF(N414="nulová",J414,0)</f>
        <v>0</v>
      </c>
      <c r="BJ414" s="19" t="s">
        <v>80</v>
      </c>
      <c r="BK414" s="187">
        <f>ROUND(I414*H414,2)</f>
        <v>0</v>
      </c>
      <c r="BL414" s="19" t="s">
        <v>137</v>
      </c>
      <c r="BM414" s="186" t="s">
        <v>555</v>
      </c>
    </row>
    <row r="415" spans="1:65" s="2" customFormat="1" ht="11.25">
      <c r="A415" s="36"/>
      <c r="B415" s="37"/>
      <c r="C415" s="38"/>
      <c r="D415" s="188" t="s">
        <v>139</v>
      </c>
      <c r="E415" s="38"/>
      <c r="F415" s="189" t="s">
        <v>556</v>
      </c>
      <c r="G415" s="38"/>
      <c r="H415" s="38"/>
      <c r="I415" s="190"/>
      <c r="J415" s="38"/>
      <c r="K415" s="38"/>
      <c r="L415" s="41"/>
      <c r="M415" s="191"/>
      <c r="N415" s="192"/>
      <c r="O415" s="66"/>
      <c r="P415" s="66"/>
      <c r="Q415" s="66"/>
      <c r="R415" s="66"/>
      <c r="S415" s="66"/>
      <c r="T415" s="67"/>
      <c r="U415" s="36"/>
      <c r="V415" s="36"/>
      <c r="W415" s="36"/>
      <c r="X415" s="36"/>
      <c r="Y415" s="36"/>
      <c r="Z415" s="36"/>
      <c r="AA415" s="36"/>
      <c r="AB415" s="36"/>
      <c r="AC415" s="36"/>
      <c r="AD415" s="36"/>
      <c r="AE415" s="36"/>
      <c r="AT415" s="19" t="s">
        <v>139</v>
      </c>
      <c r="AU415" s="19" t="s">
        <v>82</v>
      </c>
    </row>
    <row r="416" spans="1:65" s="2" customFormat="1" ht="58.5">
      <c r="A416" s="36"/>
      <c r="B416" s="37"/>
      <c r="C416" s="38"/>
      <c r="D416" s="195" t="s">
        <v>171</v>
      </c>
      <c r="E416" s="38"/>
      <c r="F416" s="226" t="s">
        <v>557</v>
      </c>
      <c r="G416" s="38"/>
      <c r="H416" s="38"/>
      <c r="I416" s="190"/>
      <c r="J416" s="38"/>
      <c r="K416" s="38"/>
      <c r="L416" s="41"/>
      <c r="M416" s="191"/>
      <c r="N416" s="192"/>
      <c r="O416" s="66"/>
      <c r="P416" s="66"/>
      <c r="Q416" s="66"/>
      <c r="R416" s="66"/>
      <c r="S416" s="66"/>
      <c r="T416" s="67"/>
      <c r="U416" s="36"/>
      <c r="V416" s="36"/>
      <c r="W416" s="36"/>
      <c r="X416" s="36"/>
      <c r="Y416" s="36"/>
      <c r="Z416" s="36"/>
      <c r="AA416" s="36"/>
      <c r="AB416" s="36"/>
      <c r="AC416" s="36"/>
      <c r="AD416" s="36"/>
      <c r="AE416" s="36"/>
      <c r="AT416" s="19" t="s">
        <v>171</v>
      </c>
      <c r="AU416" s="19" t="s">
        <v>82</v>
      </c>
    </row>
    <row r="417" spans="1:65" s="12" customFormat="1" ht="25.9" customHeight="1">
      <c r="B417" s="159"/>
      <c r="C417" s="160"/>
      <c r="D417" s="161" t="s">
        <v>71</v>
      </c>
      <c r="E417" s="162" t="s">
        <v>558</v>
      </c>
      <c r="F417" s="162" t="s">
        <v>559</v>
      </c>
      <c r="G417" s="160"/>
      <c r="H417" s="160"/>
      <c r="I417" s="163"/>
      <c r="J417" s="164">
        <f>BK417</f>
        <v>0</v>
      </c>
      <c r="K417" s="160"/>
      <c r="L417" s="165"/>
      <c r="M417" s="166"/>
      <c r="N417" s="167"/>
      <c r="O417" s="167"/>
      <c r="P417" s="168">
        <f>P418+P442+P462+P518+P558+P565+P584+P587+P621+P679</f>
        <v>0</v>
      </c>
      <c r="Q417" s="167"/>
      <c r="R417" s="168">
        <f>R418+R442+R462+R518+R558+R565+R584+R587+R621+R679</f>
        <v>19.276767929999998</v>
      </c>
      <c r="S417" s="167"/>
      <c r="T417" s="169">
        <f>T418+T442+T462+T518+T558+T565+T584+T587+T621+T679</f>
        <v>35.484558660000005</v>
      </c>
      <c r="AR417" s="170" t="s">
        <v>82</v>
      </c>
      <c r="AT417" s="171" t="s">
        <v>71</v>
      </c>
      <c r="AU417" s="171" t="s">
        <v>72</v>
      </c>
      <c r="AY417" s="170" t="s">
        <v>129</v>
      </c>
      <c r="BK417" s="172">
        <f>BK418+BK442+BK462+BK518+BK558+BK565+BK584+BK587+BK621+BK679</f>
        <v>0</v>
      </c>
    </row>
    <row r="418" spans="1:65" s="12" customFormat="1" ht="22.9" customHeight="1">
      <c r="B418" s="159"/>
      <c r="C418" s="160"/>
      <c r="D418" s="161" t="s">
        <v>71</v>
      </c>
      <c r="E418" s="173" t="s">
        <v>560</v>
      </c>
      <c r="F418" s="173" t="s">
        <v>561</v>
      </c>
      <c r="G418" s="160"/>
      <c r="H418" s="160"/>
      <c r="I418" s="163"/>
      <c r="J418" s="174">
        <f>BK418</f>
        <v>0</v>
      </c>
      <c r="K418" s="160"/>
      <c r="L418" s="165"/>
      <c r="M418" s="166"/>
      <c r="N418" s="167"/>
      <c r="O418" s="167"/>
      <c r="P418" s="168">
        <f>SUM(P419:P441)</f>
        <v>0</v>
      </c>
      <c r="Q418" s="167"/>
      <c r="R418" s="168">
        <f>SUM(R419:R441)</f>
        <v>2.9219999999999996E-2</v>
      </c>
      <c r="S418" s="167"/>
      <c r="T418" s="169">
        <f>SUM(T419:T441)</f>
        <v>0</v>
      </c>
      <c r="AR418" s="170" t="s">
        <v>82</v>
      </c>
      <c r="AT418" s="171" t="s">
        <v>71</v>
      </c>
      <c r="AU418" s="171" t="s">
        <v>80</v>
      </c>
      <c r="AY418" s="170" t="s">
        <v>129</v>
      </c>
      <c r="BK418" s="172">
        <f>SUM(BK419:BK441)</f>
        <v>0</v>
      </c>
    </row>
    <row r="419" spans="1:65" s="2" customFormat="1" ht="16.5" customHeight="1">
      <c r="A419" s="36"/>
      <c r="B419" s="37"/>
      <c r="C419" s="175" t="s">
        <v>562</v>
      </c>
      <c r="D419" s="175" t="s">
        <v>132</v>
      </c>
      <c r="E419" s="176" t="s">
        <v>563</v>
      </c>
      <c r="F419" s="177" t="s">
        <v>564</v>
      </c>
      <c r="G419" s="178" t="s">
        <v>176</v>
      </c>
      <c r="H419" s="179">
        <v>1</v>
      </c>
      <c r="I419" s="180"/>
      <c r="J419" s="181">
        <f>ROUND(I419*H419,2)</f>
        <v>0</v>
      </c>
      <c r="K419" s="177" t="s">
        <v>19</v>
      </c>
      <c r="L419" s="41"/>
      <c r="M419" s="182" t="s">
        <v>19</v>
      </c>
      <c r="N419" s="183" t="s">
        <v>43</v>
      </c>
      <c r="O419" s="66"/>
      <c r="P419" s="184">
        <f>O419*H419</f>
        <v>0</v>
      </c>
      <c r="Q419" s="184">
        <v>0</v>
      </c>
      <c r="R419" s="184">
        <f>Q419*H419</f>
        <v>0</v>
      </c>
      <c r="S419" s="184">
        <v>0</v>
      </c>
      <c r="T419" s="185">
        <f>S419*H419</f>
        <v>0</v>
      </c>
      <c r="U419" s="36"/>
      <c r="V419" s="36"/>
      <c r="W419" s="36"/>
      <c r="X419" s="36"/>
      <c r="Y419" s="36"/>
      <c r="Z419" s="36"/>
      <c r="AA419" s="36"/>
      <c r="AB419" s="36"/>
      <c r="AC419" s="36"/>
      <c r="AD419" s="36"/>
      <c r="AE419" s="36"/>
      <c r="AR419" s="186" t="s">
        <v>246</v>
      </c>
      <c r="AT419" s="186" t="s">
        <v>132</v>
      </c>
      <c r="AU419" s="186" t="s">
        <v>82</v>
      </c>
      <c r="AY419" s="19" t="s">
        <v>129</v>
      </c>
      <c r="BE419" s="187">
        <f>IF(N419="základní",J419,0)</f>
        <v>0</v>
      </c>
      <c r="BF419" s="187">
        <f>IF(N419="snížená",J419,0)</f>
        <v>0</v>
      </c>
      <c r="BG419" s="187">
        <f>IF(N419="zákl. přenesená",J419,0)</f>
        <v>0</v>
      </c>
      <c r="BH419" s="187">
        <f>IF(N419="sníž. přenesená",J419,0)</f>
        <v>0</v>
      </c>
      <c r="BI419" s="187">
        <f>IF(N419="nulová",J419,0)</f>
        <v>0</v>
      </c>
      <c r="BJ419" s="19" t="s">
        <v>80</v>
      </c>
      <c r="BK419" s="187">
        <f>ROUND(I419*H419,2)</f>
        <v>0</v>
      </c>
      <c r="BL419" s="19" t="s">
        <v>246</v>
      </c>
      <c r="BM419" s="186" t="s">
        <v>565</v>
      </c>
    </row>
    <row r="420" spans="1:65" s="2" customFormat="1" ht="16.5" customHeight="1">
      <c r="A420" s="36"/>
      <c r="B420" s="37"/>
      <c r="C420" s="175" t="s">
        <v>566</v>
      </c>
      <c r="D420" s="175" t="s">
        <v>132</v>
      </c>
      <c r="E420" s="176" t="s">
        <v>567</v>
      </c>
      <c r="F420" s="177" t="s">
        <v>568</v>
      </c>
      <c r="G420" s="178" t="s">
        <v>176</v>
      </c>
      <c r="H420" s="179">
        <v>1</v>
      </c>
      <c r="I420" s="180"/>
      <c r="J420" s="181">
        <f>ROUND(I420*H420,2)</f>
        <v>0</v>
      </c>
      <c r="K420" s="177" t="s">
        <v>19</v>
      </c>
      <c r="L420" s="41"/>
      <c r="M420" s="182" t="s">
        <v>19</v>
      </c>
      <c r="N420" s="183" t="s">
        <v>43</v>
      </c>
      <c r="O420" s="66"/>
      <c r="P420" s="184">
        <f>O420*H420</f>
        <v>0</v>
      </c>
      <c r="Q420" s="184">
        <v>0</v>
      </c>
      <c r="R420" s="184">
        <f>Q420*H420</f>
        <v>0</v>
      </c>
      <c r="S420" s="184">
        <v>0</v>
      </c>
      <c r="T420" s="185">
        <f>S420*H420</f>
        <v>0</v>
      </c>
      <c r="U420" s="36"/>
      <c r="V420" s="36"/>
      <c r="W420" s="36"/>
      <c r="X420" s="36"/>
      <c r="Y420" s="36"/>
      <c r="Z420" s="36"/>
      <c r="AA420" s="36"/>
      <c r="AB420" s="36"/>
      <c r="AC420" s="36"/>
      <c r="AD420" s="36"/>
      <c r="AE420" s="36"/>
      <c r="AR420" s="186" t="s">
        <v>246</v>
      </c>
      <c r="AT420" s="186" t="s">
        <v>132</v>
      </c>
      <c r="AU420" s="186" t="s">
        <v>82</v>
      </c>
      <c r="AY420" s="19" t="s">
        <v>129</v>
      </c>
      <c r="BE420" s="187">
        <f>IF(N420="základní",J420,0)</f>
        <v>0</v>
      </c>
      <c r="BF420" s="187">
        <f>IF(N420="snížená",J420,0)</f>
        <v>0</v>
      </c>
      <c r="BG420" s="187">
        <f>IF(N420="zákl. přenesená",J420,0)</f>
        <v>0</v>
      </c>
      <c r="BH420" s="187">
        <f>IF(N420="sníž. přenesená",J420,0)</f>
        <v>0</v>
      </c>
      <c r="BI420" s="187">
        <f>IF(N420="nulová",J420,0)</f>
        <v>0</v>
      </c>
      <c r="BJ420" s="19" t="s">
        <v>80</v>
      </c>
      <c r="BK420" s="187">
        <f>ROUND(I420*H420,2)</f>
        <v>0</v>
      </c>
      <c r="BL420" s="19" t="s">
        <v>246</v>
      </c>
      <c r="BM420" s="186" t="s">
        <v>569</v>
      </c>
    </row>
    <row r="421" spans="1:65" s="2" customFormat="1" ht="16.5" customHeight="1">
      <c r="A421" s="36"/>
      <c r="B421" s="37"/>
      <c r="C421" s="175" t="s">
        <v>570</v>
      </c>
      <c r="D421" s="175" t="s">
        <v>132</v>
      </c>
      <c r="E421" s="176" t="s">
        <v>571</v>
      </c>
      <c r="F421" s="177" t="s">
        <v>572</v>
      </c>
      <c r="G421" s="178" t="s">
        <v>573</v>
      </c>
      <c r="H421" s="179">
        <v>10</v>
      </c>
      <c r="I421" s="180"/>
      <c r="J421" s="181">
        <f>ROUND(I421*H421,2)</f>
        <v>0</v>
      </c>
      <c r="K421" s="177" t="s">
        <v>136</v>
      </c>
      <c r="L421" s="41"/>
      <c r="M421" s="182" t="s">
        <v>19</v>
      </c>
      <c r="N421" s="183" t="s">
        <v>43</v>
      </c>
      <c r="O421" s="66"/>
      <c r="P421" s="184">
        <f>O421*H421</f>
        <v>0</v>
      </c>
      <c r="Q421" s="184">
        <v>4.8000000000000001E-4</v>
      </c>
      <c r="R421" s="184">
        <f>Q421*H421</f>
        <v>4.8000000000000004E-3</v>
      </c>
      <c r="S421" s="184">
        <v>0</v>
      </c>
      <c r="T421" s="185">
        <f>S421*H421</f>
        <v>0</v>
      </c>
      <c r="U421" s="36"/>
      <c r="V421" s="36"/>
      <c r="W421" s="36"/>
      <c r="X421" s="36"/>
      <c r="Y421" s="36"/>
      <c r="Z421" s="36"/>
      <c r="AA421" s="36"/>
      <c r="AB421" s="36"/>
      <c r="AC421" s="36"/>
      <c r="AD421" s="36"/>
      <c r="AE421" s="36"/>
      <c r="AR421" s="186" t="s">
        <v>246</v>
      </c>
      <c r="AT421" s="186" t="s">
        <v>132</v>
      </c>
      <c r="AU421" s="186" t="s">
        <v>82</v>
      </c>
      <c r="AY421" s="19" t="s">
        <v>129</v>
      </c>
      <c r="BE421" s="187">
        <f>IF(N421="základní",J421,0)</f>
        <v>0</v>
      </c>
      <c r="BF421" s="187">
        <f>IF(N421="snížená",J421,0)</f>
        <v>0</v>
      </c>
      <c r="BG421" s="187">
        <f>IF(N421="zákl. přenesená",J421,0)</f>
        <v>0</v>
      </c>
      <c r="BH421" s="187">
        <f>IF(N421="sníž. přenesená",J421,0)</f>
        <v>0</v>
      </c>
      <c r="BI421" s="187">
        <f>IF(N421="nulová",J421,0)</f>
        <v>0</v>
      </c>
      <c r="BJ421" s="19" t="s">
        <v>80</v>
      </c>
      <c r="BK421" s="187">
        <f>ROUND(I421*H421,2)</f>
        <v>0</v>
      </c>
      <c r="BL421" s="19" t="s">
        <v>246</v>
      </c>
      <c r="BM421" s="186" t="s">
        <v>574</v>
      </c>
    </row>
    <row r="422" spans="1:65" s="2" customFormat="1" ht="11.25">
      <c r="A422" s="36"/>
      <c r="B422" s="37"/>
      <c r="C422" s="38"/>
      <c r="D422" s="188" t="s">
        <v>139</v>
      </c>
      <c r="E422" s="38"/>
      <c r="F422" s="189" t="s">
        <v>575</v>
      </c>
      <c r="G422" s="38"/>
      <c r="H422" s="38"/>
      <c r="I422" s="190"/>
      <c r="J422" s="38"/>
      <c r="K422" s="38"/>
      <c r="L422" s="41"/>
      <c r="M422" s="191"/>
      <c r="N422" s="192"/>
      <c r="O422" s="66"/>
      <c r="P422" s="66"/>
      <c r="Q422" s="66"/>
      <c r="R422" s="66"/>
      <c r="S422" s="66"/>
      <c r="T422" s="67"/>
      <c r="U422" s="36"/>
      <c r="V422" s="36"/>
      <c r="W422" s="36"/>
      <c r="X422" s="36"/>
      <c r="Y422" s="36"/>
      <c r="Z422" s="36"/>
      <c r="AA422" s="36"/>
      <c r="AB422" s="36"/>
      <c r="AC422" s="36"/>
      <c r="AD422" s="36"/>
      <c r="AE422" s="36"/>
      <c r="AT422" s="19" t="s">
        <v>139</v>
      </c>
      <c r="AU422" s="19" t="s">
        <v>82</v>
      </c>
    </row>
    <row r="423" spans="1:65" s="2" customFormat="1" ht="39">
      <c r="A423" s="36"/>
      <c r="B423" s="37"/>
      <c r="C423" s="38"/>
      <c r="D423" s="195" t="s">
        <v>171</v>
      </c>
      <c r="E423" s="38"/>
      <c r="F423" s="226" t="s">
        <v>576</v>
      </c>
      <c r="G423" s="38"/>
      <c r="H423" s="38"/>
      <c r="I423" s="190"/>
      <c r="J423" s="38"/>
      <c r="K423" s="38"/>
      <c r="L423" s="41"/>
      <c r="M423" s="191"/>
      <c r="N423" s="192"/>
      <c r="O423" s="66"/>
      <c r="P423" s="66"/>
      <c r="Q423" s="66"/>
      <c r="R423" s="66"/>
      <c r="S423" s="66"/>
      <c r="T423" s="67"/>
      <c r="U423" s="36"/>
      <c r="V423" s="36"/>
      <c r="W423" s="36"/>
      <c r="X423" s="36"/>
      <c r="Y423" s="36"/>
      <c r="Z423" s="36"/>
      <c r="AA423" s="36"/>
      <c r="AB423" s="36"/>
      <c r="AC423" s="36"/>
      <c r="AD423" s="36"/>
      <c r="AE423" s="36"/>
      <c r="AT423" s="19" t="s">
        <v>171</v>
      </c>
      <c r="AU423" s="19" t="s">
        <v>82</v>
      </c>
    </row>
    <row r="424" spans="1:65" s="2" customFormat="1" ht="16.5" customHeight="1">
      <c r="A424" s="36"/>
      <c r="B424" s="37"/>
      <c r="C424" s="175" t="s">
        <v>577</v>
      </c>
      <c r="D424" s="175" t="s">
        <v>132</v>
      </c>
      <c r="E424" s="176" t="s">
        <v>578</v>
      </c>
      <c r="F424" s="177" t="s">
        <v>579</v>
      </c>
      <c r="G424" s="178" t="s">
        <v>573</v>
      </c>
      <c r="H424" s="179">
        <v>10</v>
      </c>
      <c r="I424" s="180"/>
      <c r="J424" s="181">
        <f>ROUND(I424*H424,2)</f>
        <v>0</v>
      </c>
      <c r="K424" s="177" t="s">
        <v>136</v>
      </c>
      <c r="L424" s="41"/>
      <c r="M424" s="182" t="s">
        <v>19</v>
      </c>
      <c r="N424" s="183" t="s">
        <v>43</v>
      </c>
      <c r="O424" s="66"/>
      <c r="P424" s="184">
        <f>O424*H424</f>
        <v>0</v>
      </c>
      <c r="Q424" s="184">
        <v>2.2399999999999998E-3</v>
      </c>
      <c r="R424" s="184">
        <f>Q424*H424</f>
        <v>2.2399999999999996E-2</v>
      </c>
      <c r="S424" s="184">
        <v>0</v>
      </c>
      <c r="T424" s="185">
        <f>S424*H424</f>
        <v>0</v>
      </c>
      <c r="U424" s="36"/>
      <c r="V424" s="36"/>
      <c r="W424" s="36"/>
      <c r="X424" s="36"/>
      <c r="Y424" s="36"/>
      <c r="Z424" s="36"/>
      <c r="AA424" s="36"/>
      <c r="AB424" s="36"/>
      <c r="AC424" s="36"/>
      <c r="AD424" s="36"/>
      <c r="AE424" s="36"/>
      <c r="AR424" s="186" t="s">
        <v>246</v>
      </c>
      <c r="AT424" s="186" t="s">
        <v>132</v>
      </c>
      <c r="AU424" s="186" t="s">
        <v>82</v>
      </c>
      <c r="AY424" s="19" t="s">
        <v>129</v>
      </c>
      <c r="BE424" s="187">
        <f>IF(N424="základní",J424,0)</f>
        <v>0</v>
      </c>
      <c r="BF424" s="187">
        <f>IF(N424="snížená",J424,0)</f>
        <v>0</v>
      </c>
      <c r="BG424" s="187">
        <f>IF(N424="zákl. přenesená",J424,0)</f>
        <v>0</v>
      </c>
      <c r="BH424" s="187">
        <f>IF(N424="sníž. přenesená",J424,0)</f>
        <v>0</v>
      </c>
      <c r="BI424" s="187">
        <f>IF(N424="nulová",J424,0)</f>
        <v>0</v>
      </c>
      <c r="BJ424" s="19" t="s">
        <v>80</v>
      </c>
      <c r="BK424" s="187">
        <f>ROUND(I424*H424,2)</f>
        <v>0</v>
      </c>
      <c r="BL424" s="19" t="s">
        <v>246</v>
      </c>
      <c r="BM424" s="186" t="s">
        <v>580</v>
      </c>
    </row>
    <row r="425" spans="1:65" s="2" customFormat="1" ht="11.25">
      <c r="A425" s="36"/>
      <c r="B425" s="37"/>
      <c r="C425" s="38"/>
      <c r="D425" s="188" t="s">
        <v>139</v>
      </c>
      <c r="E425" s="38"/>
      <c r="F425" s="189" t="s">
        <v>581</v>
      </c>
      <c r="G425" s="38"/>
      <c r="H425" s="38"/>
      <c r="I425" s="190"/>
      <c r="J425" s="38"/>
      <c r="K425" s="38"/>
      <c r="L425" s="41"/>
      <c r="M425" s="191"/>
      <c r="N425" s="192"/>
      <c r="O425" s="66"/>
      <c r="P425" s="66"/>
      <c r="Q425" s="66"/>
      <c r="R425" s="66"/>
      <c r="S425" s="66"/>
      <c r="T425" s="67"/>
      <c r="U425" s="36"/>
      <c r="V425" s="36"/>
      <c r="W425" s="36"/>
      <c r="X425" s="36"/>
      <c r="Y425" s="36"/>
      <c r="Z425" s="36"/>
      <c r="AA425" s="36"/>
      <c r="AB425" s="36"/>
      <c r="AC425" s="36"/>
      <c r="AD425" s="36"/>
      <c r="AE425" s="36"/>
      <c r="AT425" s="19" t="s">
        <v>139</v>
      </c>
      <c r="AU425" s="19" t="s">
        <v>82</v>
      </c>
    </row>
    <row r="426" spans="1:65" s="2" customFormat="1" ht="39">
      <c r="A426" s="36"/>
      <c r="B426" s="37"/>
      <c r="C426" s="38"/>
      <c r="D426" s="195" t="s">
        <v>171</v>
      </c>
      <c r="E426" s="38"/>
      <c r="F426" s="226" t="s">
        <v>576</v>
      </c>
      <c r="G426" s="38"/>
      <c r="H426" s="38"/>
      <c r="I426" s="190"/>
      <c r="J426" s="38"/>
      <c r="K426" s="38"/>
      <c r="L426" s="41"/>
      <c r="M426" s="191"/>
      <c r="N426" s="192"/>
      <c r="O426" s="66"/>
      <c r="P426" s="66"/>
      <c r="Q426" s="66"/>
      <c r="R426" s="66"/>
      <c r="S426" s="66"/>
      <c r="T426" s="67"/>
      <c r="U426" s="36"/>
      <c r="V426" s="36"/>
      <c r="W426" s="36"/>
      <c r="X426" s="36"/>
      <c r="Y426" s="36"/>
      <c r="Z426" s="36"/>
      <c r="AA426" s="36"/>
      <c r="AB426" s="36"/>
      <c r="AC426" s="36"/>
      <c r="AD426" s="36"/>
      <c r="AE426" s="36"/>
      <c r="AT426" s="19" t="s">
        <v>171</v>
      </c>
      <c r="AU426" s="19" t="s">
        <v>82</v>
      </c>
    </row>
    <row r="427" spans="1:65" s="2" customFormat="1" ht="16.5" customHeight="1">
      <c r="A427" s="36"/>
      <c r="B427" s="37"/>
      <c r="C427" s="175" t="s">
        <v>582</v>
      </c>
      <c r="D427" s="175" t="s">
        <v>132</v>
      </c>
      <c r="E427" s="176" t="s">
        <v>583</v>
      </c>
      <c r="F427" s="177" t="s">
        <v>584</v>
      </c>
      <c r="G427" s="178" t="s">
        <v>168</v>
      </c>
      <c r="H427" s="179">
        <v>11</v>
      </c>
      <c r="I427" s="180"/>
      <c r="J427" s="181">
        <f>ROUND(I427*H427,2)</f>
        <v>0</v>
      </c>
      <c r="K427" s="177" t="s">
        <v>136</v>
      </c>
      <c r="L427" s="41"/>
      <c r="M427" s="182" t="s">
        <v>19</v>
      </c>
      <c r="N427" s="183" t="s">
        <v>43</v>
      </c>
      <c r="O427" s="66"/>
      <c r="P427" s="184">
        <f>O427*H427</f>
        <v>0</v>
      </c>
      <c r="Q427" s="184">
        <v>0</v>
      </c>
      <c r="R427" s="184">
        <f>Q427*H427</f>
        <v>0</v>
      </c>
      <c r="S427" s="184">
        <v>0</v>
      </c>
      <c r="T427" s="185">
        <f>S427*H427</f>
        <v>0</v>
      </c>
      <c r="U427" s="36"/>
      <c r="V427" s="36"/>
      <c r="W427" s="36"/>
      <c r="X427" s="36"/>
      <c r="Y427" s="36"/>
      <c r="Z427" s="36"/>
      <c r="AA427" s="36"/>
      <c r="AB427" s="36"/>
      <c r="AC427" s="36"/>
      <c r="AD427" s="36"/>
      <c r="AE427" s="36"/>
      <c r="AR427" s="186" t="s">
        <v>246</v>
      </c>
      <c r="AT427" s="186" t="s">
        <v>132</v>
      </c>
      <c r="AU427" s="186" t="s">
        <v>82</v>
      </c>
      <c r="AY427" s="19" t="s">
        <v>129</v>
      </c>
      <c r="BE427" s="187">
        <f>IF(N427="základní",J427,0)</f>
        <v>0</v>
      </c>
      <c r="BF427" s="187">
        <f>IF(N427="snížená",J427,0)</f>
        <v>0</v>
      </c>
      <c r="BG427" s="187">
        <f>IF(N427="zákl. přenesená",J427,0)</f>
        <v>0</v>
      </c>
      <c r="BH427" s="187">
        <f>IF(N427="sníž. přenesená",J427,0)</f>
        <v>0</v>
      </c>
      <c r="BI427" s="187">
        <f>IF(N427="nulová",J427,0)</f>
        <v>0</v>
      </c>
      <c r="BJ427" s="19" t="s">
        <v>80</v>
      </c>
      <c r="BK427" s="187">
        <f>ROUND(I427*H427,2)</f>
        <v>0</v>
      </c>
      <c r="BL427" s="19" t="s">
        <v>246</v>
      </c>
      <c r="BM427" s="186" t="s">
        <v>585</v>
      </c>
    </row>
    <row r="428" spans="1:65" s="2" customFormat="1" ht="11.25">
      <c r="A428" s="36"/>
      <c r="B428" s="37"/>
      <c r="C428" s="38"/>
      <c r="D428" s="188" t="s">
        <v>139</v>
      </c>
      <c r="E428" s="38"/>
      <c r="F428" s="189" t="s">
        <v>586</v>
      </c>
      <c r="G428" s="38"/>
      <c r="H428" s="38"/>
      <c r="I428" s="190"/>
      <c r="J428" s="38"/>
      <c r="K428" s="38"/>
      <c r="L428" s="41"/>
      <c r="M428" s="191"/>
      <c r="N428" s="192"/>
      <c r="O428" s="66"/>
      <c r="P428" s="66"/>
      <c r="Q428" s="66"/>
      <c r="R428" s="66"/>
      <c r="S428" s="66"/>
      <c r="T428" s="67"/>
      <c r="U428" s="36"/>
      <c r="V428" s="36"/>
      <c r="W428" s="36"/>
      <c r="X428" s="36"/>
      <c r="Y428" s="36"/>
      <c r="Z428" s="36"/>
      <c r="AA428" s="36"/>
      <c r="AB428" s="36"/>
      <c r="AC428" s="36"/>
      <c r="AD428" s="36"/>
      <c r="AE428" s="36"/>
      <c r="AT428" s="19" t="s">
        <v>139</v>
      </c>
      <c r="AU428" s="19" t="s">
        <v>82</v>
      </c>
    </row>
    <row r="429" spans="1:65" s="2" customFormat="1" ht="39">
      <c r="A429" s="36"/>
      <c r="B429" s="37"/>
      <c r="C429" s="38"/>
      <c r="D429" s="195" t="s">
        <v>171</v>
      </c>
      <c r="E429" s="38"/>
      <c r="F429" s="226" t="s">
        <v>587</v>
      </c>
      <c r="G429" s="38"/>
      <c r="H429" s="38"/>
      <c r="I429" s="190"/>
      <c r="J429" s="38"/>
      <c r="K429" s="38"/>
      <c r="L429" s="41"/>
      <c r="M429" s="191"/>
      <c r="N429" s="192"/>
      <c r="O429" s="66"/>
      <c r="P429" s="66"/>
      <c r="Q429" s="66"/>
      <c r="R429" s="66"/>
      <c r="S429" s="66"/>
      <c r="T429" s="67"/>
      <c r="U429" s="36"/>
      <c r="V429" s="36"/>
      <c r="W429" s="36"/>
      <c r="X429" s="36"/>
      <c r="Y429" s="36"/>
      <c r="Z429" s="36"/>
      <c r="AA429" s="36"/>
      <c r="AB429" s="36"/>
      <c r="AC429" s="36"/>
      <c r="AD429" s="36"/>
      <c r="AE429" s="36"/>
      <c r="AT429" s="19" t="s">
        <v>171</v>
      </c>
      <c r="AU429" s="19" t="s">
        <v>82</v>
      </c>
    </row>
    <row r="430" spans="1:65" s="2" customFormat="1" ht="16.5" customHeight="1">
      <c r="A430" s="36"/>
      <c r="B430" s="37"/>
      <c r="C430" s="175" t="s">
        <v>588</v>
      </c>
      <c r="D430" s="175" t="s">
        <v>132</v>
      </c>
      <c r="E430" s="176" t="s">
        <v>589</v>
      </c>
      <c r="F430" s="177" t="s">
        <v>590</v>
      </c>
      <c r="G430" s="178" t="s">
        <v>168</v>
      </c>
      <c r="H430" s="179">
        <v>6</v>
      </c>
      <c r="I430" s="180"/>
      <c r="J430" s="181">
        <f>ROUND(I430*H430,2)</f>
        <v>0</v>
      </c>
      <c r="K430" s="177" t="s">
        <v>136</v>
      </c>
      <c r="L430" s="41"/>
      <c r="M430" s="182" t="s">
        <v>19</v>
      </c>
      <c r="N430" s="183" t="s">
        <v>43</v>
      </c>
      <c r="O430" s="66"/>
      <c r="P430" s="184">
        <f>O430*H430</f>
        <v>0</v>
      </c>
      <c r="Q430" s="184">
        <v>0</v>
      </c>
      <c r="R430" s="184">
        <f>Q430*H430</f>
        <v>0</v>
      </c>
      <c r="S430" s="184">
        <v>0</v>
      </c>
      <c r="T430" s="185">
        <f>S430*H430</f>
        <v>0</v>
      </c>
      <c r="U430" s="36"/>
      <c r="V430" s="36"/>
      <c r="W430" s="36"/>
      <c r="X430" s="36"/>
      <c r="Y430" s="36"/>
      <c r="Z430" s="36"/>
      <c r="AA430" s="36"/>
      <c r="AB430" s="36"/>
      <c r="AC430" s="36"/>
      <c r="AD430" s="36"/>
      <c r="AE430" s="36"/>
      <c r="AR430" s="186" t="s">
        <v>246</v>
      </c>
      <c r="AT430" s="186" t="s">
        <v>132</v>
      </c>
      <c r="AU430" s="186" t="s">
        <v>82</v>
      </c>
      <c r="AY430" s="19" t="s">
        <v>129</v>
      </c>
      <c r="BE430" s="187">
        <f>IF(N430="základní",J430,0)</f>
        <v>0</v>
      </c>
      <c r="BF430" s="187">
        <f>IF(N430="snížená",J430,0)</f>
        <v>0</v>
      </c>
      <c r="BG430" s="187">
        <f>IF(N430="zákl. přenesená",J430,0)</f>
        <v>0</v>
      </c>
      <c r="BH430" s="187">
        <f>IF(N430="sníž. přenesená",J430,0)</f>
        <v>0</v>
      </c>
      <c r="BI430" s="187">
        <f>IF(N430="nulová",J430,0)</f>
        <v>0</v>
      </c>
      <c r="BJ430" s="19" t="s">
        <v>80</v>
      </c>
      <c r="BK430" s="187">
        <f>ROUND(I430*H430,2)</f>
        <v>0</v>
      </c>
      <c r="BL430" s="19" t="s">
        <v>246</v>
      </c>
      <c r="BM430" s="186" t="s">
        <v>591</v>
      </c>
    </row>
    <row r="431" spans="1:65" s="2" customFormat="1" ht="11.25">
      <c r="A431" s="36"/>
      <c r="B431" s="37"/>
      <c r="C431" s="38"/>
      <c r="D431" s="188" t="s">
        <v>139</v>
      </c>
      <c r="E431" s="38"/>
      <c r="F431" s="189" t="s">
        <v>592</v>
      </c>
      <c r="G431" s="38"/>
      <c r="H431" s="38"/>
      <c r="I431" s="190"/>
      <c r="J431" s="38"/>
      <c r="K431" s="38"/>
      <c r="L431" s="41"/>
      <c r="M431" s="191"/>
      <c r="N431" s="192"/>
      <c r="O431" s="66"/>
      <c r="P431" s="66"/>
      <c r="Q431" s="66"/>
      <c r="R431" s="66"/>
      <c r="S431" s="66"/>
      <c r="T431" s="67"/>
      <c r="U431" s="36"/>
      <c r="V431" s="36"/>
      <c r="W431" s="36"/>
      <c r="X431" s="36"/>
      <c r="Y431" s="36"/>
      <c r="Z431" s="36"/>
      <c r="AA431" s="36"/>
      <c r="AB431" s="36"/>
      <c r="AC431" s="36"/>
      <c r="AD431" s="36"/>
      <c r="AE431" s="36"/>
      <c r="AT431" s="19" t="s">
        <v>139</v>
      </c>
      <c r="AU431" s="19" t="s">
        <v>82</v>
      </c>
    </row>
    <row r="432" spans="1:65" s="2" customFormat="1" ht="39">
      <c r="A432" s="36"/>
      <c r="B432" s="37"/>
      <c r="C432" s="38"/>
      <c r="D432" s="195" t="s">
        <v>171</v>
      </c>
      <c r="E432" s="38"/>
      <c r="F432" s="226" t="s">
        <v>587</v>
      </c>
      <c r="G432" s="38"/>
      <c r="H432" s="38"/>
      <c r="I432" s="190"/>
      <c r="J432" s="38"/>
      <c r="K432" s="38"/>
      <c r="L432" s="41"/>
      <c r="M432" s="191"/>
      <c r="N432" s="192"/>
      <c r="O432" s="66"/>
      <c r="P432" s="66"/>
      <c r="Q432" s="66"/>
      <c r="R432" s="66"/>
      <c r="S432" s="66"/>
      <c r="T432" s="67"/>
      <c r="U432" s="36"/>
      <c r="V432" s="36"/>
      <c r="W432" s="36"/>
      <c r="X432" s="36"/>
      <c r="Y432" s="36"/>
      <c r="Z432" s="36"/>
      <c r="AA432" s="36"/>
      <c r="AB432" s="36"/>
      <c r="AC432" s="36"/>
      <c r="AD432" s="36"/>
      <c r="AE432" s="36"/>
      <c r="AT432" s="19" t="s">
        <v>171</v>
      </c>
      <c r="AU432" s="19" t="s">
        <v>82</v>
      </c>
    </row>
    <row r="433" spans="1:65" s="2" customFormat="1" ht="16.5" customHeight="1">
      <c r="A433" s="36"/>
      <c r="B433" s="37"/>
      <c r="C433" s="175" t="s">
        <v>593</v>
      </c>
      <c r="D433" s="175" t="s">
        <v>132</v>
      </c>
      <c r="E433" s="176" t="s">
        <v>594</v>
      </c>
      <c r="F433" s="177" t="s">
        <v>595</v>
      </c>
      <c r="G433" s="178" t="s">
        <v>168</v>
      </c>
      <c r="H433" s="179">
        <v>2</v>
      </c>
      <c r="I433" s="180"/>
      <c r="J433" s="181">
        <f>ROUND(I433*H433,2)</f>
        <v>0</v>
      </c>
      <c r="K433" s="177" t="s">
        <v>136</v>
      </c>
      <c r="L433" s="41"/>
      <c r="M433" s="182" t="s">
        <v>19</v>
      </c>
      <c r="N433" s="183" t="s">
        <v>43</v>
      </c>
      <c r="O433" s="66"/>
      <c r="P433" s="184">
        <f>O433*H433</f>
        <v>0</v>
      </c>
      <c r="Q433" s="184">
        <v>1.01E-3</v>
      </c>
      <c r="R433" s="184">
        <f>Q433*H433</f>
        <v>2.0200000000000001E-3</v>
      </c>
      <c r="S433" s="184">
        <v>0</v>
      </c>
      <c r="T433" s="185">
        <f>S433*H433</f>
        <v>0</v>
      </c>
      <c r="U433" s="36"/>
      <c r="V433" s="36"/>
      <c r="W433" s="36"/>
      <c r="X433" s="36"/>
      <c r="Y433" s="36"/>
      <c r="Z433" s="36"/>
      <c r="AA433" s="36"/>
      <c r="AB433" s="36"/>
      <c r="AC433" s="36"/>
      <c r="AD433" s="36"/>
      <c r="AE433" s="36"/>
      <c r="AR433" s="186" t="s">
        <v>246</v>
      </c>
      <c r="AT433" s="186" t="s">
        <v>132</v>
      </c>
      <c r="AU433" s="186" t="s">
        <v>82</v>
      </c>
      <c r="AY433" s="19" t="s">
        <v>129</v>
      </c>
      <c r="BE433" s="187">
        <f>IF(N433="základní",J433,0)</f>
        <v>0</v>
      </c>
      <c r="BF433" s="187">
        <f>IF(N433="snížená",J433,0)</f>
        <v>0</v>
      </c>
      <c r="BG433" s="187">
        <f>IF(N433="zákl. přenesená",J433,0)</f>
        <v>0</v>
      </c>
      <c r="BH433" s="187">
        <f>IF(N433="sníž. přenesená",J433,0)</f>
        <v>0</v>
      </c>
      <c r="BI433" s="187">
        <f>IF(N433="nulová",J433,0)</f>
        <v>0</v>
      </c>
      <c r="BJ433" s="19" t="s">
        <v>80</v>
      </c>
      <c r="BK433" s="187">
        <f>ROUND(I433*H433,2)</f>
        <v>0</v>
      </c>
      <c r="BL433" s="19" t="s">
        <v>246</v>
      </c>
      <c r="BM433" s="186" t="s">
        <v>596</v>
      </c>
    </row>
    <row r="434" spans="1:65" s="2" customFormat="1" ht="11.25">
      <c r="A434" s="36"/>
      <c r="B434" s="37"/>
      <c r="C434" s="38"/>
      <c r="D434" s="188" t="s">
        <v>139</v>
      </c>
      <c r="E434" s="38"/>
      <c r="F434" s="189" t="s">
        <v>597</v>
      </c>
      <c r="G434" s="38"/>
      <c r="H434" s="38"/>
      <c r="I434" s="190"/>
      <c r="J434" s="38"/>
      <c r="K434" s="38"/>
      <c r="L434" s="41"/>
      <c r="M434" s="191"/>
      <c r="N434" s="192"/>
      <c r="O434" s="66"/>
      <c r="P434" s="66"/>
      <c r="Q434" s="66"/>
      <c r="R434" s="66"/>
      <c r="S434" s="66"/>
      <c r="T434" s="67"/>
      <c r="U434" s="36"/>
      <c r="V434" s="36"/>
      <c r="W434" s="36"/>
      <c r="X434" s="36"/>
      <c r="Y434" s="36"/>
      <c r="Z434" s="36"/>
      <c r="AA434" s="36"/>
      <c r="AB434" s="36"/>
      <c r="AC434" s="36"/>
      <c r="AD434" s="36"/>
      <c r="AE434" s="36"/>
      <c r="AT434" s="19" t="s">
        <v>139</v>
      </c>
      <c r="AU434" s="19" t="s">
        <v>82</v>
      </c>
    </row>
    <row r="435" spans="1:65" s="2" customFormat="1" ht="16.5" customHeight="1">
      <c r="A435" s="36"/>
      <c r="B435" s="37"/>
      <c r="C435" s="175" t="s">
        <v>598</v>
      </c>
      <c r="D435" s="175" t="s">
        <v>132</v>
      </c>
      <c r="E435" s="176" t="s">
        <v>599</v>
      </c>
      <c r="F435" s="177" t="s">
        <v>600</v>
      </c>
      <c r="G435" s="178" t="s">
        <v>573</v>
      </c>
      <c r="H435" s="179">
        <v>32</v>
      </c>
      <c r="I435" s="180"/>
      <c r="J435" s="181">
        <f>ROUND(I435*H435,2)</f>
        <v>0</v>
      </c>
      <c r="K435" s="177" t="s">
        <v>136</v>
      </c>
      <c r="L435" s="41"/>
      <c r="M435" s="182" t="s">
        <v>19</v>
      </c>
      <c r="N435" s="183" t="s">
        <v>43</v>
      </c>
      <c r="O435" s="66"/>
      <c r="P435" s="184">
        <f>O435*H435</f>
        <v>0</v>
      </c>
      <c r="Q435" s="184">
        <v>0</v>
      </c>
      <c r="R435" s="184">
        <f>Q435*H435</f>
        <v>0</v>
      </c>
      <c r="S435" s="184">
        <v>0</v>
      </c>
      <c r="T435" s="185">
        <f>S435*H435</f>
        <v>0</v>
      </c>
      <c r="U435" s="36"/>
      <c r="V435" s="36"/>
      <c r="W435" s="36"/>
      <c r="X435" s="36"/>
      <c r="Y435" s="36"/>
      <c r="Z435" s="36"/>
      <c r="AA435" s="36"/>
      <c r="AB435" s="36"/>
      <c r="AC435" s="36"/>
      <c r="AD435" s="36"/>
      <c r="AE435" s="36"/>
      <c r="AR435" s="186" t="s">
        <v>246</v>
      </c>
      <c r="AT435" s="186" t="s">
        <v>132</v>
      </c>
      <c r="AU435" s="186" t="s">
        <v>82</v>
      </c>
      <c r="AY435" s="19" t="s">
        <v>129</v>
      </c>
      <c r="BE435" s="187">
        <f>IF(N435="základní",J435,0)</f>
        <v>0</v>
      </c>
      <c r="BF435" s="187">
        <f>IF(N435="snížená",J435,0)</f>
        <v>0</v>
      </c>
      <c r="BG435" s="187">
        <f>IF(N435="zákl. přenesená",J435,0)</f>
        <v>0</v>
      </c>
      <c r="BH435" s="187">
        <f>IF(N435="sníž. přenesená",J435,0)</f>
        <v>0</v>
      </c>
      <c r="BI435" s="187">
        <f>IF(N435="nulová",J435,0)</f>
        <v>0</v>
      </c>
      <c r="BJ435" s="19" t="s">
        <v>80</v>
      </c>
      <c r="BK435" s="187">
        <f>ROUND(I435*H435,2)</f>
        <v>0</v>
      </c>
      <c r="BL435" s="19" t="s">
        <v>246</v>
      </c>
      <c r="BM435" s="186" t="s">
        <v>601</v>
      </c>
    </row>
    <row r="436" spans="1:65" s="2" customFormat="1" ht="11.25">
      <c r="A436" s="36"/>
      <c r="B436" s="37"/>
      <c r="C436" s="38"/>
      <c r="D436" s="188" t="s">
        <v>139</v>
      </c>
      <c r="E436" s="38"/>
      <c r="F436" s="189" t="s">
        <v>602</v>
      </c>
      <c r="G436" s="38"/>
      <c r="H436" s="38"/>
      <c r="I436" s="190"/>
      <c r="J436" s="38"/>
      <c r="K436" s="38"/>
      <c r="L436" s="41"/>
      <c r="M436" s="191"/>
      <c r="N436" s="192"/>
      <c r="O436" s="66"/>
      <c r="P436" s="66"/>
      <c r="Q436" s="66"/>
      <c r="R436" s="66"/>
      <c r="S436" s="66"/>
      <c r="T436" s="67"/>
      <c r="U436" s="36"/>
      <c r="V436" s="36"/>
      <c r="W436" s="36"/>
      <c r="X436" s="36"/>
      <c r="Y436" s="36"/>
      <c r="Z436" s="36"/>
      <c r="AA436" s="36"/>
      <c r="AB436" s="36"/>
      <c r="AC436" s="36"/>
      <c r="AD436" s="36"/>
      <c r="AE436" s="36"/>
      <c r="AT436" s="19" t="s">
        <v>139</v>
      </c>
      <c r="AU436" s="19" t="s">
        <v>82</v>
      </c>
    </row>
    <row r="437" spans="1:65" s="2" customFormat="1" ht="16.5" customHeight="1">
      <c r="A437" s="36"/>
      <c r="B437" s="37"/>
      <c r="C437" s="175" t="s">
        <v>603</v>
      </c>
      <c r="D437" s="175" t="s">
        <v>132</v>
      </c>
      <c r="E437" s="176" t="s">
        <v>604</v>
      </c>
      <c r="F437" s="177" t="s">
        <v>605</v>
      </c>
      <c r="G437" s="178" t="s">
        <v>176</v>
      </c>
      <c r="H437" s="179">
        <v>1</v>
      </c>
      <c r="I437" s="180"/>
      <c r="J437" s="181">
        <f>ROUND(I437*H437,2)</f>
        <v>0</v>
      </c>
      <c r="K437" s="177" t="s">
        <v>19</v>
      </c>
      <c r="L437" s="41"/>
      <c r="M437" s="182" t="s">
        <v>19</v>
      </c>
      <c r="N437" s="183" t="s">
        <v>43</v>
      </c>
      <c r="O437" s="66"/>
      <c r="P437" s="184">
        <f>O437*H437</f>
        <v>0</v>
      </c>
      <c r="Q437" s="184">
        <v>0</v>
      </c>
      <c r="R437" s="184">
        <f>Q437*H437</f>
        <v>0</v>
      </c>
      <c r="S437" s="184">
        <v>0</v>
      </c>
      <c r="T437" s="185">
        <f>S437*H437</f>
        <v>0</v>
      </c>
      <c r="U437" s="36"/>
      <c r="V437" s="36"/>
      <c r="W437" s="36"/>
      <c r="X437" s="36"/>
      <c r="Y437" s="36"/>
      <c r="Z437" s="36"/>
      <c r="AA437" s="36"/>
      <c r="AB437" s="36"/>
      <c r="AC437" s="36"/>
      <c r="AD437" s="36"/>
      <c r="AE437" s="36"/>
      <c r="AR437" s="186" t="s">
        <v>246</v>
      </c>
      <c r="AT437" s="186" t="s">
        <v>132</v>
      </c>
      <c r="AU437" s="186" t="s">
        <v>82</v>
      </c>
      <c r="AY437" s="19" t="s">
        <v>129</v>
      </c>
      <c r="BE437" s="187">
        <f>IF(N437="základní",J437,0)</f>
        <v>0</v>
      </c>
      <c r="BF437" s="187">
        <f>IF(N437="snížená",J437,0)</f>
        <v>0</v>
      </c>
      <c r="BG437" s="187">
        <f>IF(N437="zákl. přenesená",J437,0)</f>
        <v>0</v>
      </c>
      <c r="BH437" s="187">
        <f>IF(N437="sníž. přenesená",J437,0)</f>
        <v>0</v>
      </c>
      <c r="BI437" s="187">
        <f>IF(N437="nulová",J437,0)</f>
        <v>0</v>
      </c>
      <c r="BJ437" s="19" t="s">
        <v>80</v>
      </c>
      <c r="BK437" s="187">
        <f>ROUND(I437*H437,2)</f>
        <v>0</v>
      </c>
      <c r="BL437" s="19" t="s">
        <v>246</v>
      </c>
      <c r="BM437" s="186" t="s">
        <v>606</v>
      </c>
    </row>
    <row r="438" spans="1:65" s="2" customFormat="1" ht="16.5" customHeight="1">
      <c r="A438" s="36"/>
      <c r="B438" s="37"/>
      <c r="C438" s="175" t="s">
        <v>607</v>
      </c>
      <c r="D438" s="175" t="s">
        <v>132</v>
      </c>
      <c r="E438" s="176" t="s">
        <v>608</v>
      </c>
      <c r="F438" s="177" t="s">
        <v>609</v>
      </c>
      <c r="G438" s="178" t="s">
        <v>176</v>
      </c>
      <c r="H438" s="179">
        <v>1</v>
      </c>
      <c r="I438" s="180"/>
      <c r="J438" s="181">
        <f>ROUND(I438*H438,2)</f>
        <v>0</v>
      </c>
      <c r="K438" s="177" t="s">
        <v>19</v>
      </c>
      <c r="L438" s="41"/>
      <c r="M438" s="182" t="s">
        <v>19</v>
      </c>
      <c r="N438" s="183" t="s">
        <v>43</v>
      </c>
      <c r="O438" s="66"/>
      <c r="P438" s="184">
        <f>O438*H438</f>
        <v>0</v>
      </c>
      <c r="Q438" s="184">
        <v>0</v>
      </c>
      <c r="R438" s="184">
        <f>Q438*H438</f>
        <v>0</v>
      </c>
      <c r="S438" s="184">
        <v>0</v>
      </c>
      <c r="T438" s="185">
        <f>S438*H438</f>
        <v>0</v>
      </c>
      <c r="U438" s="36"/>
      <c r="V438" s="36"/>
      <c r="W438" s="36"/>
      <c r="X438" s="36"/>
      <c r="Y438" s="36"/>
      <c r="Z438" s="36"/>
      <c r="AA438" s="36"/>
      <c r="AB438" s="36"/>
      <c r="AC438" s="36"/>
      <c r="AD438" s="36"/>
      <c r="AE438" s="36"/>
      <c r="AR438" s="186" t="s">
        <v>246</v>
      </c>
      <c r="AT438" s="186" t="s">
        <v>132</v>
      </c>
      <c r="AU438" s="186" t="s">
        <v>82</v>
      </c>
      <c r="AY438" s="19" t="s">
        <v>129</v>
      </c>
      <c r="BE438" s="187">
        <f>IF(N438="základní",J438,0)</f>
        <v>0</v>
      </c>
      <c r="BF438" s="187">
        <f>IF(N438="snížená",J438,0)</f>
        <v>0</v>
      </c>
      <c r="BG438" s="187">
        <f>IF(N438="zákl. přenesená",J438,0)</f>
        <v>0</v>
      </c>
      <c r="BH438" s="187">
        <f>IF(N438="sníž. přenesená",J438,0)</f>
        <v>0</v>
      </c>
      <c r="BI438" s="187">
        <f>IF(N438="nulová",J438,0)</f>
        <v>0</v>
      </c>
      <c r="BJ438" s="19" t="s">
        <v>80</v>
      </c>
      <c r="BK438" s="187">
        <f>ROUND(I438*H438,2)</f>
        <v>0</v>
      </c>
      <c r="BL438" s="19" t="s">
        <v>246</v>
      </c>
      <c r="BM438" s="186" t="s">
        <v>610</v>
      </c>
    </row>
    <row r="439" spans="1:65" s="2" customFormat="1" ht="24.2" customHeight="1">
      <c r="A439" s="36"/>
      <c r="B439" s="37"/>
      <c r="C439" s="175" t="s">
        <v>611</v>
      </c>
      <c r="D439" s="175" t="s">
        <v>132</v>
      </c>
      <c r="E439" s="176" t="s">
        <v>612</v>
      </c>
      <c r="F439" s="177" t="s">
        <v>613</v>
      </c>
      <c r="G439" s="178" t="s">
        <v>614</v>
      </c>
      <c r="H439" s="227"/>
      <c r="I439" s="180"/>
      <c r="J439" s="181">
        <f>ROUND(I439*H439,2)</f>
        <v>0</v>
      </c>
      <c r="K439" s="177" t="s">
        <v>136</v>
      </c>
      <c r="L439" s="41"/>
      <c r="M439" s="182" t="s">
        <v>19</v>
      </c>
      <c r="N439" s="183" t="s">
        <v>43</v>
      </c>
      <c r="O439" s="66"/>
      <c r="P439" s="184">
        <f>O439*H439</f>
        <v>0</v>
      </c>
      <c r="Q439" s="184">
        <v>0</v>
      </c>
      <c r="R439" s="184">
        <f>Q439*H439</f>
        <v>0</v>
      </c>
      <c r="S439" s="184">
        <v>0</v>
      </c>
      <c r="T439" s="185">
        <f>S439*H439</f>
        <v>0</v>
      </c>
      <c r="U439" s="36"/>
      <c r="V439" s="36"/>
      <c r="W439" s="36"/>
      <c r="X439" s="36"/>
      <c r="Y439" s="36"/>
      <c r="Z439" s="36"/>
      <c r="AA439" s="36"/>
      <c r="AB439" s="36"/>
      <c r="AC439" s="36"/>
      <c r="AD439" s="36"/>
      <c r="AE439" s="36"/>
      <c r="AR439" s="186" t="s">
        <v>246</v>
      </c>
      <c r="AT439" s="186" t="s">
        <v>132</v>
      </c>
      <c r="AU439" s="186" t="s">
        <v>82</v>
      </c>
      <c r="AY439" s="19" t="s">
        <v>129</v>
      </c>
      <c r="BE439" s="187">
        <f>IF(N439="základní",J439,0)</f>
        <v>0</v>
      </c>
      <c r="BF439" s="187">
        <f>IF(N439="snížená",J439,0)</f>
        <v>0</v>
      </c>
      <c r="BG439" s="187">
        <f>IF(N439="zákl. přenesená",J439,0)</f>
        <v>0</v>
      </c>
      <c r="BH439" s="187">
        <f>IF(N439="sníž. přenesená",J439,0)</f>
        <v>0</v>
      </c>
      <c r="BI439" s="187">
        <f>IF(N439="nulová",J439,0)</f>
        <v>0</v>
      </c>
      <c r="BJ439" s="19" t="s">
        <v>80</v>
      </c>
      <c r="BK439" s="187">
        <f>ROUND(I439*H439,2)</f>
        <v>0</v>
      </c>
      <c r="BL439" s="19" t="s">
        <v>246</v>
      </c>
      <c r="BM439" s="186" t="s">
        <v>615</v>
      </c>
    </row>
    <row r="440" spans="1:65" s="2" customFormat="1" ht="11.25">
      <c r="A440" s="36"/>
      <c r="B440" s="37"/>
      <c r="C440" s="38"/>
      <c r="D440" s="188" t="s">
        <v>139</v>
      </c>
      <c r="E440" s="38"/>
      <c r="F440" s="189" t="s">
        <v>616</v>
      </c>
      <c r="G440" s="38"/>
      <c r="H440" s="38"/>
      <c r="I440" s="190"/>
      <c r="J440" s="38"/>
      <c r="K440" s="38"/>
      <c r="L440" s="41"/>
      <c r="M440" s="191"/>
      <c r="N440" s="192"/>
      <c r="O440" s="66"/>
      <c r="P440" s="66"/>
      <c r="Q440" s="66"/>
      <c r="R440" s="66"/>
      <c r="S440" s="66"/>
      <c r="T440" s="67"/>
      <c r="U440" s="36"/>
      <c r="V440" s="36"/>
      <c r="W440" s="36"/>
      <c r="X440" s="36"/>
      <c r="Y440" s="36"/>
      <c r="Z440" s="36"/>
      <c r="AA440" s="36"/>
      <c r="AB440" s="36"/>
      <c r="AC440" s="36"/>
      <c r="AD440" s="36"/>
      <c r="AE440" s="36"/>
      <c r="AT440" s="19" t="s">
        <v>139</v>
      </c>
      <c r="AU440" s="19" t="s">
        <v>82</v>
      </c>
    </row>
    <row r="441" spans="1:65" s="2" customFormat="1" ht="78">
      <c r="A441" s="36"/>
      <c r="B441" s="37"/>
      <c r="C441" s="38"/>
      <c r="D441" s="195" t="s">
        <v>171</v>
      </c>
      <c r="E441" s="38"/>
      <c r="F441" s="226" t="s">
        <v>617</v>
      </c>
      <c r="G441" s="38"/>
      <c r="H441" s="38"/>
      <c r="I441" s="190"/>
      <c r="J441" s="38"/>
      <c r="K441" s="38"/>
      <c r="L441" s="41"/>
      <c r="M441" s="191"/>
      <c r="N441" s="192"/>
      <c r="O441" s="66"/>
      <c r="P441" s="66"/>
      <c r="Q441" s="66"/>
      <c r="R441" s="66"/>
      <c r="S441" s="66"/>
      <c r="T441" s="67"/>
      <c r="U441" s="36"/>
      <c r="V441" s="36"/>
      <c r="W441" s="36"/>
      <c r="X441" s="36"/>
      <c r="Y441" s="36"/>
      <c r="Z441" s="36"/>
      <c r="AA441" s="36"/>
      <c r="AB441" s="36"/>
      <c r="AC441" s="36"/>
      <c r="AD441" s="36"/>
      <c r="AE441" s="36"/>
      <c r="AT441" s="19" t="s">
        <v>171</v>
      </c>
      <c r="AU441" s="19" t="s">
        <v>82</v>
      </c>
    </row>
    <row r="442" spans="1:65" s="12" customFormat="1" ht="22.9" customHeight="1">
      <c r="B442" s="159"/>
      <c r="C442" s="160"/>
      <c r="D442" s="161" t="s">
        <v>71</v>
      </c>
      <c r="E442" s="173" t="s">
        <v>618</v>
      </c>
      <c r="F442" s="173" t="s">
        <v>619</v>
      </c>
      <c r="G442" s="160"/>
      <c r="H442" s="160"/>
      <c r="I442" s="163"/>
      <c r="J442" s="174">
        <f>BK442</f>
        <v>0</v>
      </c>
      <c r="K442" s="160"/>
      <c r="L442" s="165"/>
      <c r="M442" s="166"/>
      <c r="N442" s="167"/>
      <c r="O442" s="167"/>
      <c r="P442" s="168">
        <f>SUM(P443:P461)</f>
        <v>0</v>
      </c>
      <c r="Q442" s="167"/>
      <c r="R442" s="168">
        <f>SUM(R443:R461)</f>
        <v>0.1764</v>
      </c>
      <c r="S442" s="167"/>
      <c r="T442" s="169">
        <f>SUM(T443:T461)</f>
        <v>0</v>
      </c>
      <c r="AR442" s="170" t="s">
        <v>82</v>
      </c>
      <c r="AT442" s="171" t="s">
        <v>71</v>
      </c>
      <c r="AU442" s="171" t="s">
        <v>80</v>
      </c>
      <c r="AY442" s="170" t="s">
        <v>129</v>
      </c>
      <c r="BK442" s="172">
        <f>SUM(BK443:BK461)</f>
        <v>0</v>
      </c>
    </row>
    <row r="443" spans="1:65" s="2" customFormat="1" ht="16.5" customHeight="1">
      <c r="A443" s="36"/>
      <c r="B443" s="37"/>
      <c r="C443" s="175" t="s">
        <v>620</v>
      </c>
      <c r="D443" s="175" t="s">
        <v>132</v>
      </c>
      <c r="E443" s="176" t="s">
        <v>621</v>
      </c>
      <c r="F443" s="177" t="s">
        <v>622</v>
      </c>
      <c r="G443" s="178" t="s">
        <v>176</v>
      </c>
      <c r="H443" s="179">
        <v>1</v>
      </c>
      <c r="I443" s="180"/>
      <c r="J443" s="181">
        <f>ROUND(I443*H443,2)</f>
        <v>0</v>
      </c>
      <c r="K443" s="177" t="s">
        <v>19</v>
      </c>
      <c r="L443" s="41"/>
      <c r="M443" s="182" t="s">
        <v>19</v>
      </c>
      <c r="N443" s="183" t="s">
        <v>43</v>
      </c>
      <c r="O443" s="66"/>
      <c r="P443" s="184">
        <f>O443*H443</f>
        <v>0</v>
      </c>
      <c r="Q443" s="184">
        <v>0</v>
      </c>
      <c r="R443" s="184">
        <f>Q443*H443</f>
        <v>0</v>
      </c>
      <c r="S443" s="184">
        <v>0</v>
      </c>
      <c r="T443" s="185">
        <f>S443*H443</f>
        <v>0</v>
      </c>
      <c r="U443" s="36"/>
      <c r="V443" s="36"/>
      <c r="W443" s="36"/>
      <c r="X443" s="36"/>
      <c r="Y443" s="36"/>
      <c r="Z443" s="36"/>
      <c r="AA443" s="36"/>
      <c r="AB443" s="36"/>
      <c r="AC443" s="36"/>
      <c r="AD443" s="36"/>
      <c r="AE443" s="36"/>
      <c r="AR443" s="186" t="s">
        <v>246</v>
      </c>
      <c r="AT443" s="186" t="s">
        <v>132</v>
      </c>
      <c r="AU443" s="186" t="s">
        <v>82</v>
      </c>
      <c r="AY443" s="19" t="s">
        <v>129</v>
      </c>
      <c r="BE443" s="187">
        <f>IF(N443="základní",J443,0)</f>
        <v>0</v>
      </c>
      <c r="BF443" s="187">
        <f>IF(N443="snížená",J443,0)</f>
        <v>0</v>
      </c>
      <c r="BG443" s="187">
        <f>IF(N443="zákl. přenesená",J443,0)</f>
        <v>0</v>
      </c>
      <c r="BH443" s="187">
        <f>IF(N443="sníž. přenesená",J443,0)</f>
        <v>0</v>
      </c>
      <c r="BI443" s="187">
        <f>IF(N443="nulová",J443,0)</f>
        <v>0</v>
      </c>
      <c r="BJ443" s="19" t="s">
        <v>80</v>
      </c>
      <c r="BK443" s="187">
        <f>ROUND(I443*H443,2)</f>
        <v>0</v>
      </c>
      <c r="BL443" s="19" t="s">
        <v>246</v>
      </c>
      <c r="BM443" s="186" t="s">
        <v>623</v>
      </c>
    </row>
    <row r="444" spans="1:65" s="2" customFormat="1" ht="16.5" customHeight="1">
      <c r="A444" s="36"/>
      <c r="B444" s="37"/>
      <c r="C444" s="175" t="s">
        <v>624</v>
      </c>
      <c r="D444" s="175" t="s">
        <v>132</v>
      </c>
      <c r="E444" s="176" t="s">
        <v>625</v>
      </c>
      <c r="F444" s="177" t="s">
        <v>568</v>
      </c>
      <c r="G444" s="178" t="s">
        <v>176</v>
      </c>
      <c r="H444" s="179">
        <v>1</v>
      </c>
      <c r="I444" s="180"/>
      <c r="J444" s="181">
        <f>ROUND(I444*H444,2)</f>
        <v>0</v>
      </c>
      <c r="K444" s="177" t="s">
        <v>19</v>
      </c>
      <c r="L444" s="41"/>
      <c r="M444" s="182" t="s">
        <v>19</v>
      </c>
      <c r="N444" s="183" t="s">
        <v>43</v>
      </c>
      <c r="O444" s="66"/>
      <c r="P444" s="184">
        <f>O444*H444</f>
        <v>0</v>
      </c>
      <c r="Q444" s="184">
        <v>0</v>
      </c>
      <c r="R444" s="184">
        <f>Q444*H444</f>
        <v>0</v>
      </c>
      <c r="S444" s="184">
        <v>0</v>
      </c>
      <c r="T444" s="185">
        <f>S444*H444</f>
        <v>0</v>
      </c>
      <c r="U444" s="36"/>
      <c r="V444" s="36"/>
      <c r="W444" s="36"/>
      <c r="X444" s="36"/>
      <c r="Y444" s="36"/>
      <c r="Z444" s="36"/>
      <c r="AA444" s="36"/>
      <c r="AB444" s="36"/>
      <c r="AC444" s="36"/>
      <c r="AD444" s="36"/>
      <c r="AE444" s="36"/>
      <c r="AR444" s="186" t="s">
        <v>246</v>
      </c>
      <c r="AT444" s="186" t="s">
        <v>132</v>
      </c>
      <c r="AU444" s="186" t="s">
        <v>82</v>
      </c>
      <c r="AY444" s="19" t="s">
        <v>129</v>
      </c>
      <c r="BE444" s="187">
        <f>IF(N444="základní",J444,0)</f>
        <v>0</v>
      </c>
      <c r="BF444" s="187">
        <f>IF(N444="snížená",J444,0)</f>
        <v>0</v>
      </c>
      <c r="BG444" s="187">
        <f>IF(N444="zákl. přenesená",J444,0)</f>
        <v>0</v>
      </c>
      <c r="BH444" s="187">
        <f>IF(N444="sníž. přenesená",J444,0)</f>
        <v>0</v>
      </c>
      <c r="BI444" s="187">
        <f>IF(N444="nulová",J444,0)</f>
        <v>0</v>
      </c>
      <c r="BJ444" s="19" t="s">
        <v>80</v>
      </c>
      <c r="BK444" s="187">
        <f>ROUND(I444*H444,2)</f>
        <v>0</v>
      </c>
      <c r="BL444" s="19" t="s">
        <v>246</v>
      </c>
      <c r="BM444" s="186" t="s">
        <v>626</v>
      </c>
    </row>
    <row r="445" spans="1:65" s="2" customFormat="1" ht="16.5" customHeight="1">
      <c r="A445" s="36"/>
      <c r="B445" s="37"/>
      <c r="C445" s="175" t="s">
        <v>627</v>
      </c>
      <c r="D445" s="175" t="s">
        <v>132</v>
      </c>
      <c r="E445" s="176" t="s">
        <v>628</v>
      </c>
      <c r="F445" s="177" t="s">
        <v>629</v>
      </c>
      <c r="G445" s="178" t="s">
        <v>573</v>
      </c>
      <c r="H445" s="179">
        <v>75</v>
      </c>
      <c r="I445" s="180"/>
      <c r="J445" s="181">
        <f>ROUND(I445*H445,2)</f>
        <v>0</v>
      </c>
      <c r="K445" s="177" t="s">
        <v>19</v>
      </c>
      <c r="L445" s="41"/>
      <c r="M445" s="182" t="s">
        <v>19</v>
      </c>
      <c r="N445" s="183" t="s">
        <v>43</v>
      </c>
      <c r="O445" s="66"/>
      <c r="P445" s="184">
        <f>O445*H445</f>
        <v>0</v>
      </c>
      <c r="Q445" s="184">
        <v>1.16E-3</v>
      </c>
      <c r="R445" s="184">
        <f>Q445*H445</f>
        <v>8.6999999999999994E-2</v>
      </c>
      <c r="S445" s="184">
        <v>0</v>
      </c>
      <c r="T445" s="185">
        <f>S445*H445</f>
        <v>0</v>
      </c>
      <c r="U445" s="36"/>
      <c r="V445" s="36"/>
      <c r="W445" s="36"/>
      <c r="X445" s="36"/>
      <c r="Y445" s="36"/>
      <c r="Z445" s="36"/>
      <c r="AA445" s="36"/>
      <c r="AB445" s="36"/>
      <c r="AC445" s="36"/>
      <c r="AD445" s="36"/>
      <c r="AE445" s="36"/>
      <c r="AR445" s="186" t="s">
        <v>246</v>
      </c>
      <c r="AT445" s="186" t="s">
        <v>132</v>
      </c>
      <c r="AU445" s="186" t="s">
        <v>82</v>
      </c>
      <c r="AY445" s="19" t="s">
        <v>129</v>
      </c>
      <c r="BE445" s="187">
        <f>IF(N445="základní",J445,0)</f>
        <v>0</v>
      </c>
      <c r="BF445" s="187">
        <f>IF(N445="snížená",J445,0)</f>
        <v>0</v>
      </c>
      <c r="BG445" s="187">
        <f>IF(N445="zákl. přenesená",J445,0)</f>
        <v>0</v>
      </c>
      <c r="BH445" s="187">
        <f>IF(N445="sníž. přenesená",J445,0)</f>
        <v>0</v>
      </c>
      <c r="BI445" s="187">
        <f>IF(N445="nulová",J445,0)</f>
        <v>0</v>
      </c>
      <c r="BJ445" s="19" t="s">
        <v>80</v>
      </c>
      <c r="BK445" s="187">
        <f>ROUND(I445*H445,2)</f>
        <v>0</v>
      </c>
      <c r="BL445" s="19" t="s">
        <v>246</v>
      </c>
      <c r="BM445" s="186" t="s">
        <v>630</v>
      </c>
    </row>
    <row r="446" spans="1:65" s="2" customFormat="1" ht="33" customHeight="1">
      <c r="A446" s="36"/>
      <c r="B446" s="37"/>
      <c r="C446" s="175" t="s">
        <v>631</v>
      </c>
      <c r="D446" s="175" t="s">
        <v>132</v>
      </c>
      <c r="E446" s="176" t="s">
        <v>632</v>
      </c>
      <c r="F446" s="177" t="s">
        <v>633</v>
      </c>
      <c r="G446" s="178" t="s">
        <v>573</v>
      </c>
      <c r="H446" s="179">
        <v>75</v>
      </c>
      <c r="I446" s="180"/>
      <c r="J446" s="181">
        <f>ROUND(I446*H446,2)</f>
        <v>0</v>
      </c>
      <c r="K446" s="177" t="s">
        <v>19</v>
      </c>
      <c r="L446" s="41"/>
      <c r="M446" s="182" t="s">
        <v>19</v>
      </c>
      <c r="N446" s="183" t="s">
        <v>43</v>
      </c>
      <c r="O446" s="66"/>
      <c r="P446" s="184">
        <f>O446*H446</f>
        <v>0</v>
      </c>
      <c r="Q446" s="184">
        <v>1.6000000000000001E-4</v>
      </c>
      <c r="R446" s="184">
        <f>Q446*H446</f>
        <v>1.2E-2</v>
      </c>
      <c r="S446" s="184">
        <v>0</v>
      </c>
      <c r="T446" s="185">
        <f>S446*H446</f>
        <v>0</v>
      </c>
      <c r="U446" s="36"/>
      <c r="V446" s="36"/>
      <c r="W446" s="36"/>
      <c r="X446" s="36"/>
      <c r="Y446" s="36"/>
      <c r="Z446" s="36"/>
      <c r="AA446" s="36"/>
      <c r="AB446" s="36"/>
      <c r="AC446" s="36"/>
      <c r="AD446" s="36"/>
      <c r="AE446" s="36"/>
      <c r="AR446" s="186" t="s">
        <v>246</v>
      </c>
      <c r="AT446" s="186" t="s">
        <v>132</v>
      </c>
      <c r="AU446" s="186" t="s">
        <v>82</v>
      </c>
      <c r="AY446" s="19" t="s">
        <v>129</v>
      </c>
      <c r="BE446" s="187">
        <f>IF(N446="základní",J446,0)</f>
        <v>0</v>
      </c>
      <c r="BF446" s="187">
        <f>IF(N446="snížená",J446,0)</f>
        <v>0</v>
      </c>
      <c r="BG446" s="187">
        <f>IF(N446="zákl. přenesená",J446,0)</f>
        <v>0</v>
      </c>
      <c r="BH446" s="187">
        <f>IF(N446="sníž. přenesená",J446,0)</f>
        <v>0</v>
      </c>
      <c r="BI446" s="187">
        <f>IF(N446="nulová",J446,0)</f>
        <v>0</v>
      </c>
      <c r="BJ446" s="19" t="s">
        <v>80</v>
      </c>
      <c r="BK446" s="187">
        <f>ROUND(I446*H446,2)</f>
        <v>0</v>
      </c>
      <c r="BL446" s="19" t="s">
        <v>246</v>
      </c>
      <c r="BM446" s="186" t="s">
        <v>634</v>
      </c>
    </row>
    <row r="447" spans="1:65" s="2" customFormat="1" ht="29.25">
      <c r="A447" s="36"/>
      <c r="B447" s="37"/>
      <c r="C447" s="38"/>
      <c r="D447" s="195" t="s">
        <v>171</v>
      </c>
      <c r="E447" s="38"/>
      <c r="F447" s="226" t="s">
        <v>635</v>
      </c>
      <c r="G447" s="38"/>
      <c r="H447" s="38"/>
      <c r="I447" s="190"/>
      <c r="J447" s="38"/>
      <c r="K447" s="38"/>
      <c r="L447" s="41"/>
      <c r="M447" s="191"/>
      <c r="N447" s="192"/>
      <c r="O447" s="66"/>
      <c r="P447" s="66"/>
      <c r="Q447" s="66"/>
      <c r="R447" s="66"/>
      <c r="S447" s="66"/>
      <c r="T447" s="67"/>
      <c r="U447" s="36"/>
      <c r="V447" s="36"/>
      <c r="W447" s="36"/>
      <c r="X447" s="36"/>
      <c r="Y447" s="36"/>
      <c r="Z447" s="36"/>
      <c r="AA447" s="36"/>
      <c r="AB447" s="36"/>
      <c r="AC447" s="36"/>
      <c r="AD447" s="36"/>
      <c r="AE447" s="36"/>
      <c r="AT447" s="19" t="s">
        <v>171</v>
      </c>
      <c r="AU447" s="19" t="s">
        <v>82</v>
      </c>
    </row>
    <row r="448" spans="1:65" s="2" customFormat="1" ht="21.75" customHeight="1">
      <c r="A448" s="36"/>
      <c r="B448" s="37"/>
      <c r="C448" s="175" t="s">
        <v>636</v>
      </c>
      <c r="D448" s="175" t="s">
        <v>132</v>
      </c>
      <c r="E448" s="176" t="s">
        <v>637</v>
      </c>
      <c r="F448" s="177" t="s">
        <v>638</v>
      </c>
      <c r="G448" s="178" t="s">
        <v>176</v>
      </c>
      <c r="H448" s="179">
        <v>2</v>
      </c>
      <c r="I448" s="180"/>
      <c r="J448" s="181">
        <f>ROUND(I448*H448,2)</f>
        <v>0</v>
      </c>
      <c r="K448" s="177" t="s">
        <v>136</v>
      </c>
      <c r="L448" s="41"/>
      <c r="M448" s="182" t="s">
        <v>19</v>
      </c>
      <c r="N448" s="183" t="s">
        <v>43</v>
      </c>
      <c r="O448" s="66"/>
      <c r="P448" s="184">
        <f>O448*H448</f>
        <v>0</v>
      </c>
      <c r="Q448" s="184">
        <v>2.92E-2</v>
      </c>
      <c r="R448" s="184">
        <f>Q448*H448</f>
        <v>5.8400000000000001E-2</v>
      </c>
      <c r="S448" s="184">
        <v>0</v>
      </c>
      <c r="T448" s="185">
        <f>S448*H448</f>
        <v>0</v>
      </c>
      <c r="U448" s="36"/>
      <c r="V448" s="36"/>
      <c r="W448" s="36"/>
      <c r="X448" s="36"/>
      <c r="Y448" s="36"/>
      <c r="Z448" s="36"/>
      <c r="AA448" s="36"/>
      <c r="AB448" s="36"/>
      <c r="AC448" s="36"/>
      <c r="AD448" s="36"/>
      <c r="AE448" s="36"/>
      <c r="AR448" s="186" t="s">
        <v>246</v>
      </c>
      <c r="AT448" s="186" t="s">
        <v>132</v>
      </c>
      <c r="AU448" s="186" t="s">
        <v>82</v>
      </c>
      <c r="AY448" s="19" t="s">
        <v>129</v>
      </c>
      <c r="BE448" s="187">
        <f>IF(N448="základní",J448,0)</f>
        <v>0</v>
      </c>
      <c r="BF448" s="187">
        <f>IF(N448="snížená",J448,0)</f>
        <v>0</v>
      </c>
      <c r="BG448" s="187">
        <f>IF(N448="zákl. přenesená",J448,0)</f>
        <v>0</v>
      </c>
      <c r="BH448" s="187">
        <f>IF(N448="sníž. přenesená",J448,0)</f>
        <v>0</v>
      </c>
      <c r="BI448" s="187">
        <f>IF(N448="nulová",J448,0)</f>
        <v>0</v>
      </c>
      <c r="BJ448" s="19" t="s">
        <v>80</v>
      </c>
      <c r="BK448" s="187">
        <f>ROUND(I448*H448,2)</f>
        <v>0</v>
      </c>
      <c r="BL448" s="19" t="s">
        <v>246</v>
      </c>
      <c r="BM448" s="186" t="s">
        <v>639</v>
      </c>
    </row>
    <row r="449" spans="1:65" s="2" customFormat="1" ht="11.25">
      <c r="A449" s="36"/>
      <c r="B449" s="37"/>
      <c r="C449" s="38"/>
      <c r="D449" s="188" t="s">
        <v>139</v>
      </c>
      <c r="E449" s="38"/>
      <c r="F449" s="189" t="s">
        <v>640</v>
      </c>
      <c r="G449" s="38"/>
      <c r="H449" s="38"/>
      <c r="I449" s="190"/>
      <c r="J449" s="38"/>
      <c r="K449" s="38"/>
      <c r="L449" s="41"/>
      <c r="M449" s="191"/>
      <c r="N449" s="192"/>
      <c r="O449" s="66"/>
      <c r="P449" s="66"/>
      <c r="Q449" s="66"/>
      <c r="R449" s="66"/>
      <c r="S449" s="66"/>
      <c r="T449" s="67"/>
      <c r="U449" s="36"/>
      <c r="V449" s="36"/>
      <c r="W449" s="36"/>
      <c r="X449" s="36"/>
      <c r="Y449" s="36"/>
      <c r="Z449" s="36"/>
      <c r="AA449" s="36"/>
      <c r="AB449" s="36"/>
      <c r="AC449" s="36"/>
      <c r="AD449" s="36"/>
      <c r="AE449" s="36"/>
      <c r="AT449" s="19" t="s">
        <v>139</v>
      </c>
      <c r="AU449" s="19" t="s">
        <v>82</v>
      </c>
    </row>
    <row r="450" spans="1:65" s="2" customFormat="1" ht="24.2" customHeight="1">
      <c r="A450" s="36"/>
      <c r="B450" s="37"/>
      <c r="C450" s="175" t="s">
        <v>641</v>
      </c>
      <c r="D450" s="175" t="s">
        <v>132</v>
      </c>
      <c r="E450" s="176" t="s">
        <v>642</v>
      </c>
      <c r="F450" s="177" t="s">
        <v>643</v>
      </c>
      <c r="G450" s="178" t="s">
        <v>573</v>
      </c>
      <c r="H450" s="179">
        <v>95</v>
      </c>
      <c r="I450" s="180"/>
      <c r="J450" s="181">
        <f>ROUND(I450*H450,2)</f>
        <v>0</v>
      </c>
      <c r="K450" s="177" t="s">
        <v>136</v>
      </c>
      <c r="L450" s="41"/>
      <c r="M450" s="182" t="s">
        <v>19</v>
      </c>
      <c r="N450" s="183" t="s">
        <v>43</v>
      </c>
      <c r="O450" s="66"/>
      <c r="P450" s="184">
        <f>O450*H450</f>
        <v>0</v>
      </c>
      <c r="Q450" s="184">
        <v>1.9000000000000001E-4</v>
      </c>
      <c r="R450" s="184">
        <f>Q450*H450</f>
        <v>1.805E-2</v>
      </c>
      <c r="S450" s="184">
        <v>0</v>
      </c>
      <c r="T450" s="185">
        <f>S450*H450</f>
        <v>0</v>
      </c>
      <c r="U450" s="36"/>
      <c r="V450" s="36"/>
      <c r="W450" s="36"/>
      <c r="X450" s="36"/>
      <c r="Y450" s="36"/>
      <c r="Z450" s="36"/>
      <c r="AA450" s="36"/>
      <c r="AB450" s="36"/>
      <c r="AC450" s="36"/>
      <c r="AD450" s="36"/>
      <c r="AE450" s="36"/>
      <c r="AR450" s="186" t="s">
        <v>246</v>
      </c>
      <c r="AT450" s="186" t="s">
        <v>132</v>
      </c>
      <c r="AU450" s="186" t="s">
        <v>82</v>
      </c>
      <c r="AY450" s="19" t="s">
        <v>129</v>
      </c>
      <c r="BE450" s="187">
        <f>IF(N450="základní",J450,0)</f>
        <v>0</v>
      </c>
      <c r="BF450" s="187">
        <f>IF(N450="snížená",J450,0)</f>
        <v>0</v>
      </c>
      <c r="BG450" s="187">
        <f>IF(N450="zákl. přenesená",J450,0)</f>
        <v>0</v>
      </c>
      <c r="BH450" s="187">
        <f>IF(N450="sníž. přenesená",J450,0)</f>
        <v>0</v>
      </c>
      <c r="BI450" s="187">
        <f>IF(N450="nulová",J450,0)</f>
        <v>0</v>
      </c>
      <c r="BJ450" s="19" t="s">
        <v>80</v>
      </c>
      <c r="BK450" s="187">
        <f>ROUND(I450*H450,2)</f>
        <v>0</v>
      </c>
      <c r="BL450" s="19" t="s">
        <v>246</v>
      </c>
      <c r="BM450" s="186" t="s">
        <v>644</v>
      </c>
    </row>
    <row r="451" spans="1:65" s="2" customFormat="1" ht="11.25">
      <c r="A451" s="36"/>
      <c r="B451" s="37"/>
      <c r="C451" s="38"/>
      <c r="D451" s="188" t="s">
        <v>139</v>
      </c>
      <c r="E451" s="38"/>
      <c r="F451" s="189" t="s">
        <v>645</v>
      </c>
      <c r="G451" s="38"/>
      <c r="H451" s="38"/>
      <c r="I451" s="190"/>
      <c r="J451" s="38"/>
      <c r="K451" s="38"/>
      <c r="L451" s="41"/>
      <c r="M451" s="191"/>
      <c r="N451" s="192"/>
      <c r="O451" s="66"/>
      <c r="P451" s="66"/>
      <c r="Q451" s="66"/>
      <c r="R451" s="66"/>
      <c r="S451" s="66"/>
      <c r="T451" s="67"/>
      <c r="U451" s="36"/>
      <c r="V451" s="36"/>
      <c r="W451" s="36"/>
      <c r="X451" s="36"/>
      <c r="Y451" s="36"/>
      <c r="Z451" s="36"/>
      <c r="AA451" s="36"/>
      <c r="AB451" s="36"/>
      <c r="AC451" s="36"/>
      <c r="AD451" s="36"/>
      <c r="AE451" s="36"/>
      <c r="AT451" s="19" t="s">
        <v>139</v>
      </c>
      <c r="AU451" s="19" t="s">
        <v>82</v>
      </c>
    </row>
    <row r="452" spans="1:65" s="2" customFormat="1" ht="68.25">
      <c r="A452" s="36"/>
      <c r="B452" s="37"/>
      <c r="C452" s="38"/>
      <c r="D452" s="195" t="s">
        <v>171</v>
      </c>
      <c r="E452" s="38"/>
      <c r="F452" s="226" t="s">
        <v>646</v>
      </c>
      <c r="G452" s="38"/>
      <c r="H452" s="38"/>
      <c r="I452" s="190"/>
      <c r="J452" s="38"/>
      <c r="K452" s="38"/>
      <c r="L452" s="41"/>
      <c r="M452" s="191"/>
      <c r="N452" s="192"/>
      <c r="O452" s="66"/>
      <c r="P452" s="66"/>
      <c r="Q452" s="66"/>
      <c r="R452" s="66"/>
      <c r="S452" s="66"/>
      <c r="T452" s="67"/>
      <c r="U452" s="36"/>
      <c r="V452" s="36"/>
      <c r="W452" s="36"/>
      <c r="X452" s="36"/>
      <c r="Y452" s="36"/>
      <c r="Z452" s="36"/>
      <c r="AA452" s="36"/>
      <c r="AB452" s="36"/>
      <c r="AC452" s="36"/>
      <c r="AD452" s="36"/>
      <c r="AE452" s="36"/>
      <c r="AT452" s="19" t="s">
        <v>171</v>
      </c>
      <c r="AU452" s="19" t="s">
        <v>82</v>
      </c>
    </row>
    <row r="453" spans="1:65" s="2" customFormat="1" ht="21.75" customHeight="1">
      <c r="A453" s="36"/>
      <c r="B453" s="37"/>
      <c r="C453" s="175" t="s">
        <v>647</v>
      </c>
      <c r="D453" s="175" t="s">
        <v>132</v>
      </c>
      <c r="E453" s="176" t="s">
        <v>648</v>
      </c>
      <c r="F453" s="177" t="s">
        <v>649</v>
      </c>
      <c r="G453" s="178" t="s">
        <v>573</v>
      </c>
      <c r="H453" s="179">
        <v>95</v>
      </c>
      <c r="I453" s="180"/>
      <c r="J453" s="181">
        <f>ROUND(I453*H453,2)</f>
        <v>0</v>
      </c>
      <c r="K453" s="177" t="s">
        <v>136</v>
      </c>
      <c r="L453" s="41"/>
      <c r="M453" s="182" t="s">
        <v>19</v>
      </c>
      <c r="N453" s="183" t="s">
        <v>43</v>
      </c>
      <c r="O453" s="66"/>
      <c r="P453" s="184">
        <f>O453*H453</f>
        <v>0</v>
      </c>
      <c r="Q453" s="184">
        <v>1.0000000000000001E-5</v>
      </c>
      <c r="R453" s="184">
        <f>Q453*H453</f>
        <v>9.5000000000000011E-4</v>
      </c>
      <c r="S453" s="184">
        <v>0</v>
      </c>
      <c r="T453" s="185">
        <f>S453*H453</f>
        <v>0</v>
      </c>
      <c r="U453" s="36"/>
      <c r="V453" s="36"/>
      <c r="W453" s="36"/>
      <c r="X453" s="36"/>
      <c r="Y453" s="36"/>
      <c r="Z453" s="36"/>
      <c r="AA453" s="36"/>
      <c r="AB453" s="36"/>
      <c r="AC453" s="36"/>
      <c r="AD453" s="36"/>
      <c r="AE453" s="36"/>
      <c r="AR453" s="186" t="s">
        <v>246</v>
      </c>
      <c r="AT453" s="186" t="s">
        <v>132</v>
      </c>
      <c r="AU453" s="186" t="s">
        <v>82</v>
      </c>
      <c r="AY453" s="19" t="s">
        <v>129</v>
      </c>
      <c r="BE453" s="187">
        <f>IF(N453="základní",J453,0)</f>
        <v>0</v>
      </c>
      <c r="BF453" s="187">
        <f>IF(N453="snížená",J453,0)</f>
        <v>0</v>
      </c>
      <c r="BG453" s="187">
        <f>IF(N453="zákl. přenesená",J453,0)</f>
        <v>0</v>
      </c>
      <c r="BH453" s="187">
        <f>IF(N453="sníž. přenesená",J453,0)</f>
        <v>0</v>
      </c>
      <c r="BI453" s="187">
        <f>IF(N453="nulová",J453,0)</f>
        <v>0</v>
      </c>
      <c r="BJ453" s="19" t="s">
        <v>80</v>
      </c>
      <c r="BK453" s="187">
        <f>ROUND(I453*H453,2)</f>
        <v>0</v>
      </c>
      <c r="BL453" s="19" t="s">
        <v>246</v>
      </c>
      <c r="BM453" s="186" t="s">
        <v>650</v>
      </c>
    </row>
    <row r="454" spans="1:65" s="2" customFormat="1" ht="11.25">
      <c r="A454" s="36"/>
      <c r="B454" s="37"/>
      <c r="C454" s="38"/>
      <c r="D454" s="188" t="s">
        <v>139</v>
      </c>
      <c r="E454" s="38"/>
      <c r="F454" s="189" t="s">
        <v>651</v>
      </c>
      <c r="G454" s="38"/>
      <c r="H454" s="38"/>
      <c r="I454" s="190"/>
      <c r="J454" s="38"/>
      <c r="K454" s="38"/>
      <c r="L454" s="41"/>
      <c r="M454" s="191"/>
      <c r="N454" s="192"/>
      <c r="O454" s="66"/>
      <c r="P454" s="66"/>
      <c r="Q454" s="66"/>
      <c r="R454" s="66"/>
      <c r="S454" s="66"/>
      <c r="T454" s="67"/>
      <c r="U454" s="36"/>
      <c r="V454" s="36"/>
      <c r="W454" s="36"/>
      <c r="X454" s="36"/>
      <c r="Y454" s="36"/>
      <c r="Z454" s="36"/>
      <c r="AA454" s="36"/>
      <c r="AB454" s="36"/>
      <c r="AC454" s="36"/>
      <c r="AD454" s="36"/>
      <c r="AE454" s="36"/>
      <c r="AT454" s="19" t="s">
        <v>139</v>
      </c>
      <c r="AU454" s="19" t="s">
        <v>82</v>
      </c>
    </row>
    <row r="455" spans="1:65" s="2" customFormat="1" ht="68.25">
      <c r="A455" s="36"/>
      <c r="B455" s="37"/>
      <c r="C455" s="38"/>
      <c r="D455" s="195" t="s">
        <v>171</v>
      </c>
      <c r="E455" s="38"/>
      <c r="F455" s="226" t="s">
        <v>646</v>
      </c>
      <c r="G455" s="38"/>
      <c r="H455" s="38"/>
      <c r="I455" s="190"/>
      <c r="J455" s="38"/>
      <c r="K455" s="38"/>
      <c r="L455" s="41"/>
      <c r="M455" s="191"/>
      <c r="N455" s="192"/>
      <c r="O455" s="66"/>
      <c r="P455" s="66"/>
      <c r="Q455" s="66"/>
      <c r="R455" s="66"/>
      <c r="S455" s="66"/>
      <c r="T455" s="67"/>
      <c r="U455" s="36"/>
      <c r="V455" s="36"/>
      <c r="W455" s="36"/>
      <c r="X455" s="36"/>
      <c r="Y455" s="36"/>
      <c r="Z455" s="36"/>
      <c r="AA455" s="36"/>
      <c r="AB455" s="36"/>
      <c r="AC455" s="36"/>
      <c r="AD455" s="36"/>
      <c r="AE455" s="36"/>
      <c r="AT455" s="19" t="s">
        <v>171</v>
      </c>
      <c r="AU455" s="19" t="s">
        <v>82</v>
      </c>
    </row>
    <row r="456" spans="1:65" s="2" customFormat="1" ht="16.5" customHeight="1">
      <c r="A456" s="36"/>
      <c r="B456" s="37"/>
      <c r="C456" s="175" t="s">
        <v>652</v>
      </c>
      <c r="D456" s="175" t="s">
        <v>132</v>
      </c>
      <c r="E456" s="176" t="s">
        <v>653</v>
      </c>
      <c r="F456" s="177" t="s">
        <v>654</v>
      </c>
      <c r="G456" s="178" t="s">
        <v>176</v>
      </c>
      <c r="H456" s="179">
        <v>1</v>
      </c>
      <c r="I456" s="180"/>
      <c r="J456" s="181">
        <f>ROUND(I456*H456,2)</f>
        <v>0</v>
      </c>
      <c r="K456" s="177" t="s">
        <v>19</v>
      </c>
      <c r="L456" s="41"/>
      <c r="M456" s="182" t="s">
        <v>19</v>
      </c>
      <c r="N456" s="183" t="s">
        <v>43</v>
      </c>
      <c r="O456" s="66"/>
      <c r="P456" s="184">
        <f>O456*H456</f>
        <v>0</v>
      </c>
      <c r="Q456" s="184">
        <v>0</v>
      </c>
      <c r="R456" s="184">
        <f>Q456*H456</f>
        <v>0</v>
      </c>
      <c r="S456" s="184">
        <v>0</v>
      </c>
      <c r="T456" s="185">
        <f>S456*H456</f>
        <v>0</v>
      </c>
      <c r="U456" s="36"/>
      <c r="V456" s="36"/>
      <c r="W456" s="36"/>
      <c r="X456" s="36"/>
      <c r="Y456" s="36"/>
      <c r="Z456" s="36"/>
      <c r="AA456" s="36"/>
      <c r="AB456" s="36"/>
      <c r="AC456" s="36"/>
      <c r="AD456" s="36"/>
      <c r="AE456" s="36"/>
      <c r="AR456" s="186" t="s">
        <v>246</v>
      </c>
      <c r="AT456" s="186" t="s">
        <v>132</v>
      </c>
      <c r="AU456" s="186" t="s">
        <v>82</v>
      </c>
      <c r="AY456" s="19" t="s">
        <v>129</v>
      </c>
      <c r="BE456" s="187">
        <f>IF(N456="základní",J456,0)</f>
        <v>0</v>
      </c>
      <c r="BF456" s="187">
        <f>IF(N456="snížená",J456,0)</f>
        <v>0</v>
      </c>
      <c r="BG456" s="187">
        <f>IF(N456="zákl. přenesená",J456,0)</f>
        <v>0</v>
      </c>
      <c r="BH456" s="187">
        <f>IF(N456="sníž. přenesená",J456,0)</f>
        <v>0</v>
      </c>
      <c r="BI456" s="187">
        <f>IF(N456="nulová",J456,0)</f>
        <v>0</v>
      </c>
      <c r="BJ456" s="19" t="s">
        <v>80</v>
      </c>
      <c r="BK456" s="187">
        <f>ROUND(I456*H456,2)</f>
        <v>0</v>
      </c>
      <c r="BL456" s="19" t="s">
        <v>246</v>
      </c>
      <c r="BM456" s="186" t="s">
        <v>655</v>
      </c>
    </row>
    <row r="457" spans="1:65" s="2" customFormat="1" ht="16.5" customHeight="1">
      <c r="A457" s="36"/>
      <c r="B457" s="37"/>
      <c r="C457" s="175" t="s">
        <v>656</v>
      </c>
      <c r="D457" s="175" t="s">
        <v>132</v>
      </c>
      <c r="E457" s="176" t="s">
        <v>657</v>
      </c>
      <c r="F457" s="177" t="s">
        <v>658</v>
      </c>
      <c r="G457" s="178" t="s">
        <v>176</v>
      </c>
      <c r="H457" s="179">
        <v>1</v>
      </c>
      <c r="I457" s="180"/>
      <c r="J457" s="181">
        <f>ROUND(I457*H457,2)</f>
        <v>0</v>
      </c>
      <c r="K457" s="177" t="s">
        <v>19</v>
      </c>
      <c r="L457" s="41"/>
      <c r="M457" s="182" t="s">
        <v>19</v>
      </c>
      <c r="N457" s="183" t="s">
        <v>43</v>
      </c>
      <c r="O457" s="66"/>
      <c r="P457" s="184">
        <f>O457*H457</f>
        <v>0</v>
      </c>
      <c r="Q457" s="184">
        <v>0</v>
      </c>
      <c r="R457" s="184">
        <f>Q457*H457</f>
        <v>0</v>
      </c>
      <c r="S457" s="184">
        <v>0</v>
      </c>
      <c r="T457" s="185">
        <f>S457*H457</f>
        <v>0</v>
      </c>
      <c r="U457" s="36"/>
      <c r="V457" s="36"/>
      <c r="W457" s="36"/>
      <c r="X457" s="36"/>
      <c r="Y457" s="36"/>
      <c r="Z457" s="36"/>
      <c r="AA457" s="36"/>
      <c r="AB457" s="36"/>
      <c r="AC457" s="36"/>
      <c r="AD457" s="36"/>
      <c r="AE457" s="36"/>
      <c r="AR457" s="186" t="s">
        <v>246</v>
      </c>
      <c r="AT457" s="186" t="s">
        <v>132</v>
      </c>
      <c r="AU457" s="186" t="s">
        <v>82</v>
      </c>
      <c r="AY457" s="19" t="s">
        <v>129</v>
      </c>
      <c r="BE457" s="187">
        <f>IF(N457="základní",J457,0)</f>
        <v>0</v>
      </c>
      <c r="BF457" s="187">
        <f>IF(N457="snížená",J457,0)</f>
        <v>0</v>
      </c>
      <c r="BG457" s="187">
        <f>IF(N457="zákl. přenesená",J457,0)</f>
        <v>0</v>
      </c>
      <c r="BH457" s="187">
        <f>IF(N457="sníž. přenesená",J457,0)</f>
        <v>0</v>
      </c>
      <c r="BI457" s="187">
        <f>IF(N457="nulová",J457,0)</f>
        <v>0</v>
      </c>
      <c r="BJ457" s="19" t="s">
        <v>80</v>
      </c>
      <c r="BK457" s="187">
        <f>ROUND(I457*H457,2)</f>
        <v>0</v>
      </c>
      <c r="BL457" s="19" t="s">
        <v>246</v>
      </c>
      <c r="BM457" s="186" t="s">
        <v>659</v>
      </c>
    </row>
    <row r="458" spans="1:65" s="2" customFormat="1" ht="16.5" customHeight="1">
      <c r="A458" s="36"/>
      <c r="B458" s="37"/>
      <c r="C458" s="175" t="s">
        <v>660</v>
      </c>
      <c r="D458" s="175" t="s">
        <v>132</v>
      </c>
      <c r="E458" s="176" t="s">
        <v>661</v>
      </c>
      <c r="F458" s="177" t="s">
        <v>609</v>
      </c>
      <c r="G458" s="178" t="s">
        <v>176</v>
      </c>
      <c r="H458" s="179">
        <v>1</v>
      </c>
      <c r="I458" s="180"/>
      <c r="J458" s="181">
        <f>ROUND(I458*H458,2)</f>
        <v>0</v>
      </c>
      <c r="K458" s="177" t="s">
        <v>19</v>
      </c>
      <c r="L458" s="41"/>
      <c r="M458" s="182" t="s">
        <v>19</v>
      </c>
      <c r="N458" s="183" t="s">
        <v>43</v>
      </c>
      <c r="O458" s="66"/>
      <c r="P458" s="184">
        <f>O458*H458</f>
        <v>0</v>
      </c>
      <c r="Q458" s="184">
        <v>0</v>
      </c>
      <c r="R458" s="184">
        <f>Q458*H458</f>
        <v>0</v>
      </c>
      <c r="S458" s="184">
        <v>0</v>
      </c>
      <c r="T458" s="185">
        <f>S458*H458</f>
        <v>0</v>
      </c>
      <c r="U458" s="36"/>
      <c r="V458" s="36"/>
      <c r="W458" s="36"/>
      <c r="X458" s="36"/>
      <c r="Y458" s="36"/>
      <c r="Z458" s="36"/>
      <c r="AA458" s="36"/>
      <c r="AB458" s="36"/>
      <c r="AC458" s="36"/>
      <c r="AD458" s="36"/>
      <c r="AE458" s="36"/>
      <c r="AR458" s="186" t="s">
        <v>246</v>
      </c>
      <c r="AT458" s="186" t="s">
        <v>132</v>
      </c>
      <c r="AU458" s="186" t="s">
        <v>82</v>
      </c>
      <c r="AY458" s="19" t="s">
        <v>129</v>
      </c>
      <c r="BE458" s="187">
        <f>IF(N458="základní",J458,0)</f>
        <v>0</v>
      </c>
      <c r="BF458" s="187">
        <f>IF(N458="snížená",J458,0)</f>
        <v>0</v>
      </c>
      <c r="BG458" s="187">
        <f>IF(N458="zákl. přenesená",J458,0)</f>
        <v>0</v>
      </c>
      <c r="BH458" s="187">
        <f>IF(N458="sníž. přenesená",J458,0)</f>
        <v>0</v>
      </c>
      <c r="BI458" s="187">
        <f>IF(N458="nulová",J458,0)</f>
        <v>0</v>
      </c>
      <c r="BJ458" s="19" t="s">
        <v>80</v>
      </c>
      <c r="BK458" s="187">
        <f>ROUND(I458*H458,2)</f>
        <v>0</v>
      </c>
      <c r="BL458" s="19" t="s">
        <v>246</v>
      </c>
      <c r="BM458" s="186" t="s">
        <v>662</v>
      </c>
    </row>
    <row r="459" spans="1:65" s="2" customFormat="1" ht="24.2" customHeight="1">
      <c r="A459" s="36"/>
      <c r="B459" s="37"/>
      <c r="C459" s="175" t="s">
        <v>663</v>
      </c>
      <c r="D459" s="175" t="s">
        <v>132</v>
      </c>
      <c r="E459" s="176" t="s">
        <v>664</v>
      </c>
      <c r="F459" s="177" t="s">
        <v>665</v>
      </c>
      <c r="G459" s="178" t="s">
        <v>614</v>
      </c>
      <c r="H459" s="227"/>
      <c r="I459" s="180"/>
      <c r="J459" s="181">
        <f>ROUND(I459*H459,2)</f>
        <v>0</v>
      </c>
      <c r="K459" s="177" t="s">
        <v>136</v>
      </c>
      <c r="L459" s="41"/>
      <c r="M459" s="182" t="s">
        <v>19</v>
      </c>
      <c r="N459" s="183" t="s">
        <v>43</v>
      </c>
      <c r="O459" s="66"/>
      <c r="P459" s="184">
        <f>O459*H459</f>
        <v>0</v>
      </c>
      <c r="Q459" s="184">
        <v>0</v>
      </c>
      <c r="R459" s="184">
        <f>Q459*H459</f>
        <v>0</v>
      </c>
      <c r="S459" s="184">
        <v>0</v>
      </c>
      <c r="T459" s="185">
        <f>S459*H459</f>
        <v>0</v>
      </c>
      <c r="U459" s="36"/>
      <c r="V459" s="36"/>
      <c r="W459" s="36"/>
      <c r="X459" s="36"/>
      <c r="Y459" s="36"/>
      <c r="Z459" s="36"/>
      <c r="AA459" s="36"/>
      <c r="AB459" s="36"/>
      <c r="AC459" s="36"/>
      <c r="AD459" s="36"/>
      <c r="AE459" s="36"/>
      <c r="AR459" s="186" t="s">
        <v>246</v>
      </c>
      <c r="AT459" s="186" t="s">
        <v>132</v>
      </c>
      <c r="AU459" s="186" t="s">
        <v>82</v>
      </c>
      <c r="AY459" s="19" t="s">
        <v>129</v>
      </c>
      <c r="BE459" s="187">
        <f>IF(N459="základní",J459,0)</f>
        <v>0</v>
      </c>
      <c r="BF459" s="187">
        <f>IF(N459="snížená",J459,0)</f>
        <v>0</v>
      </c>
      <c r="BG459" s="187">
        <f>IF(N459="zákl. přenesená",J459,0)</f>
        <v>0</v>
      </c>
      <c r="BH459" s="187">
        <f>IF(N459="sníž. přenesená",J459,0)</f>
        <v>0</v>
      </c>
      <c r="BI459" s="187">
        <f>IF(N459="nulová",J459,0)</f>
        <v>0</v>
      </c>
      <c r="BJ459" s="19" t="s">
        <v>80</v>
      </c>
      <c r="BK459" s="187">
        <f>ROUND(I459*H459,2)</f>
        <v>0</v>
      </c>
      <c r="BL459" s="19" t="s">
        <v>246</v>
      </c>
      <c r="BM459" s="186" t="s">
        <v>666</v>
      </c>
    </row>
    <row r="460" spans="1:65" s="2" customFormat="1" ht="11.25">
      <c r="A460" s="36"/>
      <c r="B460" s="37"/>
      <c r="C460" s="38"/>
      <c r="D460" s="188" t="s">
        <v>139</v>
      </c>
      <c r="E460" s="38"/>
      <c r="F460" s="189" t="s">
        <v>667</v>
      </c>
      <c r="G460" s="38"/>
      <c r="H460" s="38"/>
      <c r="I460" s="190"/>
      <c r="J460" s="38"/>
      <c r="K460" s="38"/>
      <c r="L460" s="41"/>
      <c r="M460" s="191"/>
      <c r="N460" s="192"/>
      <c r="O460" s="66"/>
      <c r="P460" s="66"/>
      <c r="Q460" s="66"/>
      <c r="R460" s="66"/>
      <c r="S460" s="66"/>
      <c r="T460" s="67"/>
      <c r="U460" s="36"/>
      <c r="V460" s="36"/>
      <c r="W460" s="36"/>
      <c r="X460" s="36"/>
      <c r="Y460" s="36"/>
      <c r="Z460" s="36"/>
      <c r="AA460" s="36"/>
      <c r="AB460" s="36"/>
      <c r="AC460" s="36"/>
      <c r="AD460" s="36"/>
      <c r="AE460" s="36"/>
      <c r="AT460" s="19" t="s">
        <v>139</v>
      </c>
      <c r="AU460" s="19" t="s">
        <v>82</v>
      </c>
    </row>
    <row r="461" spans="1:65" s="2" customFormat="1" ht="78">
      <c r="A461" s="36"/>
      <c r="B461" s="37"/>
      <c r="C461" s="38"/>
      <c r="D461" s="195" t="s">
        <v>171</v>
      </c>
      <c r="E461" s="38"/>
      <c r="F461" s="226" t="s">
        <v>668</v>
      </c>
      <c r="G461" s="38"/>
      <c r="H461" s="38"/>
      <c r="I461" s="190"/>
      <c r="J461" s="38"/>
      <c r="K461" s="38"/>
      <c r="L461" s="41"/>
      <c r="M461" s="191"/>
      <c r="N461" s="192"/>
      <c r="O461" s="66"/>
      <c r="P461" s="66"/>
      <c r="Q461" s="66"/>
      <c r="R461" s="66"/>
      <c r="S461" s="66"/>
      <c r="T461" s="67"/>
      <c r="U461" s="36"/>
      <c r="V461" s="36"/>
      <c r="W461" s="36"/>
      <c r="X461" s="36"/>
      <c r="Y461" s="36"/>
      <c r="Z461" s="36"/>
      <c r="AA461" s="36"/>
      <c r="AB461" s="36"/>
      <c r="AC461" s="36"/>
      <c r="AD461" s="36"/>
      <c r="AE461" s="36"/>
      <c r="AT461" s="19" t="s">
        <v>171</v>
      </c>
      <c r="AU461" s="19" t="s">
        <v>82</v>
      </c>
    </row>
    <row r="462" spans="1:65" s="12" customFormat="1" ht="22.9" customHeight="1">
      <c r="B462" s="159"/>
      <c r="C462" s="160"/>
      <c r="D462" s="161" t="s">
        <v>71</v>
      </c>
      <c r="E462" s="173" t="s">
        <v>669</v>
      </c>
      <c r="F462" s="173" t="s">
        <v>670</v>
      </c>
      <c r="G462" s="160"/>
      <c r="H462" s="160"/>
      <c r="I462" s="163"/>
      <c r="J462" s="174">
        <f>BK462</f>
        <v>0</v>
      </c>
      <c r="K462" s="160"/>
      <c r="L462" s="165"/>
      <c r="M462" s="166"/>
      <c r="N462" s="167"/>
      <c r="O462" s="167"/>
      <c r="P462" s="168">
        <f>SUM(P463:P517)</f>
        <v>0</v>
      </c>
      <c r="Q462" s="167"/>
      <c r="R462" s="168">
        <f>SUM(R463:R517)</f>
        <v>0.44005</v>
      </c>
      <c r="S462" s="167"/>
      <c r="T462" s="169">
        <f>SUM(T463:T517)</f>
        <v>0.22449000000000002</v>
      </c>
      <c r="AR462" s="170" t="s">
        <v>82</v>
      </c>
      <c r="AT462" s="171" t="s">
        <v>71</v>
      </c>
      <c r="AU462" s="171" t="s">
        <v>80</v>
      </c>
      <c r="AY462" s="170" t="s">
        <v>129</v>
      </c>
      <c r="BK462" s="172">
        <f>SUM(BK463:BK517)</f>
        <v>0</v>
      </c>
    </row>
    <row r="463" spans="1:65" s="2" customFormat="1" ht="16.5" customHeight="1">
      <c r="A463" s="36"/>
      <c r="B463" s="37"/>
      <c r="C463" s="175" t="s">
        <v>671</v>
      </c>
      <c r="D463" s="175" t="s">
        <v>132</v>
      </c>
      <c r="E463" s="176" t="s">
        <v>672</v>
      </c>
      <c r="F463" s="177" t="s">
        <v>673</v>
      </c>
      <c r="G463" s="178" t="s">
        <v>176</v>
      </c>
      <c r="H463" s="179">
        <v>4</v>
      </c>
      <c r="I463" s="180"/>
      <c r="J463" s="181">
        <f>ROUND(I463*H463,2)</f>
        <v>0</v>
      </c>
      <c r="K463" s="177" t="s">
        <v>136</v>
      </c>
      <c r="L463" s="41"/>
      <c r="M463" s="182" t="s">
        <v>19</v>
      </c>
      <c r="N463" s="183" t="s">
        <v>43</v>
      </c>
      <c r="O463" s="66"/>
      <c r="P463" s="184">
        <f>O463*H463</f>
        <v>0</v>
      </c>
      <c r="Q463" s="184">
        <v>0</v>
      </c>
      <c r="R463" s="184">
        <f>Q463*H463</f>
        <v>0</v>
      </c>
      <c r="S463" s="184">
        <v>1.933E-2</v>
      </c>
      <c r="T463" s="185">
        <f>S463*H463</f>
        <v>7.732E-2</v>
      </c>
      <c r="U463" s="36"/>
      <c r="V463" s="36"/>
      <c r="W463" s="36"/>
      <c r="X463" s="36"/>
      <c r="Y463" s="36"/>
      <c r="Z463" s="36"/>
      <c r="AA463" s="36"/>
      <c r="AB463" s="36"/>
      <c r="AC463" s="36"/>
      <c r="AD463" s="36"/>
      <c r="AE463" s="36"/>
      <c r="AR463" s="186" t="s">
        <v>246</v>
      </c>
      <c r="AT463" s="186" t="s">
        <v>132</v>
      </c>
      <c r="AU463" s="186" t="s">
        <v>82</v>
      </c>
      <c r="AY463" s="19" t="s">
        <v>129</v>
      </c>
      <c r="BE463" s="187">
        <f>IF(N463="základní",J463,0)</f>
        <v>0</v>
      </c>
      <c r="BF463" s="187">
        <f>IF(N463="snížená",J463,0)</f>
        <v>0</v>
      </c>
      <c r="BG463" s="187">
        <f>IF(N463="zákl. přenesená",J463,0)</f>
        <v>0</v>
      </c>
      <c r="BH463" s="187">
        <f>IF(N463="sníž. přenesená",J463,0)</f>
        <v>0</v>
      </c>
      <c r="BI463" s="187">
        <f>IF(N463="nulová",J463,0)</f>
        <v>0</v>
      </c>
      <c r="BJ463" s="19" t="s">
        <v>80</v>
      </c>
      <c r="BK463" s="187">
        <f>ROUND(I463*H463,2)</f>
        <v>0</v>
      </c>
      <c r="BL463" s="19" t="s">
        <v>246</v>
      </c>
      <c r="BM463" s="186" t="s">
        <v>674</v>
      </c>
    </row>
    <row r="464" spans="1:65" s="2" customFormat="1" ht="11.25">
      <c r="A464" s="36"/>
      <c r="B464" s="37"/>
      <c r="C464" s="38"/>
      <c r="D464" s="188" t="s">
        <v>139</v>
      </c>
      <c r="E464" s="38"/>
      <c r="F464" s="189" t="s">
        <v>675</v>
      </c>
      <c r="G464" s="38"/>
      <c r="H464" s="38"/>
      <c r="I464" s="190"/>
      <c r="J464" s="38"/>
      <c r="K464" s="38"/>
      <c r="L464" s="41"/>
      <c r="M464" s="191"/>
      <c r="N464" s="192"/>
      <c r="O464" s="66"/>
      <c r="P464" s="66"/>
      <c r="Q464" s="66"/>
      <c r="R464" s="66"/>
      <c r="S464" s="66"/>
      <c r="T464" s="67"/>
      <c r="U464" s="36"/>
      <c r="V464" s="36"/>
      <c r="W464" s="36"/>
      <c r="X464" s="36"/>
      <c r="Y464" s="36"/>
      <c r="Z464" s="36"/>
      <c r="AA464" s="36"/>
      <c r="AB464" s="36"/>
      <c r="AC464" s="36"/>
      <c r="AD464" s="36"/>
      <c r="AE464" s="36"/>
      <c r="AT464" s="19" t="s">
        <v>139</v>
      </c>
      <c r="AU464" s="19" t="s">
        <v>82</v>
      </c>
    </row>
    <row r="465" spans="1:65" s="2" customFormat="1" ht="16.5" customHeight="1">
      <c r="A465" s="36"/>
      <c r="B465" s="37"/>
      <c r="C465" s="175" t="s">
        <v>676</v>
      </c>
      <c r="D465" s="175" t="s">
        <v>132</v>
      </c>
      <c r="E465" s="176" t="s">
        <v>677</v>
      </c>
      <c r="F465" s="177" t="s">
        <v>678</v>
      </c>
      <c r="G465" s="178" t="s">
        <v>176</v>
      </c>
      <c r="H465" s="179">
        <v>1</v>
      </c>
      <c r="I465" s="180"/>
      <c r="J465" s="181">
        <f>ROUND(I465*H465,2)</f>
        <v>0</v>
      </c>
      <c r="K465" s="177" t="s">
        <v>136</v>
      </c>
      <c r="L465" s="41"/>
      <c r="M465" s="182" t="s">
        <v>19</v>
      </c>
      <c r="N465" s="183" t="s">
        <v>43</v>
      </c>
      <c r="O465" s="66"/>
      <c r="P465" s="184">
        <f>O465*H465</f>
        <v>0</v>
      </c>
      <c r="Q465" s="184">
        <v>0</v>
      </c>
      <c r="R465" s="184">
        <f>Q465*H465</f>
        <v>0</v>
      </c>
      <c r="S465" s="184">
        <v>3.9E-2</v>
      </c>
      <c r="T465" s="185">
        <f>S465*H465</f>
        <v>3.9E-2</v>
      </c>
      <c r="U465" s="36"/>
      <c r="V465" s="36"/>
      <c r="W465" s="36"/>
      <c r="X465" s="36"/>
      <c r="Y465" s="36"/>
      <c r="Z465" s="36"/>
      <c r="AA465" s="36"/>
      <c r="AB465" s="36"/>
      <c r="AC465" s="36"/>
      <c r="AD465" s="36"/>
      <c r="AE465" s="36"/>
      <c r="AR465" s="186" t="s">
        <v>246</v>
      </c>
      <c r="AT465" s="186" t="s">
        <v>132</v>
      </c>
      <c r="AU465" s="186" t="s">
        <v>82</v>
      </c>
      <c r="AY465" s="19" t="s">
        <v>129</v>
      </c>
      <c r="BE465" s="187">
        <f>IF(N465="základní",J465,0)</f>
        <v>0</v>
      </c>
      <c r="BF465" s="187">
        <f>IF(N465="snížená",J465,0)</f>
        <v>0</v>
      </c>
      <c r="BG465" s="187">
        <f>IF(N465="zákl. přenesená",J465,0)</f>
        <v>0</v>
      </c>
      <c r="BH465" s="187">
        <f>IF(N465="sníž. přenesená",J465,0)</f>
        <v>0</v>
      </c>
      <c r="BI465" s="187">
        <f>IF(N465="nulová",J465,0)</f>
        <v>0</v>
      </c>
      <c r="BJ465" s="19" t="s">
        <v>80</v>
      </c>
      <c r="BK465" s="187">
        <f>ROUND(I465*H465,2)</f>
        <v>0</v>
      </c>
      <c r="BL465" s="19" t="s">
        <v>246</v>
      </c>
      <c r="BM465" s="186" t="s">
        <v>679</v>
      </c>
    </row>
    <row r="466" spans="1:65" s="2" customFormat="1" ht="11.25">
      <c r="A466" s="36"/>
      <c r="B466" s="37"/>
      <c r="C466" s="38"/>
      <c r="D466" s="188" t="s">
        <v>139</v>
      </c>
      <c r="E466" s="38"/>
      <c r="F466" s="189" t="s">
        <v>680</v>
      </c>
      <c r="G466" s="38"/>
      <c r="H466" s="38"/>
      <c r="I466" s="190"/>
      <c r="J466" s="38"/>
      <c r="K466" s="38"/>
      <c r="L466" s="41"/>
      <c r="M466" s="191"/>
      <c r="N466" s="192"/>
      <c r="O466" s="66"/>
      <c r="P466" s="66"/>
      <c r="Q466" s="66"/>
      <c r="R466" s="66"/>
      <c r="S466" s="66"/>
      <c r="T466" s="67"/>
      <c r="U466" s="36"/>
      <c r="V466" s="36"/>
      <c r="W466" s="36"/>
      <c r="X466" s="36"/>
      <c r="Y466" s="36"/>
      <c r="Z466" s="36"/>
      <c r="AA466" s="36"/>
      <c r="AB466" s="36"/>
      <c r="AC466" s="36"/>
      <c r="AD466" s="36"/>
      <c r="AE466" s="36"/>
      <c r="AT466" s="19" t="s">
        <v>139</v>
      </c>
      <c r="AU466" s="19" t="s">
        <v>82</v>
      </c>
    </row>
    <row r="467" spans="1:65" s="2" customFormat="1" ht="16.5" customHeight="1">
      <c r="A467" s="36"/>
      <c r="B467" s="37"/>
      <c r="C467" s="175" t="s">
        <v>681</v>
      </c>
      <c r="D467" s="175" t="s">
        <v>132</v>
      </c>
      <c r="E467" s="176" t="s">
        <v>682</v>
      </c>
      <c r="F467" s="177" t="s">
        <v>683</v>
      </c>
      <c r="G467" s="178" t="s">
        <v>176</v>
      </c>
      <c r="H467" s="179">
        <v>2</v>
      </c>
      <c r="I467" s="180"/>
      <c r="J467" s="181">
        <f>ROUND(I467*H467,2)</f>
        <v>0</v>
      </c>
      <c r="K467" s="177" t="s">
        <v>136</v>
      </c>
      <c r="L467" s="41"/>
      <c r="M467" s="182" t="s">
        <v>19</v>
      </c>
      <c r="N467" s="183" t="s">
        <v>43</v>
      </c>
      <c r="O467" s="66"/>
      <c r="P467" s="184">
        <f>O467*H467</f>
        <v>0</v>
      </c>
      <c r="Q467" s="184">
        <v>0</v>
      </c>
      <c r="R467" s="184">
        <f>Q467*H467</f>
        <v>0</v>
      </c>
      <c r="S467" s="184">
        <v>1.9460000000000002E-2</v>
      </c>
      <c r="T467" s="185">
        <f>S467*H467</f>
        <v>3.8920000000000003E-2</v>
      </c>
      <c r="U467" s="36"/>
      <c r="V467" s="36"/>
      <c r="W467" s="36"/>
      <c r="X467" s="36"/>
      <c r="Y467" s="36"/>
      <c r="Z467" s="36"/>
      <c r="AA467" s="36"/>
      <c r="AB467" s="36"/>
      <c r="AC467" s="36"/>
      <c r="AD467" s="36"/>
      <c r="AE467" s="36"/>
      <c r="AR467" s="186" t="s">
        <v>246</v>
      </c>
      <c r="AT467" s="186" t="s">
        <v>132</v>
      </c>
      <c r="AU467" s="186" t="s">
        <v>82</v>
      </c>
      <c r="AY467" s="19" t="s">
        <v>129</v>
      </c>
      <c r="BE467" s="187">
        <f>IF(N467="základní",J467,0)</f>
        <v>0</v>
      </c>
      <c r="BF467" s="187">
        <f>IF(N467="snížená",J467,0)</f>
        <v>0</v>
      </c>
      <c r="BG467" s="187">
        <f>IF(N467="zákl. přenesená",J467,0)</f>
        <v>0</v>
      </c>
      <c r="BH467" s="187">
        <f>IF(N467="sníž. přenesená",J467,0)</f>
        <v>0</v>
      </c>
      <c r="BI467" s="187">
        <f>IF(N467="nulová",J467,0)</f>
        <v>0</v>
      </c>
      <c r="BJ467" s="19" t="s">
        <v>80</v>
      </c>
      <c r="BK467" s="187">
        <f>ROUND(I467*H467,2)</f>
        <v>0</v>
      </c>
      <c r="BL467" s="19" t="s">
        <v>246</v>
      </c>
      <c r="BM467" s="186" t="s">
        <v>684</v>
      </c>
    </row>
    <row r="468" spans="1:65" s="2" customFormat="1" ht="11.25">
      <c r="A468" s="36"/>
      <c r="B468" s="37"/>
      <c r="C468" s="38"/>
      <c r="D468" s="188" t="s">
        <v>139</v>
      </c>
      <c r="E468" s="38"/>
      <c r="F468" s="189" t="s">
        <v>685</v>
      </c>
      <c r="G468" s="38"/>
      <c r="H468" s="38"/>
      <c r="I468" s="190"/>
      <c r="J468" s="38"/>
      <c r="K468" s="38"/>
      <c r="L468" s="41"/>
      <c r="M468" s="191"/>
      <c r="N468" s="192"/>
      <c r="O468" s="66"/>
      <c r="P468" s="66"/>
      <c r="Q468" s="66"/>
      <c r="R468" s="66"/>
      <c r="S468" s="66"/>
      <c r="T468" s="67"/>
      <c r="U468" s="36"/>
      <c r="V468" s="36"/>
      <c r="W468" s="36"/>
      <c r="X468" s="36"/>
      <c r="Y468" s="36"/>
      <c r="Z468" s="36"/>
      <c r="AA468" s="36"/>
      <c r="AB468" s="36"/>
      <c r="AC468" s="36"/>
      <c r="AD468" s="36"/>
      <c r="AE468" s="36"/>
      <c r="AT468" s="19" t="s">
        <v>139</v>
      </c>
      <c r="AU468" s="19" t="s">
        <v>82</v>
      </c>
    </row>
    <row r="469" spans="1:65" s="2" customFormat="1" ht="16.5" customHeight="1">
      <c r="A469" s="36"/>
      <c r="B469" s="37"/>
      <c r="C469" s="175" t="s">
        <v>686</v>
      </c>
      <c r="D469" s="175" t="s">
        <v>132</v>
      </c>
      <c r="E469" s="176" t="s">
        <v>687</v>
      </c>
      <c r="F469" s="177" t="s">
        <v>688</v>
      </c>
      <c r="G469" s="178" t="s">
        <v>176</v>
      </c>
      <c r="H469" s="179">
        <v>1</v>
      </c>
      <c r="I469" s="180"/>
      <c r="J469" s="181">
        <f>ROUND(I469*H469,2)</f>
        <v>0</v>
      </c>
      <c r="K469" s="177" t="s">
        <v>136</v>
      </c>
      <c r="L469" s="41"/>
      <c r="M469" s="182" t="s">
        <v>19</v>
      </c>
      <c r="N469" s="183" t="s">
        <v>43</v>
      </c>
      <c r="O469" s="66"/>
      <c r="P469" s="184">
        <f>O469*H469</f>
        <v>0</v>
      </c>
      <c r="Q469" s="184">
        <v>0</v>
      </c>
      <c r="R469" s="184">
        <f>Q469*H469</f>
        <v>0</v>
      </c>
      <c r="S469" s="184">
        <v>1.7069999999999998E-2</v>
      </c>
      <c r="T469" s="185">
        <f>S469*H469</f>
        <v>1.7069999999999998E-2</v>
      </c>
      <c r="U469" s="36"/>
      <c r="V469" s="36"/>
      <c r="W469" s="36"/>
      <c r="X469" s="36"/>
      <c r="Y469" s="36"/>
      <c r="Z469" s="36"/>
      <c r="AA469" s="36"/>
      <c r="AB469" s="36"/>
      <c r="AC469" s="36"/>
      <c r="AD469" s="36"/>
      <c r="AE469" s="36"/>
      <c r="AR469" s="186" t="s">
        <v>246</v>
      </c>
      <c r="AT469" s="186" t="s">
        <v>132</v>
      </c>
      <c r="AU469" s="186" t="s">
        <v>82</v>
      </c>
      <c r="AY469" s="19" t="s">
        <v>129</v>
      </c>
      <c r="BE469" s="187">
        <f>IF(N469="základní",J469,0)</f>
        <v>0</v>
      </c>
      <c r="BF469" s="187">
        <f>IF(N469="snížená",J469,0)</f>
        <v>0</v>
      </c>
      <c r="BG469" s="187">
        <f>IF(N469="zákl. přenesená",J469,0)</f>
        <v>0</v>
      </c>
      <c r="BH469" s="187">
        <f>IF(N469="sníž. přenesená",J469,0)</f>
        <v>0</v>
      </c>
      <c r="BI469" s="187">
        <f>IF(N469="nulová",J469,0)</f>
        <v>0</v>
      </c>
      <c r="BJ469" s="19" t="s">
        <v>80</v>
      </c>
      <c r="BK469" s="187">
        <f>ROUND(I469*H469,2)</f>
        <v>0</v>
      </c>
      <c r="BL469" s="19" t="s">
        <v>246</v>
      </c>
      <c r="BM469" s="186" t="s">
        <v>689</v>
      </c>
    </row>
    <row r="470" spans="1:65" s="2" customFormat="1" ht="11.25">
      <c r="A470" s="36"/>
      <c r="B470" s="37"/>
      <c r="C470" s="38"/>
      <c r="D470" s="188" t="s">
        <v>139</v>
      </c>
      <c r="E470" s="38"/>
      <c r="F470" s="189" t="s">
        <v>690</v>
      </c>
      <c r="G470" s="38"/>
      <c r="H470" s="38"/>
      <c r="I470" s="190"/>
      <c r="J470" s="38"/>
      <c r="K470" s="38"/>
      <c r="L470" s="41"/>
      <c r="M470" s="191"/>
      <c r="N470" s="192"/>
      <c r="O470" s="66"/>
      <c r="P470" s="66"/>
      <c r="Q470" s="66"/>
      <c r="R470" s="66"/>
      <c r="S470" s="66"/>
      <c r="T470" s="67"/>
      <c r="U470" s="36"/>
      <c r="V470" s="36"/>
      <c r="W470" s="36"/>
      <c r="X470" s="36"/>
      <c r="Y470" s="36"/>
      <c r="Z470" s="36"/>
      <c r="AA470" s="36"/>
      <c r="AB470" s="36"/>
      <c r="AC470" s="36"/>
      <c r="AD470" s="36"/>
      <c r="AE470" s="36"/>
      <c r="AT470" s="19" t="s">
        <v>139</v>
      </c>
      <c r="AU470" s="19" t="s">
        <v>82</v>
      </c>
    </row>
    <row r="471" spans="1:65" s="2" customFormat="1" ht="16.5" customHeight="1">
      <c r="A471" s="36"/>
      <c r="B471" s="37"/>
      <c r="C471" s="175" t="s">
        <v>691</v>
      </c>
      <c r="D471" s="175" t="s">
        <v>132</v>
      </c>
      <c r="E471" s="176" t="s">
        <v>692</v>
      </c>
      <c r="F471" s="177" t="s">
        <v>693</v>
      </c>
      <c r="G471" s="178" t="s">
        <v>176</v>
      </c>
      <c r="H471" s="179">
        <v>1</v>
      </c>
      <c r="I471" s="180"/>
      <c r="J471" s="181">
        <f>ROUND(I471*H471,2)</f>
        <v>0</v>
      </c>
      <c r="K471" s="177" t="s">
        <v>136</v>
      </c>
      <c r="L471" s="41"/>
      <c r="M471" s="182" t="s">
        <v>19</v>
      </c>
      <c r="N471" s="183" t="s">
        <v>43</v>
      </c>
      <c r="O471" s="66"/>
      <c r="P471" s="184">
        <f>O471*H471</f>
        <v>0</v>
      </c>
      <c r="Q471" s="184">
        <v>0</v>
      </c>
      <c r="R471" s="184">
        <f>Q471*H471</f>
        <v>0</v>
      </c>
      <c r="S471" s="184">
        <v>3.4700000000000002E-2</v>
      </c>
      <c r="T471" s="185">
        <f>S471*H471</f>
        <v>3.4700000000000002E-2</v>
      </c>
      <c r="U471" s="36"/>
      <c r="V471" s="36"/>
      <c r="W471" s="36"/>
      <c r="X471" s="36"/>
      <c r="Y471" s="36"/>
      <c r="Z471" s="36"/>
      <c r="AA471" s="36"/>
      <c r="AB471" s="36"/>
      <c r="AC471" s="36"/>
      <c r="AD471" s="36"/>
      <c r="AE471" s="36"/>
      <c r="AR471" s="186" t="s">
        <v>246</v>
      </c>
      <c r="AT471" s="186" t="s">
        <v>132</v>
      </c>
      <c r="AU471" s="186" t="s">
        <v>82</v>
      </c>
      <c r="AY471" s="19" t="s">
        <v>129</v>
      </c>
      <c r="BE471" s="187">
        <f>IF(N471="základní",J471,0)</f>
        <v>0</v>
      </c>
      <c r="BF471" s="187">
        <f>IF(N471="snížená",J471,0)</f>
        <v>0</v>
      </c>
      <c r="BG471" s="187">
        <f>IF(N471="zákl. přenesená",J471,0)</f>
        <v>0</v>
      </c>
      <c r="BH471" s="187">
        <f>IF(N471="sníž. přenesená",J471,0)</f>
        <v>0</v>
      </c>
      <c r="BI471" s="187">
        <f>IF(N471="nulová",J471,0)</f>
        <v>0</v>
      </c>
      <c r="BJ471" s="19" t="s">
        <v>80</v>
      </c>
      <c r="BK471" s="187">
        <f>ROUND(I471*H471,2)</f>
        <v>0</v>
      </c>
      <c r="BL471" s="19" t="s">
        <v>246</v>
      </c>
      <c r="BM471" s="186" t="s">
        <v>694</v>
      </c>
    </row>
    <row r="472" spans="1:65" s="2" customFormat="1" ht="11.25">
      <c r="A472" s="36"/>
      <c r="B472" s="37"/>
      <c r="C472" s="38"/>
      <c r="D472" s="188" t="s">
        <v>139</v>
      </c>
      <c r="E472" s="38"/>
      <c r="F472" s="189" t="s">
        <v>695</v>
      </c>
      <c r="G472" s="38"/>
      <c r="H472" s="38"/>
      <c r="I472" s="190"/>
      <c r="J472" s="38"/>
      <c r="K472" s="38"/>
      <c r="L472" s="41"/>
      <c r="M472" s="191"/>
      <c r="N472" s="192"/>
      <c r="O472" s="66"/>
      <c r="P472" s="66"/>
      <c r="Q472" s="66"/>
      <c r="R472" s="66"/>
      <c r="S472" s="66"/>
      <c r="T472" s="67"/>
      <c r="U472" s="36"/>
      <c r="V472" s="36"/>
      <c r="W472" s="36"/>
      <c r="X472" s="36"/>
      <c r="Y472" s="36"/>
      <c r="Z472" s="36"/>
      <c r="AA472" s="36"/>
      <c r="AB472" s="36"/>
      <c r="AC472" s="36"/>
      <c r="AD472" s="36"/>
      <c r="AE472" s="36"/>
      <c r="AT472" s="19" t="s">
        <v>139</v>
      </c>
      <c r="AU472" s="19" t="s">
        <v>82</v>
      </c>
    </row>
    <row r="473" spans="1:65" s="2" customFormat="1" ht="16.5" customHeight="1">
      <c r="A473" s="36"/>
      <c r="B473" s="37"/>
      <c r="C473" s="175" t="s">
        <v>696</v>
      </c>
      <c r="D473" s="175" t="s">
        <v>132</v>
      </c>
      <c r="E473" s="176" t="s">
        <v>697</v>
      </c>
      <c r="F473" s="177" t="s">
        <v>698</v>
      </c>
      <c r="G473" s="178" t="s">
        <v>176</v>
      </c>
      <c r="H473" s="179">
        <v>1</v>
      </c>
      <c r="I473" s="180"/>
      <c r="J473" s="181">
        <f>ROUND(I473*H473,2)</f>
        <v>0</v>
      </c>
      <c r="K473" s="177" t="s">
        <v>136</v>
      </c>
      <c r="L473" s="41"/>
      <c r="M473" s="182" t="s">
        <v>19</v>
      </c>
      <c r="N473" s="183" t="s">
        <v>43</v>
      </c>
      <c r="O473" s="66"/>
      <c r="P473" s="184">
        <f>O473*H473</f>
        <v>0</v>
      </c>
      <c r="Q473" s="184">
        <v>0</v>
      </c>
      <c r="R473" s="184">
        <f>Q473*H473</f>
        <v>0</v>
      </c>
      <c r="S473" s="184">
        <v>1.4930000000000001E-2</v>
      </c>
      <c r="T473" s="185">
        <f>S473*H473</f>
        <v>1.4930000000000001E-2</v>
      </c>
      <c r="U473" s="36"/>
      <c r="V473" s="36"/>
      <c r="W473" s="36"/>
      <c r="X473" s="36"/>
      <c r="Y473" s="36"/>
      <c r="Z473" s="36"/>
      <c r="AA473" s="36"/>
      <c r="AB473" s="36"/>
      <c r="AC473" s="36"/>
      <c r="AD473" s="36"/>
      <c r="AE473" s="36"/>
      <c r="AR473" s="186" t="s">
        <v>246</v>
      </c>
      <c r="AT473" s="186" t="s">
        <v>132</v>
      </c>
      <c r="AU473" s="186" t="s">
        <v>82</v>
      </c>
      <c r="AY473" s="19" t="s">
        <v>129</v>
      </c>
      <c r="BE473" s="187">
        <f>IF(N473="základní",J473,0)</f>
        <v>0</v>
      </c>
      <c r="BF473" s="187">
        <f>IF(N473="snížená",J473,0)</f>
        <v>0</v>
      </c>
      <c r="BG473" s="187">
        <f>IF(N473="zákl. přenesená",J473,0)</f>
        <v>0</v>
      </c>
      <c r="BH473" s="187">
        <f>IF(N473="sníž. přenesená",J473,0)</f>
        <v>0</v>
      </c>
      <c r="BI473" s="187">
        <f>IF(N473="nulová",J473,0)</f>
        <v>0</v>
      </c>
      <c r="BJ473" s="19" t="s">
        <v>80</v>
      </c>
      <c r="BK473" s="187">
        <f>ROUND(I473*H473,2)</f>
        <v>0</v>
      </c>
      <c r="BL473" s="19" t="s">
        <v>246</v>
      </c>
      <c r="BM473" s="186" t="s">
        <v>699</v>
      </c>
    </row>
    <row r="474" spans="1:65" s="2" customFormat="1" ht="11.25">
      <c r="A474" s="36"/>
      <c r="B474" s="37"/>
      <c r="C474" s="38"/>
      <c r="D474" s="188" t="s">
        <v>139</v>
      </c>
      <c r="E474" s="38"/>
      <c r="F474" s="189" t="s">
        <v>700</v>
      </c>
      <c r="G474" s="38"/>
      <c r="H474" s="38"/>
      <c r="I474" s="190"/>
      <c r="J474" s="38"/>
      <c r="K474" s="38"/>
      <c r="L474" s="41"/>
      <c r="M474" s="191"/>
      <c r="N474" s="192"/>
      <c r="O474" s="66"/>
      <c r="P474" s="66"/>
      <c r="Q474" s="66"/>
      <c r="R474" s="66"/>
      <c r="S474" s="66"/>
      <c r="T474" s="67"/>
      <c r="U474" s="36"/>
      <c r="V474" s="36"/>
      <c r="W474" s="36"/>
      <c r="X474" s="36"/>
      <c r="Y474" s="36"/>
      <c r="Z474" s="36"/>
      <c r="AA474" s="36"/>
      <c r="AB474" s="36"/>
      <c r="AC474" s="36"/>
      <c r="AD474" s="36"/>
      <c r="AE474" s="36"/>
      <c r="AT474" s="19" t="s">
        <v>139</v>
      </c>
      <c r="AU474" s="19" t="s">
        <v>82</v>
      </c>
    </row>
    <row r="475" spans="1:65" s="2" customFormat="1" ht="16.5" customHeight="1">
      <c r="A475" s="36"/>
      <c r="B475" s="37"/>
      <c r="C475" s="175" t="s">
        <v>701</v>
      </c>
      <c r="D475" s="175" t="s">
        <v>132</v>
      </c>
      <c r="E475" s="176" t="s">
        <v>702</v>
      </c>
      <c r="F475" s="177" t="s">
        <v>703</v>
      </c>
      <c r="G475" s="178" t="s">
        <v>168</v>
      </c>
      <c r="H475" s="179">
        <v>3</v>
      </c>
      <c r="I475" s="180"/>
      <c r="J475" s="181">
        <f>ROUND(I475*H475,2)</f>
        <v>0</v>
      </c>
      <c r="K475" s="177" t="s">
        <v>136</v>
      </c>
      <c r="L475" s="41"/>
      <c r="M475" s="182" t="s">
        <v>19</v>
      </c>
      <c r="N475" s="183" t="s">
        <v>43</v>
      </c>
      <c r="O475" s="66"/>
      <c r="P475" s="184">
        <f>O475*H475</f>
        <v>0</v>
      </c>
      <c r="Q475" s="184">
        <v>0</v>
      </c>
      <c r="R475" s="184">
        <f>Q475*H475</f>
        <v>0</v>
      </c>
      <c r="S475" s="184">
        <v>8.4999999999999995E-4</v>
      </c>
      <c r="T475" s="185">
        <f>S475*H475</f>
        <v>2.5499999999999997E-3</v>
      </c>
      <c r="U475" s="36"/>
      <c r="V475" s="36"/>
      <c r="W475" s="36"/>
      <c r="X475" s="36"/>
      <c r="Y475" s="36"/>
      <c r="Z475" s="36"/>
      <c r="AA475" s="36"/>
      <c r="AB475" s="36"/>
      <c r="AC475" s="36"/>
      <c r="AD475" s="36"/>
      <c r="AE475" s="36"/>
      <c r="AR475" s="186" t="s">
        <v>246</v>
      </c>
      <c r="AT475" s="186" t="s">
        <v>132</v>
      </c>
      <c r="AU475" s="186" t="s">
        <v>82</v>
      </c>
      <c r="AY475" s="19" t="s">
        <v>129</v>
      </c>
      <c r="BE475" s="187">
        <f>IF(N475="základní",J475,0)</f>
        <v>0</v>
      </c>
      <c r="BF475" s="187">
        <f>IF(N475="snížená",J475,0)</f>
        <v>0</v>
      </c>
      <c r="BG475" s="187">
        <f>IF(N475="zákl. přenesená",J475,0)</f>
        <v>0</v>
      </c>
      <c r="BH475" s="187">
        <f>IF(N475="sníž. přenesená",J475,0)</f>
        <v>0</v>
      </c>
      <c r="BI475" s="187">
        <f>IF(N475="nulová",J475,0)</f>
        <v>0</v>
      </c>
      <c r="BJ475" s="19" t="s">
        <v>80</v>
      </c>
      <c r="BK475" s="187">
        <f>ROUND(I475*H475,2)</f>
        <v>0</v>
      </c>
      <c r="BL475" s="19" t="s">
        <v>246</v>
      </c>
      <c r="BM475" s="186" t="s">
        <v>704</v>
      </c>
    </row>
    <row r="476" spans="1:65" s="2" customFormat="1" ht="11.25">
      <c r="A476" s="36"/>
      <c r="B476" s="37"/>
      <c r="C476" s="38"/>
      <c r="D476" s="188" t="s">
        <v>139</v>
      </c>
      <c r="E476" s="38"/>
      <c r="F476" s="189" t="s">
        <v>705</v>
      </c>
      <c r="G476" s="38"/>
      <c r="H476" s="38"/>
      <c r="I476" s="190"/>
      <c r="J476" s="38"/>
      <c r="K476" s="38"/>
      <c r="L476" s="41"/>
      <c r="M476" s="191"/>
      <c r="N476" s="192"/>
      <c r="O476" s="66"/>
      <c r="P476" s="66"/>
      <c r="Q476" s="66"/>
      <c r="R476" s="66"/>
      <c r="S476" s="66"/>
      <c r="T476" s="67"/>
      <c r="U476" s="36"/>
      <c r="V476" s="36"/>
      <c r="W476" s="36"/>
      <c r="X476" s="36"/>
      <c r="Y476" s="36"/>
      <c r="Z476" s="36"/>
      <c r="AA476" s="36"/>
      <c r="AB476" s="36"/>
      <c r="AC476" s="36"/>
      <c r="AD476" s="36"/>
      <c r="AE476" s="36"/>
      <c r="AT476" s="19" t="s">
        <v>139</v>
      </c>
      <c r="AU476" s="19" t="s">
        <v>82</v>
      </c>
    </row>
    <row r="477" spans="1:65" s="2" customFormat="1" ht="16.5" customHeight="1">
      <c r="A477" s="36"/>
      <c r="B477" s="37"/>
      <c r="C477" s="175" t="s">
        <v>706</v>
      </c>
      <c r="D477" s="175" t="s">
        <v>132</v>
      </c>
      <c r="E477" s="176" t="s">
        <v>707</v>
      </c>
      <c r="F477" s="177" t="s">
        <v>708</v>
      </c>
      <c r="G477" s="178" t="s">
        <v>176</v>
      </c>
      <c r="H477" s="179">
        <v>5</v>
      </c>
      <c r="I477" s="180"/>
      <c r="J477" s="181">
        <f>ROUND(I477*H477,2)</f>
        <v>0</v>
      </c>
      <c r="K477" s="177" t="s">
        <v>136</v>
      </c>
      <c r="L477" s="41"/>
      <c r="M477" s="182" t="s">
        <v>19</v>
      </c>
      <c r="N477" s="183" t="s">
        <v>43</v>
      </c>
      <c r="O477" s="66"/>
      <c r="P477" s="184">
        <f>O477*H477</f>
        <v>0</v>
      </c>
      <c r="Q477" s="184">
        <v>3.1919999999999997E-2</v>
      </c>
      <c r="R477" s="184">
        <f>Q477*H477</f>
        <v>0.15959999999999999</v>
      </c>
      <c r="S477" s="184">
        <v>0</v>
      </c>
      <c r="T477" s="185">
        <f>S477*H477</f>
        <v>0</v>
      </c>
      <c r="U477" s="36"/>
      <c r="V477" s="36"/>
      <c r="W477" s="36"/>
      <c r="X477" s="36"/>
      <c r="Y477" s="36"/>
      <c r="Z477" s="36"/>
      <c r="AA477" s="36"/>
      <c r="AB477" s="36"/>
      <c r="AC477" s="36"/>
      <c r="AD477" s="36"/>
      <c r="AE477" s="36"/>
      <c r="AR477" s="186" t="s">
        <v>246</v>
      </c>
      <c r="AT477" s="186" t="s">
        <v>132</v>
      </c>
      <c r="AU477" s="186" t="s">
        <v>82</v>
      </c>
      <c r="AY477" s="19" t="s">
        <v>129</v>
      </c>
      <c r="BE477" s="187">
        <f>IF(N477="základní",J477,0)</f>
        <v>0</v>
      </c>
      <c r="BF477" s="187">
        <f>IF(N477="snížená",J477,0)</f>
        <v>0</v>
      </c>
      <c r="BG477" s="187">
        <f>IF(N477="zákl. přenesená",J477,0)</f>
        <v>0</v>
      </c>
      <c r="BH477" s="187">
        <f>IF(N477="sníž. přenesená",J477,0)</f>
        <v>0</v>
      </c>
      <c r="BI477" s="187">
        <f>IF(N477="nulová",J477,0)</f>
        <v>0</v>
      </c>
      <c r="BJ477" s="19" t="s">
        <v>80</v>
      </c>
      <c r="BK477" s="187">
        <f>ROUND(I477*H477,2)</f>
        <v>0</v>
      </c>
      <c r="BL477" s="19" t="s">
        <v>246</v>
      </c>
      <c r="BM477" s="186" t="s">
        <v>709</v>
      </c>
    </row>
    <row r="478" spans="1:65" s="2" customFormat="1" ht="11.25">
      <c r="A478" s="36"/>
      <c r="B478" s="37"/>
      <c r="C478" s="38"/>
      <c r="D478" s="188" t="s">
        <v>139</v>
      </c>
      <c r="E478" s="38"/>
      <c r="F478" s="189" t="s">
        <v>710</v>
      </c>
      <c r="G478" s="38"/>
      <c r="H478" s="38"/>
      <c r="I478" s="190"/>
      <c r="J478" s="38"/>
      <c r="K478" s="38"/>
      <c r="L478" s="41"/>
      <c r="M478" s="191"/>
      <c r="N478" s="192"/>
      <c r="O478" s="66"/>
      <c r="P478" s="66"/>
      <c r="Q478" s="66"/>
      <c r="R478" s="66"/>
      <c r="S478" s="66"/>
      <c r="T478" s="67"/>
      <c r="U478" s="36"/>
      <c r="V478" s="36"/>
      <c r="W478" s="36"/>
      <c r="X478" s="36"/>
      <c r="Y478" s="36"/>
      <c r="Z478" s="36"/>
      <c r="AA478" s="36"/>
      <c r="AB478" s="36"/>
      <c r="AC478" s="36"/>
      <c r="AD478" s="36"/>
      <c r="AE478" s="36"/>
      <c r="AT478" s="19" t="s">
        <v>139</v>
      </c>
      <c r="AU478" s="19" t="s">
        <v>82</v>
      </c>
    </row>
    <row r="479" spans="1:65" s="2" customFormat="1" ht="39">
      <c r="A479" s="36"/>
      <c r="B479" s="37"/>
      <c r="C479" s="38"/>
      <c r="D479" s="195" t="s">
        <v>171</v>
      </c>
      <c r="E479" s="38"/>
      <c r="F479" s="226" t="s">
        <v>711</v>
      </c>
      <c r="G479" s="38"/>
      <c r="H479" s="38"/>
      <c r="I479" s="190"/>
      <c r="J479" s="38"/>
      <c r="K479" s="38"/>
      <c r="L479" s="41"/>
      <c r="M479" s="191"/>
      <c r="N479" s="192"/>
      <c r="O479" s="66"/>
      <c r="P479" s="66"/>
      <c r="Q479" s="66"/>
      <c r="R479" s="66"/>
      <c r="S479" s="66"/>
      <c r="T479" s="67"/>
      <c r="U479" s="36"/>
      <c r="V479" s="36"/>
      <c r="W479" s="36"/>
      <c r="X479" s="36"/>
      <c r="Y479" s="36"/>
      <c r="Z479" s="36"/>
      <c r="AA479" s="36"/>
      <c r="AB479" s="36"/>
      <c r="AC479" s="36"/>
      <c r="AD479" s="36"/>
      <c r="AE479" s="36"/>
      <c r="AT479" s="19" t="s">
        <v>171</v>
      </c>
      <c r="AU479" s="19" t="s">
        <v>82</v>
      </c>
    </row>
    <row r="480" spans="1:65" s="2" customFormat="1" ht="16.5" customHeight="1">
      <c r="A480" s="36"/>
      <c r="B480" s="37"/>
      <c r="C480" s="175" t="s">
        <v>712</v>
      </c>
      <c r="D480" s="175" t="s">
        <v>132</v>
      </c>
      <c r="E480" s="176" t="s">
        <v>713</v>
      </c>
      <c r="F480" s="177" t="s">
        <v>714</v>
      </c>
      <c r="G480" s="178" t="s">
        <v>176</v>
      </c>
      <c r="H480" s="179">
        <v>5</v>
      </c>
      <c r="I480" s="180"/>
      <c r="J480" s="181">
        <f>ROUND(I480*H480,2)</f>
        <v>0</v>
      </c>
      <c r="K480" s="177" t="s">
        <v>136</v>
      </c>
      <c r="L480" s="41"/>
      <c r="M480" s="182" t="s">
        <v>19</v>
      </c>
      <c r="N480" s="183" t="s">
        <v>43</v>
      </c>
      <c r="O480" s="66"/>
      <c r="P480" s="184">
        <f>O480*H480</f>
        <v>0</v>
      </c>
      <c r="Q480" s="184">
        <v>1.908E-2</v>
      </c>
      <c r="R480" s="184">
        <f>Q480*H480</f>
        <v>9.5399999999999999E-2</v>
      </c>
      <c r="S480" s="184">
        <v>0</v>
      </c>
      <c r="T480" s="185">
        <f>S480*H480</f>
        <v>0</v>
      </c>
      <c r="U480" s="36"/>
      <c r="V480" s="36"/>
      <c r="W480" s="36"/>
      <c r="X480" s="36"/>
      <c r="Y480" s="36"/>
      <c r="Z480" s="36"/>
      <c r="AA480" s="36"/>
      <c r="AB480" s="36"/>
      <c r="AC480" s="36"/>
      <c r="AD480" s="36"/>
      <c r="AE480" s="36"/>
      <c r="AR480" s="186" t="s">
        <v>246</v>
      </c>
      <c r="AT480" s="186" t="s">
        <v>132</v>
      </c>
      <c r="AU480" s="186" t="s">
        <v>82</v>
      </c>
      <c r="AY480" s="19" t="s">
        <v>129</v>
      </c>
      <c r="BE480" s="187">
        <f>IF(N480="základní",J480,0)</f>
        <v>0</v>
      </c>
      <c r="BF480" s="187">
        <f>IF(N480="snížená",J480,0)</f>
        <v>0</v>
      </c>
      <c r="BG480" s="187">
        <f>IF(N480="zákl. přenesená",J480,0)</f>
        <v>0</v>
      </c>
      <c r="BH480" s="187">
        <f>IF(N480="sníž. přenesená",J480,0)</f>
        <v>0</v>
      </c>
      <c r="BI480" s="187">
        <f>IF(N480="nulová",J480,0)</f>
        <v>0</v>
      </c>
      <c r="BJ480" s="19" t="s">
        <v>80</v>
      </c>
      <c r="BK480" s="187">
        <f>ROUND(I480*H480,2)</f>
        <v>0</v>
      </c>
      <c r="BL480" s="19" t="s">
        <v>246</v>
      </c>
      <c r="BM480" s="186" t="s">
        <v>715</v>
      </c>
    </row>
    <row r="481" spans="1:65" s="2" customFormat="1" ht="11.25">
      <c r="A481" s="36"/>
      <c r="B481" s="37"/>
      <c r="C481" s="38"/>
      <c r="D481" s="188" t="s">
        <v>139</v>
      </c>
      <c r="E481" s="38"/>
      <c r="F481" s="189" t="s">
        <v>716</v>
      </c>
      <c r="G481" s="38"/>
      <c r="H481" s="38"/>
      <c r="I481" s="190"/>
      <c r="J481" s="38"/>
      <c r="K481" s="38"/>
      <c r="L481" s="41"/>
      <c r="M481" s="191"/>
      <c r="N481" s="192"/>
      <c r="O481" s="66"/>
      <c r="P481" s="66"/>
      <c r="Q481" s="66"/>
      <c r="R481" s="66"/>
      <c r="S481" s="66"/>
      <c r="T481" s="67"/>
      <c r="U481" s="36"/>
      <c r="V481" s="36"/>
      <c r="W481" s="36"/>
      <c r="X481" s="36"/>
      <c r="Y481" s="36"/>
      <c r="Z481" s="36"/>
      <c r="AA481" s="36"/>
      <c r="AB481" s="36"/>
      <c r="AC481" s="36"/>
      <c r="AD481" s="36"/>
      <c r="AE481" s="36"/>
      <c r="AT481" s="19" t="s">
        <v>139</v>
      </c>
      <c r="AU481" s="19" t="s">
        <v>82</v>
      </c>
    </row>
    <row r="482" spans="1:65" s="2" customFormat="1" ht="39">
      <c r="A482" s="36"/>
      <c r="B482" s="37"/>
      <c r="C482" s="38"/>
      <c r="D482" s="195" t="s">
        <v>171</v>
      </c>
      <c r="E482" s="38"/>
      <c r="F482" s="226" t="s">
        <v>717</v>
      </c>
      <c r="G482" s="38"/>
      <c r="H482" s="38"/>
      <c r="I482" s="190"/>
      <c r="J482" s="38"/>
      <c r="K482" s="38"/>
      <c r="L482" s="41"/>
      <c r="M482" s="191"/>
      <c r="N482" s="192"/>
      <c r="O482" s="66"/>
      <c r="P482" s="66"/>
      <c r="Q482" s="66"/>
      <c r="R482" s="66"/>
      <c r="S482" s="66"/>
      <c r="T482" s="67"/>
      <c r="U482" s="36"/>
      <c r="V482" s="36"/>
      <c r="W482" s="36"/>
      <c r="X482" s="36"/>
      <c r="Y482" s="36"/>
      <c r="Z482" s="36"/>
      <c r="AA482" s="36"/>
      <c r="AB482" s="36"/>
      <c r="AC482" s="36"/>
      <c r="AD482" s="36"/>
      <c r="AE482" s="36"/>
      <c r="AT482" s="19" t="s">
        <v>171</v>
      </c>
      <c r="AU482" s="19" t="s">
        <v>82</v>
      </c>
    </row>
    <row r="483" spans="1:65" s="2" customFormat="1" ht="24.2" customHeight="1">
      <c r="A483" s="36"/>
      <c r="B483" s="37"/>
      <c r="C483" s="175" t="s">
        <v>718</v>
      </c>
      <c r="D483" s="175" t="s">
        <v>132</v>
      </c>
      <c r="E483" s="176" t="s">
        <v>719</v>
      </c>
      <c r="F483" s="177" t="s">
        <v>720</v>
      </c>
      <c r="G483" s="178" t="s">
        <v>176</v>
      </c>
      <c r="H483" s="179">
        <v>4</v>
      </c>
      <c r="I483" s="180"/>
      <c r="J483" s="181">
        <f>ROUND(I483*H483,2)</f>
        <v>0</v>
      </c>
      <c r="K483" s="177" t="s">
        <v>136</v>
      </c>
      <c r="L483" s="41"/>
      <c r="M483" s="182" t="s">
        <v>19</v>
      </c>
      <c r="N483" s="183" t="s">
        <v>43</v>
      </c>
      <c r="O483" s="66"/>
      <c r="P483" s="184">
        <f>O483*H483</f>
        <v>0</v>
      </c>
      <c r="Q483" s="184">
        <v>2.0729999999999998E-2</v>
      </c>
      <c r="R483" s="184">
        <f>Q483*H483</f>
        <v>8.2919999999999994E-2</v>
      </c>
      <c r="S483" s="184">
        <v>0</v>
      </c>
      <c r="T483" s="185">
        <f>S483*H483</f>
        <v>0</v>
      </c>
      <c r="U483" s="36"/>
      <c r="V483" s="36"/>
      <c r="W483" s="36"/>
      <c r="X483" s="36"/>
      <c r="Y483" s="36"/>
      <c r="Z483" s="36"/>
      <c r="AA483" s="36"/>
      <c r="AB483" s="36"/>
      <c r="AC483" s="36"/>
      <c r="AD483" s="36"/>
      <c r="AE483" s="36"/>
      <c r="AR483" s="186" t="s">
        <v>246</v>
      </c>
      <c r="AT483" s="186" t="s">
        <v>132</v>
      </c>
      <c r="AU483" s="186" t="s">
        <v>82</v>
      </c>
      <c r="AY483" s="19" t="s">
        <v>129</v>
      </c>
      <c r="BE483" s="187">
        <f>IF(N483="základní",J483,0)</f>
        <v>0</v>
      </c>
      <c r="BF483" s="187">
        <f>IF(N483="snížená",J483,0)</f>
        <v>0</v>
      </c>
      <c r="BG483" s="187">
        <f>IF(N483="zákl. přenesená",J483,0)</f>
        <v>0</v>
      </c>
      <c r="BH483" s="187">
        <f>IF(N483="sníž. přenesená",J483,0)</f>
        <v>0</v>
      </c>
      <c r="BI483" s="187">
        <f>IF(N483="nulová",J483,0)</f>
        <v>0</v>
      </c>
      <c r="BJ483" s="19" t="s">
        <v>80</v>
      </c>
      <c r="BK483" s="187">
        <f>ROUND(I483*H483,2)</f>
        <v>0</v>
      </c>
      <c r="BL483" s="19" t="s">
        <v>246</v>
      </c>
      <c r="BM483" s="186" t="s">
        <v>721</v>
      </c>
    </row>
    <row r="484" spans="1:65" s="2" customFormat="1" ht="11.25">
      <c r="A484" s="36"/>
      <c r="B484" s="37"/>
      <c r="C484" s="38"/>
      <c r="D484" s="188" t="s">
        <v>139</v>
      </c>
      <c r="E484" s="38"/>
      <c r="F484" s="189" t="s">
        <v>722</v>
      </c>
      <c r="G484" s="38"/>
      <c r="H484" s="38"/>
      <c r="I484" s="190"/>
      <c r="J484" s="38"/>
      <c r="K484" s="38"/>
      <c r="L484" s="41"/>
      <c r="M484" s="191"/>
      <c r="N484" s="192"/>
      <c r="O484" s="66"/>
      <c r="P484" s="66"/>
      <c r="Q484" s="66"/>
      <c r="R484" s="66"/>
      <c r="S484" s="66"/>
      <c r="T484" s="67"/>
      <c r="U484" s="36"/>
      <c r="V484" s="36"/>
      <c r="W484" s="36"/>
      <c r="X484" s="36"/>
      <c r="Y484" s="36"/>
      <c r="Z484" s="36"/>
      <c r="AA484" s="36"/>
      <c r="AB484" s="36"/>
      <c r="AC484" s="36"/>
      <c r="AD484" s="36"/>
      <c r="AE484" s="36"/>
      <c r="AT484" s="19" t="s">
        <v>139</v>
      </c>
      <c r="AU484" s="19" t="s">
        <v>82</v>
      </c>
    </row>
    <row r="485" spans="1:65" s="2" customFormat="1" ht="58.5">
      <c r="A485" s="36"/>
      <c r="B485" s="37"/>
      <c r="C485" s="38"/>
      <c r="D485" s="195" t="s">
        <v>171</v>
      </c>
      <c r="E485" s="38"/>
      <c r="F485" s="226" t="s">
        <v>723</v>
      </c>
      <c r="G485" s="38"/>
      <c r="H485" s="38"/>
      <c r="I485" s="190"/>
      <c r="J485" s="38"/>
      <c r="K485" s="38"/>
      <c r="L485" s="41"/>
      <c r="M485" s="191"/>
      <c r="N485" s="192"/>
      <c r="O485" s="66"/>
      <c r="P485" s="66"/>
      <c r="Q485" s="66"/>
      <c r="R485" s="66"/>
      <c r="S485" s="66"/>
      <c r="T485" s="67"/>
      <c r="U485" s="36"/>
      <c r="V485" s="36"/>
      <c r="W485" s="36"/>
      <c r="X485" s="36"/>
      <c r="Y485" s="36"/>
      <c r="Z485" s="36"/>
      <c r="AA485" s="36"/>
      <c r="AB485" s="36"/>
      <c r="AC485" s="36"/>
      <c r="AD485" s="36"/>
      <c r="AE485" s="36"/>
      <c r="AT485" s="19" t="s">
        <v>171</v>
      </c>
      <c r="AU485" s="19" t="s">
        <v>82</v>
      </c>
    </row>
    <row r="486" spans="1:65" s="2" customFormat="1" ht="16.5" customHeight="1">
      <c r="A486" s="36"/>
      <c r="B486" s="37"/>
      <c r="C486" s="175" t="s">
        <v>724</v>
      </c>
      <c r="D486" s="175" t="s">
        <v>132</v>
      </c>
      <c r="E486" s="176" t="s">
        <v>725</v>
      </c>
      <c r="F486" s="177" t="s">
        <v>726</v>
      </c>
      <c r="G486" s="178" t="s">
        <v>176</v>
      </c>
      <c r="H486" s="179">
        <v>4</v>
      </c>
      <c r="I486" s="180"/>
      <c r="J486" s="181">
        <f>ROUND(I486*H486,2)</f>
        <v>0</v>
      </c>
      <c r="K486" s="177" t="s">
        <v>136</v>
      </c>
      <c r="L486" s="41"/>
      <c r="M486" s="182" t="s">
        <v>19</v>
      </c>
      <c r="N486" s="183" t="s">
        <v>43</v>
      </c>
      <c r="O486" s="66"/>
      <c r="P486" s="184">
        <f>O486*H486</f>
        <v>0</v>
      </c>
      <c r="Q486" s="184">
        <v>1.8E-3</v>
      </c>
      <c r="R486" s="184">
        <f>Q486*H486</f>
        <v>7.1999999999999998E-3</v>
      </c>
      <c r="S486" s="184">
        <v>0</v>
      </c>
      <c r="T486" s="185">
        <f>S486*H486</f>
        <v>0</v>
      </c>
      <c r="U486" s="36"/>
      <c r="V486" s="36"/>
      <c r="W486" s="36"/>
      <c r="X486" s="36"/>
      <c r="Y486" s="36"/>
      <c r="Z486" s="36"/>
      <c r="AA486" s="36"/>
      <c r="AB486" s="36"/>
      <c r="AC486" s="36"/>
      <c r="AD486" s="36"/>
      <c r="AE486" s="36"/>
      <c r="AR486" s="186" t="s">
        <v>246</v>
      </c>
      <c r="AT486" s="186" t="s">
        <v>132</v>
      </c>
      <c r="AU486" s="186" t="s">
        <v>82</v>
      </c>
      <c r="AY486" s="19" t="s">
        <v>129</v>
      </c>
      <c r="BE486" s="187">
        <f>IF(N486="základní",J486,0)</f>
        <v>0</v>
      </c>
      <c r="BF486" s="187">
        <f>IF(N486="snížená",J486,0)</f>
        <v>0</v>
      </c>
      <c r="BG486" s="187">
        <f>IF(N486="zákl. přenesená",J486,0)</f>
        <v>0</v>
      </c>
      <c r="BH486" s="187">
        <f>IF(N486="sníž. přenesená",J486,0)</f>
        <v>0</v>
      </c>
      <c r="BI486" s="187">
        <f>IF(N486="nulová",J486,0)</f>
        <v>0</v>
      </c>
      <c r="BJ486" s="19" t="s">
        <v>80</v>
      </c>
      <c r="BK486" s="187">
        <f>ROUND(I486*H486,2)</f>
        <v>0</v>
      </c>
      <c r="BL486" s="19" t="s">
        <v>246</v>
      </c>
      <c r="BM486" s="186" t="s">
        <v>727</v>
      </c>
    </row>
    <row r="487" spans="1:65" s="2" customFormat="1" ht="11.25">
      <c r="A487" s="36"/>
      <c r="B487" s="37"/>
      <c r="C487" s="38"/>
      <c r="D487" s="188" t="s">
        <v>139</v>
      </c>
      <c r="E487" s="38"/>
      <c r="F487" s="189" t="s">
        <v>728</v>
      </c>
      <c r="G487" s="38"/>
      <c r="H487" s="38"/>
      <c r="I487" s="190"/>
      <c r="J487" s="38"/>
      <c r="K487" s="38"/>
      <c r="L487" s="41"/>
      <c r="M487" s="191"/>
      <c r="N487" s="192"/>
      <c r="O487" s="66"/>
      <c r="P487" s="66"/>
      <c r="Q487" s="66"/>
      <c r="R487" s="66"/>
      <c r="S487" s="66"/>
      <c r="T487" s="67"/>
      <c r="U487" s="36"/>
      <c r="V487" s="36"/>
      <c r="W487" s="36"/>
      <c r="X487" s="36"/>
      <c r="Y487" s="36"/>
      <c r="Z487" s="36"/>
      <c r="AA487" s="36"/>
      <c r="AB487" s="36"/>
      <c r="AC487" s="36"/>
      <c r="AD487" s="36"/>
      <c r="AE487" s="36"/>
      <c r="AT487" s="19" t="s">
        <v>139</v>
      </c>
      <c r="AU487" s="19" t="s">
        <v>82</v>
      </c>
    </row>
    <row r="488" spans="1:65" s="2" customFormat="1" ht="29.25">
      <c r="A488" s="36"/>
      <c r="B488" s="37"/>
      <c r="C488" s="38"/>
      <c r="D488" s="195" t="s">
        <v>171</v>
      </c>
      <c r="E488" s="38"/>
      <c r="F488" s="226" t="s">
        <v>729</v>
      </c>
      <c r="G488" s="38"/>
      <c r="H488" s="38"/>
      <c r="I488" s="190"/>
      <c r="J488" s="38"/>
      <c r="K488" s="38"/>
      <c r="L488" s="41"/>
      <c r="M488" s="191"/>
      <c r="N488" s="192"/>
      <c r="O488" s="66"/>
      <c r="P488" s="66"/>
      <c r="Q488" s="66"/>
      <c r="R488" s="66"/>
      <c r="S488" s="66"/>
      <c r="T488" s="67"/>
      <c r="U488" s="36"/>
      <c r="V488" s="36"/>
      <c r="W488" s="36"/>
      <c r="X488" s="36"/>
      <c r="Y488" s="36"/>
      <c r="Z488" s="36"/>
      <c r="AA488" s="36"/>
      <c r="AB488" s="36"/>
      <c r="AC488" s="36"/>
      <c r="AD488" s="36"/>
      <c r="AE488" s="36"/>
      <c r="AT488" s="19" t="s">
        <v>171</v>
      </c>
      <c r="AU488" s="19" t="s">
        <v>82</v>
      </c>
    </row>
    <row r="489" spans="1:65" s="2" customFormat="1" ht="16.5" customHeight="1">
      <c r="A489" s="36"/>
      <c r="B489" s="37"/>
      <c r="C489" s="175" t="s">
        <v>730</v>
      </c>
      <c r="D489" s="175" t="s">
        <v>132</v>
      </c>
      <c r="E489" s="176" t="s">
        <v>731</v>
      </c>
      <c r="F489" s="177" t="s">
        <v>732</v>
      </c>
      <c r="G489" s="178" t="s">
        <v>168</v>
      </c>
      <c r="H489" s="179">
        <v>4</v>
      </c>
      <c r="I489" s="180"/>
      <c r="J489" s="181">
        <f>ROUND(I489*H489,2)</f>
        <v>0</v>
      </c>
      <c r="K489" s="177" t="s">
        <v>136</v>
      </c>
      <c r="L489" s="41"/>
      <c r="M489" s="182" t="s">
        <v>19</v>
      </c>
      <c r="N489" s="183" t="s">
        <v>43</v>
      </c>
      <c r="O489" s="66"/>
      <c r="P489" s="184">
        <f>O489*H489</f>
        <v>0</v>
      </c>
      <c r="Q489" s="184">
        <v>2.4000000000000001E-4</v>
      </c>
      <c r="R489" s="184">
        <f>Q489*H489</f>
        <v>9.6000000000000002E-4</v>
      </c>
      <c r="S489" s="184">
        <v>0</v>
      </c>
      <c r="T489" s="185">
        <f>S489*H489</f>
        <v>0</v>
      </c>
      <c r="U489" s="36"/>
      <c r="V489" s="36"/>
      <c r="W489" s="36"/>
      <c r="X489" s="36"/>
      <c r="Y489" s="36"/>
      <c r="Z489" s="36"/>
      <c r="AA489" s="36"/>
      <c r="AB489" s="36"/>
      <c r="AC489" s="36"/>
      <c r="AD489" s="36"/>
      <c r="AE489" s="36"/>
      <c r="AR489" s="186" t="s">
        <v>246</v>
      </c>
      <c r="AT489" s="186" t="s">
        <v>132</v>
      </c>
      <c r="AU489" s="186" t="s">
        <v>82</v>
      </c>
      <c r="AY489" s="19" t="s">
        <v>129</v>
      </c>
      <c r="BE489" s="187">
        <f>IF(N489="základní",J489,0)</f>
        <v>0</v>
      </c>
      <c r="BF489" s="187">
        <f>IF(N489="snížená",J489,0)</f>
        <v>0</v>
      </c>
      <c r="BG489" s="187">
        <f>IF(N489="zákl. přenesená",J489,0)</f>
        <v>0</v>
      </c>
      <c r="BH489" s="187">
        <f>IF(N489="sníž. přenesená",J489,0)</f>
        <v>0</v>
      </c>
      <c r="BI489" s="187">
        <f>IF(N489="nulová",J489,0)</f>
        <v>0</v>
      </c>
      <c r="BJ489" s="19" t="s">
        <v>80</v>
      </c>
      <c r="BK489" s="187">
        <f>ROUND(I489*H489,2)</f>
        <v>0</v>
      </c>
      <c r="BL489" s="19" t="s">
        <v>246</v>
      </c>
      <c r="BM489" s="186" t="s">
        <v>733</v>
      </c>
    </row>
    <row r="490" spans="1:65" s="2" customFormat="1" ht="11.25">
      <c r="A490" s="36"/>
      <c r="B490" s="37"/>
      <c r="C490" s="38"/>
      <c r="D490" s="188" t="s">
        <v>139</v>
      </c>
      <c r="E490" s="38"/>
      <c r="F490" s="189" t="s">
        <v>734</v>
      </c>
      <c r="G490" s="38"/>
      <c r="H490" s="38"/>
      <c r="I490" s="190"/>
      <c r="J490" s="38"/>
      <c r="K490" s="38"/>
      <c r="L490" s="41"/>
      <c r="M490" s="191"/>
      <c r="N490" s="192"/>
      <c r="O490" s="66"/>
      <c r="P490" s="66"/>
      <c r="Q490" s="66"/>
      <c r="R490" s="66"/>
      <c r="S490" s="66"/>
      <c r="T490" s="67"/>
      <c r="U490" s="36"/>
      <c r="V490" s="36"/>
      <c r="W490" s="36"/>
      <c r="X490" s="36"/>
      <c r="Y490" s="36"/>
      <c r="Z490" s="36"/>
      <c r="AA490" s="36"/>
      <c r="AB490" s="36"/>
      <c r="AC490" s="36"/>
      <c r="AD490" s="36"/>
      <c r="AE490" s="36"/>
      <c r="AT490" s="19" t="s">
        <v>139</v>
      </c>
      <c r="AU490" s="19" t="s">
        <v>82</v>
      </c>
    </row>
    <row r="491" spans="1:65" s="2" customFormat="1" ht="58.5">
      <c r="A491" s="36"/>
      <c r="B491" s="37"/>
      <c r="C491" s="38"/>
      <c r="D491" s="195" t="s">
        <v>171</v>
      </c>
      <c r="E491" s="38"/>
      <c r="F491" s="226" t="s">
        <v>735</v>
      </c>
      <c r="G491" s="38"/>
      <c r="H491" s="38"/>
      <c r="I491" s="190"/>
      <c r="J491" s="38"/>
      <c r="K491" s="38"/>
      <c r="L491" s="41"/>
      <c r="M491" s="191"/>
      <c r="N491" s="192"/>
      <c r="O491" s="66"/>
      <c r="P491" s="66"/>
      <c r="Q491" s="66"/>
      <c r="R491" s="66"/>
      <c r="S491" s="66"/>
      <c r="T491" s="67"/>
      <c r="U491" s="36"/>
      <c r="V491" s="36"/>
      <c r="W491" s="36"/>
      <c r="X491" s="36"/>
      <c r="Y491" s="36"/>
      <c r="Z491" s="36"/>
      <c r="AA491" s="36"/>
      <c r="AB491" s="36"/>
      <c r="AC491" s="36"/>
      <c r="AD491" s="36"/>
      <c r="AE491" s="36"/>
      <c r="AT491" s="19" t="s">
        <v>171</v>
      </c>
      <c r="AU491" s="19" t="s">
        <v>82</v>
      </c>
    </row>
    <row r="492" spans="1:65" s="2" customFormat="1" ht="16.5" customHeight="1">
      <c r="A492" s="36"/>
      <c r="B492" s="37"/>
      <c r="C492" s="175" t="s">
        <v>736</v>
      </c>
      <c r="D492" s="175" t="s">
        <v>132</v>
      </c>
      <c r="E492" s="176" t="s">
        <v>737</v>
      </c>
      <c r="F492" s="177" t="s">
        <v>738</v>
      </c>
      <c r="G492" s="178" t="s">
        <v>176</v>
      </c>
      <c r="H492" s="179">
        <v>1</v>
      </c>
      <c r="I492" s="180"/>
      <c r="J492" s="181">
        <f>ROUND(I492*H492,2)</f>
        <v>0</v>
      </c>
      <c r="K492" s="177" t="s">
        <v>136</v>
      </c>
      <c r="L492" s="41"/>
      <c r="M492" s="182" t="s">
        <v>19</v>
      </c>
      <c r="N492" s="183" t="s">
        <v>43</v>
      </c>
      <c r="O492" s="66"/>
      <c r="P492" s="184">
        <f>O492*H492</f>
        <v>0</v>
      </c>
      <c r="Q492" s="184">
        <v>4.8529999999999997E-2</v>
      </c>
      <c r="R492" s="184">
        <f>Q492*H492</f>
        <v>4.8529999999999997E-2</v>
      </c>
      <c r="S492" s="184">
        <v>0</v>
      </c>
      <c r="T492" s="185">
        <f>S492*H492</f>
        <v>0</v>
      </c>
      <c r="U492" s="36"/>
      <c r="V492" s="36"/>
      <c r="W492" s="36"/>
      <c r="X492" s="36"/>
      <c r="Y492" s="36"/>
      <c r="Z492" s="36"/>
      <c r="AA492" s="36"/>
      <c r="AB492" s="36"/>
      <c r="AC492" s="36"/>
      <c r="AD492" s="36"/>
      <c r="AE492" s="36"/>
      <c r="AR492" s="186" t="s">
        <v>246</v>
      </c>
      <c r="AT492" s="186" t="s">
        <v>132</v>
      </c>
      <c r="AU492" s="186" t="s">
        <v>82</v>
      </c>
      <c r="AY492" s="19" t="s">
        <v>129</v>
      </c>
      <c r="BE492" s="187">
        <f>IF(N492="základní",J492,0)</f>
        <v>0</v>
      </c>
      <c r="BF492" s="187">
        <f>IF(N492="snížená",J492,0)</f>
        <v>0</v>
      </c>
      <c r="BG492" s="187">
        <f>IF(N492="zákl. přenesená",J492,0)</f>
        <v>0</v>
      </c>
      <c r="BH492" s="187">
        <f>IF(N492="sníž. přenesená",J492,0)</f>
        <v>0</v>
      </c>
      <c r="BI492" s="187">
        <f>IF(N492="nulová",J492,0)</f>
        <v>0</v>
      </c>
      <c r="BJ492" s="19" t="s">
        <v>80</v>
      </c>
      <c r="BK492" s="187">
        <f>ROUND(I492*H492,2)</f>
        <v>0</v>
      </c>
      <c r="BL492" s="19" t="s">
        <v>246</v>
      </c>
      <c r="BM492" s="186" t="s">
        <v>739</v>
      </c>
    </row>
    <row r="493" spans="1:65" s="2" customFormat="1" ht="11.25">
      <c r="A493" s="36"/>
      <c r="B493" s="37"/>
      <c r="C493" s="38"/>
      <c r="D493" s="188" t="s">
        <v>139</v>
      </c>
      <c r="E493" s="38"/>
      <c r="F493" s="189" t="s">
        <v>740</v>
      </c>
      <c r="G493" s="38"/>
      <c r="H493" s="38"/>
      <c r="I493" s="190"/>
      <c r="J493" s="38"/>
      <c r="K493" s="38"/>
      <c r="L493" s="41"/>
      <c r="M493" s="191"/>
      <c r="N493" s="192"/>
      <c r="O493" s="66"/>
      <c r="P493" s="66"/>
      <c r="Q493" s="66"/>
      <c r="R493" s="66"/>
      <c r="S493" s="66"/>
      <c r="T493" s="67"/>
      <c r="U493" s="36"/>
      <c r="V493" s="36"/>
      <c r="W493" s="36"/>
      <c r="X493" s="36"/>
      <c r="Y493" s="36"/>
      <c r="Z493" s="36"/>
      <c r="AA493" s="36"/>
      <c r="AB493" s="36"/>
      <c r="AC493" s="36"/>
      <c r="AD493" s="36"/>
      <c r="AE493" s="36"/>
      <c r="AT493" s="19" t="s">
        <v>139</v>
      </c>
      <c r="AU493" s="19" t="s">
        <v>82</v>
      </c>
    </row>
    <row r="494" spans="1:65" s="2" customFormat="1" ht="68.25">
      <c r="A494" s="36"/>
      <c r="B494" s="37"/>
      <c r="C494" s="38"/>
      <c r="D494" s="195" t="s">
        <v>171</v>
      </c>
      <c r="E494" s="38"/>
      <c r="F494" s="226" t="s">
        <v>741</v>
      </c>
      <c r="G494" s="38"/>
      <c r="H494" s="38"/>
      <c r="I494" s="190"/>
      <c r="J494" s="38"/>
      <c r="K494" s="38"/>
      <c r="L494" s="41"/>
      <c r="M494" s="191"/>
      <c r="N494" s="192"/>
      <c r="O494" s="66"/>
      <c r="P494" s="66"/>
      <c r="Q494" s="66"/>
      <c r="R494" s="66"/>
      <c r="S494" s="66"/>
      <c r="T494" s="67"/>
      <c r="U494" s="36"/>
      <c r="V494" s="36"/>
      <c r="W494" s="36"/>
      <c r="X494" s="36"/>
      <c r="Y494" s="36"/>
      <c r="Z494" s="36"/>
      <c r="AA494" s="36"/>
      <c r="AB494" s="36"/>
      <c r="AC494" s="36"/>
      <c r="AD494" s="36"/>
      <c r="AE494" s="36"/>
      <c r="AT494" s="19" t="s">
        <v>171</v>
      </c>
      <c r="AU494" s="19" t="s">
        <v>82</v>
      </c>
    </row>
    <row r="495" spans="1:65" s="2" customFormat="1" ht="24.2" customHeight="1">
      <c r="A495" s="36"/>
      <c r="B495" s="37"/>
      <c r="C495" s="175" t="s">
        <v>742</v>
      </c>
      <c r="D495" s="175" t="s">
        <v>132</v>
      </c>
      <c r="E495" s="176" t="s">
        <v>743</v>
      </c>
      <c r="F495" s="177" t="s">
        <v>744</v>
      </c>
      <c r="G495" s="178" t="s">
        <v>176</v>
      </c>
      <c r="H495" s="179">
        <v>1</v>
      </c>
      <c r="I495" s="180"/>
      <c r="J495" s="181">
        <f>ROUND(I495*H495,2)</f>
        <v>0</v>
      </c>
      <c r="K495" s="177" t="s">
        <v>136</v>
      </c>
      <c r="L495" s="41"/>
      <c r="M495" s="182" t="s">
        <v>19</v>
      </c>
      <c r="N495" s="183" t="s">
        <v>43</v>
      </c>
      <c r="O495" s="66"/>
      <c r="P495" s="184">
        <f>O495*H495</f>
        <v>0</v>
      </c>
      <c r="Q495" s="184">
        <v>1.9369999999999998E-2</v>
      </c>
      <c r="R495" s="184">
        <f>Q495*H495</f>
        <v>1.9369999999999998E-2</v>
      </c>
      <c r="S495" s="184">
        <v>0</v>
      </c>
      <c r="T495" s="185">
        <f>S495*H495</f>
        <v>0</v>
      </c>
      <c r="U495" s="36"/>
      <c r="V495" s="36"/>
      <c r="W495" s="36"/>
      <c r="X495" s="36"/>
      <c r="Y495" s="36"/>
      <c r="Z495" s="36"/>
      <c r="AA495" s="36"/>
      <c r="AB495" s="36"/>
      <c r="AC495" s="36"/>
      <c r="AD495" s="36"/>
      <c r="AE495" s="36"/>
      <c r="AR495" s="186" t="s">
        <v>246</v>
      </c>
      <c r="AT495" s="186" t="s">
        <v>132</v>
      </c>
      <c r="AU495" s="186" t="s">
        <v>82</v>
      </c>
      <c r="AY495" s="19" t="s">
        <v>129</v>
      </c>
      <c r="BE495" s="187">
        <f>IF(N495="základní",J495,0)</f>
        <v>0</v>
      </c>
      <c r="BF495" s="187">
        <f>IF(N495="snížená",J495,0)</f>
        <v>0</v>
      </c>
      <c r="BG495" s="187">
        <f>IF(N495="zákl. přenesená",J495,0)</f>
        <v>0</v>
      </c>
      <c r="BH495" s="187">
        <f>IF(N495="sníž. přenesená",J495,0)</f>
        <v>0</v>
      </c>
      <c r="BI495" s="187">
        <f>IF(N495="nulová",J495,0)</f>
        <v>0</v>
      </c>
      <c r="BJ495" s="19" t="s">
        <v>80</v>
      </c>
      <c r="BK495" s="187">
        <f>ROUND(I495*H495,2)</f>
        <v>0</v>
      </c>
      <c r="BL495" s="19" t="s">
        <v>246</v>
      </c>
      <c r="BM495" s="186" t="s">
        <v>745</v>
      </c>
    </row>
    <row r="496" spans="1:65" s="2" customFormat="1" ht="11.25">
      <c r="A496" s="36"/>
      <c r="B496" s="37"/>
      <c r="C496" s="38"/>
      <c r="D496" s="188" t="s">
        <v>139</v>
      </c>
      <c r="E496" s="38"/>
      <c r="F496" s="189" t="s">
        <v>746</v>
      </c>
      <c r="G496" s="38"/>
      <c r="H496" s="38"/>
      <c r="I496" s="190"/>
      <c r="J496" s="38"/>
      <c r="K496" s="38"/>
      <c r="L496" s="41"/>
      <c r="M496" s="191"/>
      <c r="N496" s="192"/>
      <c r="O496" s="66"/>
      <c r="P496" s="66"/>
      <c r="Q496" s="66"/>
      <c r="R496" s="66"/>
      <c r="S496" s="66"/>
      <c r="T496" s="67"/>
      <c r="U496" s="36"/>
      <c r="V496" s="36"/>
      <c r="W496" s="36"/>
      <c r="X496" s="36"/>
      <c r="Y496" s="36"/>
      <c r="Z496" s="36"/>
      <c r="AA496" s="36"/>
      <c r="AB496" s="36"/>
      <c r="AC496" s="36"/>
      <c r="AD496" s="36"/>
      <c r="AE496" s="36"/>
      <c r="AT496" s="19" t="s">
        <v>139</v>
      </c>
      <c r="AU496" s="19" t="s">
        <v>82</v>
      </c>
    </row>
    <row r="497" spans="1:65" s="2" customFormat="1" ht="29.25">
      <c r="A497" s="36"/>
      <c r="B497" s="37"/>
      <c r="C497" s="38"/>
      <c r="D497" s="195" t="s">
        <v>171</v>
      </c>
      <c r="E497" s="38"/>
      <c r="F497" s="226" t="s">
        <v>747</v>
      </c>
      <c r="G497" s="38"/>
      <c r="H497" s="38"/>
      <c r="I497" s="190"/>
      <c r="J497" s="38"/>
      <c r="K497" s="38"/>
      <c r="L497" s="41"/>
      <c r="M497" s="191"/>
      <c r="N497" s="192"/>
      <c r="O497" s="66"/>
      <c r="P497" s="66"/>
      <c r="Q497" s="66"/>
      <c r="R497" s="66"/>
      <c r="S497" s="66"/>
      <c r="T497" s="67"/>
      <c r="U497" s="36"/>
      <c r="V497" s="36"/>
      <c r="W497" s="36"/>
      <c r="X497" s="36"/>
      <c r="Y497" s="36"/>
      <c r="Z497" s="36"/>
      <c r="AA497" s="36"/>
      <c r="AB497" s="36"/>
      <c r="AC497" s="36"/>
      <c r="AD497" s="36"/>
      <c r="AE497" s="36"/>
      <c r="AT497" s="19" t="s">
        <v>171</v>
      </c>
      <c r="AU497" s="19" t="s">
        <v>82</v>
      </c>
    </row>
    <row r="498" spans="1:65" s="2" customFormat="1" ht="16.5" customHeight="1">
      <c r="A498" s="36"/>
      <c r="B498" s="37"/>
      <c r="C498" s="175" t="s">
        <v>748</v>
      </c>
      <c r="D498" s="175" t="s">
        <v>132</v>
      </c>
      <c r="E498" s="176" t="s">
        <v>749</v>
      </c>
      <c r="F498" s="177" t="s">
        <v>750</v>
      </c>
      <c r="G498" s="178" t="s">
        <v>176</v>
      </c>
      <c r="H498" s="179">
        <v>1</v>
      </c>
      <c r="I498" s="180"/>
      <c r="J498" s="181">
        <f>ROUND(I498*H498,2)</f>
        <v>0</v>
      </c>
      <c r="K498" s="177" t="s">
        <v>19</v>
      </c>
      <c r="L498" s="41"/>
      <c r="M498" s="182" t="s">
        <v>19</v>
      </c>
      <c r="N498" s="183" t="s">
        <v>43</v>
      </c>
      <c r="O498" s="66"/>
      <c r="P498" s="184">
        <f>O498*H498</f>
        <v>0</v>
      </c>
      <c r="Q498" s="184">
        <v>1.8400000000000001E-3</v>
      </c>
      <c r="R498" s="184">
        <f>Q498*H498</f>
        <v>1.8400000000000001E-3</v>
      </c>
      <c r="S498" s="184">
        <v>0</v>
      </c>
      <c r="T498" s="185">
        <f>S498*H498</f>
        <v>0</v>
      </c>
      <c r="U498" s="36"/>
      <c r="V498" s="36"/>
      <c r="W498" s="36"/>
      <c r="X498" s="36"/>
      <c r="Y498" s="36"/>
      <c r="Z498" s="36"/>
      <c r="AA498" s="36"/>
      <c r="AB498" s="36"/>
      <c r="AC498" s="36"/>
      <c r="AD498" s="36"/>
      <c r="AE498" s="36"/>
      <c r="AR498" s="186" t="s">
        <v>246</v>
      </c>
      <c r="AT498" s="186" t="s">
        <v>132</v>
      </c>
      <c r="AU498" s="186" t="s">
        <v>82</v>
      </c>
      <c r="AY498" s="19" t="s">
        <v>129</v>
      </c>
      <c r="BE498" s="187">
        <f>IF(N498="základní",J498,0)</f>
        <v>0</v>
      </c>
      <c r="BF498" s="187">
        <f>IF(N498="snížená",J498,0)</f>
        <v>0</v>
      </c>
      <c r="BG498" s="187">
        <f>IF(N498="zákl. přenesená",J498,0)</f>
        <v>0</v>
      </c>
      <c r="BH498" s="187">
        <f>IF(N498="sníž. přenesená",J498,0)</f>
        <v>0</v>
      </c>
      <c r="BI498" s="187">
        <f>IF(N498="nulová",J498,0)</f>
        <v>0</v>
      </c>
      <c r="BJ498" s="19" t="s">
        <v>80</v>
      </c>
      <c r="BK498" s="187">
        <f>ROUND(I498*H498,2)</f>
        <v>0</v>
      </c>
      <c r="BL498" s="19" t="s">
        <v>246</v>
      </c>
      <c r="BM498" s="186" t="s">
        <v>751</v>
      </c>
    </row>
    <row r="499" spans="1:65" s="2" customFormat="1" ht="29.25">
      <c r="A499" s="36"/>
      <c r="B499" s="37"/>
      <c r="C499" s="38"/>
      <c r="D499" s="195" t="s">
        <v>171</v>
      </c>
      <c r="E499" s="38"/>
      <c r="F499" s="226" t="s">
        <v>752</v>
      </c>
      <c r="G499" s="38"/>
      <c r="H499" s="38"/>
      <c r="I499" s="190"/>
      <c r="J499" s="38"/>
      <c r="K499" s="38"/>
      <c r="L499" s="41"/>
      <c r="M499" s="191"/>
      <c r="N499" s="192"/>
      <c r="O499" s="66"/>
      <c r="P499" s="66"/>
      <c r="Q499" s="66"/>
      <c r="R499" s="66"/>
      <c r="S499" s="66"/>
      <c r="T499" s="67"/>
      <c r="U499" s="36"/>
      <c r="V499" s="36"/>
      <c r="W499" s="36"/>
      <c r="X499" s="36"/>
      <c r="Y499" s="36"/>
      <c r="Z499" s="36"/>
      <c r="AA499" s="36"/>
      <c r="AB499" s="36"/>
      <c r="AC499" s="36"/>
      <c r="AD499" s="36"/>
      <c r="AE499" s="36"/>
      <c r="AT499" s="19" t="s">
        <v>171</v>
      </c>
      <c r="AU499" s="19" t="s">
        <v>82</v>
      </c>
    </row>
    <row r="500" spans="1:65" s="2" customFormat="1" ht="21.75" customHeight="1">
      <c r="A500" s="36"/>
      <c r="B500" s="37"/>
      <c r="C500" s="175" t="s">
        <v>753</v>
      </c>
      <c r="D500" s="175" t="s">
        <v>132</v>
      </c>
      <c r="E500" s="176" t="s">
        <v>754</v>
      </c>
      <c r="F500" s="177" t="s">
        <v>755</v>
      </c>
      <c r="G500" s="178" t="s">
        <v>168</v>
      </c>
      <c r="H500" s="179">
        <v>1</v>
      </c>
      <c r="I500" s="180"/>
      <c r="J500" s="181">
        <f>ROUND(I500*H500,2)</f>
        <v>0</v>
      </c>
      <c r="K500" s="177" t="s">
        <v>136</v>
      </c>
      <c r="L500" s="41"/>
      <c r="M500" s="182" t="s">
        <v>19</v>
      </c>
      <c r="N500" s="183" t="s">
        <v>43</v>
      </c>
      <c r="O500" s="66"/>
      <c r="P500" s="184">
        <f>O500*H500</f>
        <v>0</v>
      </c>
      <c r="Q500" s="184">
        <v>7.5000000000000002E-4</v>
      </c>
      <c r="R500" s="184">
        <f>Q500*H500</f>
        <v>7.5000000000000002E-4</v>
      </c>
      <c r="S500" s="184">
        <v>0</v>
      </c>
      <c r="T500" s="185">
        <f>S500*H500</f>
        <v>0</v>
      </c>
      <c r="U500" s="36"/>
      <c r="V500" s="36"/>
      <c r="W500" s="36"/>
      <c r="X500" s="36"/>
      <c r="Y500" s="36"/>
      <c r="Z500" s="36"/>
      <c r="AA500" s="36"/>
      <c r="AB500" s="36"/>
      <c r="AC500" s="36"/>
      <c r="AD500" s="36"/>
      <c r="AE500" s="36"/>
      <c r="AR500" s="186" t="s">
        <v>246</v>
      </c>
      <c r="AT500" s="186" t="s">
        <v>132</v>
      </c>
      <c r="AU500" s="186" t="s">
        <v>82</v>
      </c>
      <c r="AY500" s="19" t="s">
        <v>129</v>
      </c>
      <c r="BE500" s="187">
        <f>IF(N500="základní",J500,0)</f>
        <v>0</v>
      </c>
      <c r="BF500" s="187">
        <f>IF(N500="snížená",J500,0)</f>
        <v>0</v>
      </c>
      <c r="BG500" s="187">
        <f>IF(N500="zákl. přenesená",J500,0)</f>
        <v>0</v>
      </c>
      <c r="BH500" s="187">
        <f>IF(N500="sníž. přenesená",J500,0)</f>
        <v>0</v>
      </c>
      <c r="BI500" s="187">
        <f>IF(N500="nulová",J500,0)</f>
        <v>0</v>
      </c>
      <c r="BJ500" s="19" t="s">
        <v>80</v>
      </c>
      <c r="BK500" s="187">
        <f>ROUND(I500*H500,2)</f>
        <v>0</v>
      </c>
      <c r="BL500" s="19" t="s">
        <v>246</v>
      </c>
      <c r="BM500" s="186" t="s">
        <v>756</v>
      </c>
    </row>
    <row r="501" spans="1:65" s="2" customFormat="1" ht="11.25">
      <c r="A501" s="36"/>
      <c r="B501" s="37"/>
      <c r="C501" s="38"/>
      <c r="D501" s="188" t="s">
        <v>139</v>
      </c>
      <c r="E501" s="38"/>
      <c r="F501" s="189" t="s">
        <v>757</v>
      </c>
      <c r="G501" s="38"/>
      <c r="H501" s="38"/>
      <c r="I501" s="190"/>
      <c r="J501" s="38"/>
      <c r="K501" s="38"/>
      <c r="L501" s="41"/>
      <c r="M501" s="191"/>
      <c r="N501" s="192"/>
      <c r="O501" s="66"/>
      <c r="P501" s="66"/>
      <c r="Q501" s="66"/>
      <c r="R501" s="66"/>
      <c r="S501" s="66"/>
      <c r="T501" s="67"/>
      <c r="U501" s="36"/>
      <c r="V501" s="36"/>
      <c r="W501" s="36"/>
      <c r="X501" s="36"/>
      <c r="Y501" s="36"/>
      <c r="Z501" s="36"/>
      <c r="AA501" s="36"/>
      <c r="AB501" s="36"/>
      <c r="AC501" s="36"/>
      <c r="AD501" s="36"/>
      <c r="AE501" s="36"/>
      <c r="AT501" s="19" t="s">
        <v>139</v>
      </c>
      <c r="AU501" s="19" t="s">
        <v>82</v>
      </c>
    </row>
    <row r="502" spans="1:65" s="2" customFormat="1" ht="58.5">
      <c r="A502" s="36"/>
      <c r="B502" s="37"/>
      <c r="C502" s="38"/>
      <c r="D502" s="195" t="s">
        <v>171</v>
      </c>
      <c r="E502" s="38"/>
      <c r="F502" s="226" t="s">
        <v>735</v>
      </c>
      <c r="G502" s="38"/>
      <c r="H502" s="38"/>
      <c r="I502" s="190"/>
      <c r="J502" s="38"/>
      <c r="K502" s="38"/>
      <c r="L502" s="41"/>
      <c r="M502" s="191"/>
      <c r="N502" s="192"/>
      <c r="O502" s="66"/>
      <c r="P502" s="66"/>
      <c r="Q502" s="66"/>
      <c r="R502" s="66"/>
      <c r="S502" s="66"/>
      <c r="T502" s="67"/>
      <c r="U502" s="36"/>
      <c r="V502" s="36"/>
      <c r="W502" s="36"/>
      <c r="X502" s="36"/>
      <c r="Y502" s="36"/>
      <c r="Z502" s="36"/>
      <c r="AA502" s="36"/>
      <c r="AB502" s="36"/>
      <c r="AC502" s="36"/>
      <c r="AD502" s="36"/>
      <c r="AE502" s="36"/>
      <c r="AT502" s="19" t="s">
        <v>171</v>
      </c>
      <c r="AU502" s="19" t="s">
        <v>82</v>
      </c>
    </row>
    <row r="503" spans="1:65" s="2" customFormat="1" ht="24.2" customHeight="1">
      <c r="A503" s="36"/>
      <c r="B503" s="37"/>
      <c r="C503" s="175" t="s">
        <v>758</v>
      </c>
      <c r="D503" s="175" t="s">
        <v>132</v>
      </c>
      <c r="E503" s="176" t="s">
        <v>759</v>
      </c>
      <c r="F503" s="177" t="s">
        <v>760</v>
      </c>
      <c r="G503" s="178" t="s">
        <v>176</v>
      </c>
      <c r="H503" s="179">
        <v>1</v>
      </c>
      <c r="I503" s="180"/>
      <c r="J503" s="181">
        <f>ROUND(I503*H503,2)</f>
        <v>0</v>
      </c>
      <c r="K503" s="177" t="s">
        <v>136</v>
      </c>
      <c r="L503" s="41"/>
      <c r="M503" s="182" t="s">
        <v>19</v>
      </c>
      <c r="N503" s="183" t="s">
        <v>43</v>
      </c>
      <c r="O503" s="66"/>
      <c r="P503" s="184">
        <f>O503*H503</f>
        <v>0</v>
      </c>
      <c r="Q503" s="184">
        <v>4.9300000000000004E-3</v>
      </c>
      <c r="R503" s="184">
        <f>Q503*H503</f>
        <v>4.9300000000000004E-3</v>
      </c>
      <c r="S503" s="184">
        <v>0</v>
      </c>
      <c r="T503" s="185">
        <f>S503*H503</f>
        <v>0</v>
      </c>
      <c r="U503" s="36"/>
      <c r="V503" s="36"/>
      <c r="W503" s="36"/>
      <c r="X503" s="36"/>
      <c r="Y503" s="36"/>
      <c r="Z503" s="36"/>
      <c r="AA503" s="36"/>
      <c r="AB503" s="36"/>
      <c r="AC503" s="36"/>
      <c r="AD503" s="36"/>
      <c r="AE503" s="36"/>
      <c r="AR503" s="186" t="s">
        <v>246</v>
      </c>
      <c r="AT503" s="186" t="s">
        <v>132</v>
      </c>
      <c r="AU503" s="186" t="s">
        <v>82</v>
      </c>
      <c r="AY503" s="19" t="s">
        <v>129</v>
      </c>
      <c r="BE503" s="187">
        <f>IF(N503="základní",J503,0)</f>
        <v>0</v>
      </c>
      <c r="BF503" s="187">
        <f>IF(N503="snížená",J503,0)</f>
        <v>0</v>
      </c>
      <c r="BG503" s="187">
        <f>IF(N503="zákl. přenesená",J503,0)</f>
        <v>0</v>
      </c>
      <c r="BH503" s="187">
        <f>IF(N503="sníž. přenesená",J503,0)</f>
        <v>0</v>
      </c>
      <c r="BI503" s="187">
        <f>IF(N503="nulová",J503,0)</f>
        <v>0</v>
      </c>
      <c r="BJ503" s="19" t="s">
        <v>80</v>
      </c>
      <c r="BK503" s="187">
        <f>ROUND(I503*H503,2)</f>
        <v>0</v>
      </c>
      <c r="BL503" s="19" t="s">
        <v>246</v>
      </c>
      <c r="BM503" s="186" t="s">
        <v>761</v>
      </c>
    </row>
    <row r="504" spans="1:65" s="2" customFormat="1" ht="11.25">
      <c r="A504" s="36"/>
      <c r="B504" s="37"/>
      <c r="C504" s="38"/>
      <c r="D504" s="188" t="s">
        <v>139</v>
      </c>
      <c r="E504" s="38"/>
      <c r="F504" s="189" t="s">
        <v>762</v>
      </c>
      <c r="G504" s="38"/>
      <c r="H504" s="38"/>
      <c r="I504" s="190"/>
      <c r="J504" s="38"/>
      <c r="K504" s="38"/>
      <c r="L504" s="41"/>
      <c r="M504" s="191"/>
      <c r="N504" s="192"/>
      <c r="O504" s="66"/>
      <c r="P504" s="66"/>
      <c r="Q504" s="66"/>
      <c r="R504" s="66"/>
      <c r="S504" s="66"/>
      <c r="T504" s="67"/>
      <c r="U504" s="36"/>
      <c r="V504" s="36"/>
      <c r="W504" s="36"/>
      <c r="X504" s="36"/>
      <c r="Y504" s="36"/>
      <c r="Z504" s="36"/>
      <c r="AA504" s="36"/>
      <c r="AB504" s="36"/>
      <c r="AC504" s="36"/>
      <c r="AD504" s="36"/>
      <c r="AE504" s="36"/>
      <c r="AT504" s="19" t="s">
        <v>139</v>
      </c>
      <c r="AU504" s="19" t="s">
        <v>82</v>
      </c>
    </row>
    <row r="505" spans="1:65" s="2" customFormat="1" ht="39">
      <c r="A505" s="36"/>
      <c r="B505" s="37"/>
      <c r="C505" s="38"/>
      <c r="D505" s="195" t="s">
        <v>171</v>
      </c>
      <c r="E505" s="38"/>
      <c r="F505" s="226" t="s">
        <v>763</v>
      </c>
      <c r="G505" s="38"/>
      <c r="H505" s="38"/>
      <c r="I505" s="190"/>
      <c r="J505" s="38"/>
      <c r="K505" s="38"/>
      <c r="L505" s="41"/>
      <c r="M505" s="191"/>
      <c r="N505" s="192"/>
      <c r="O505" s="66"/>
      <c r="P505" s="66"/>
      <c r="Q505" s="66"/>
      <c r="R505" s="66"/>
      <c r="S505" s="66"/>
      <c r="T505" s="67"/>
      <c r="U505" s="36"/>
      <c r="V505" s="36"/>
      <c r="W505" s="36"/>
      <c r="X505" s="36"/>
      <c r="Y505" s="36"/>
      <c r="Z505" s="36"/>
      <c r="AA505" s="36"/>
      <c r="AB505" s="36"/>
      <c r="AC505" s="36"/>
      <c r="AD505" s="36"/>
      <c r="AE505" s="36"/>
      <c r="AT505" s="19" t="s">
        <v>171</v>
      </c>
      <c r="AU505" s="19" t="s">
        <v>82</v>
      </c>
    </row>
    <row r="506" spans="1:65" s="2" customFormat="1" ht="16.5" customHeight="1">
      <c r="A506" s="36"/>
      <c r="B506" s="37"/>
      <c r="C506" s="175" t="s">
        <v>764</v>
      </c>
      <c r="D506" s="175" t="s">
        <v>132</v>
      </c>
      <c r="E506" s="176" t="s">
        <v>765</v>
      </c>
      <c r="F506" s="177" t="s">
        <v>766</v>
      </c>
      <c r="G506" s="178" t="s">
        <v>176</v>
      </c>
      <c r="H506" s="179">
        <v>1</v>
      </c>
      <c r="I506" s="180"/>
      <c r="J506" s="181">
        <f>ROUND(I506*H506,2)</f>
        <v>0</v>
      </c>
      <c r="K506" s="177" t="s">
        <v>136</v>
      </c>
      <c r="L506" s="41"/>
      <c r="M506" s="182" t="s">
        <v>19</v>
      </c>
      <c r="N506" s="183" t="s">
        <v>43</v>
      </c>
      <c r="O506" s="66"/>
      <c r="P506" s="184">
        <f>O506*H506</f>
        <v>0</v>
      </c>
      <c r="Q506" s="184">
        <v>1.8E-3</v>
      </c>
      <c r="R506" s="184">
        <f>Q506*H506</f>
        <v>1.8E-3</v>
      </c>
      <c r="S506" s="184">
        <v>0</v>
      </c>
      <c r="T506" s="185">
        <f>S506*H506</f>
        <v>0</v>
      </c>
      <c r="U506" s="36"/>
      <c r="V506" s="36"/>
      <c r="W506" s="36"/>
      <c r="X506" s="36"/>
      <c r="Y506" s="36"/>
      <c r="Z506" s="36"/>
      <c r="AA506" s="36"/>
      <c r="AB506" s="36"/>
      <c r="AC506" s="36"/>
      <c r="AD506" s="36"/>
      <c r="AE506" s="36"/>
      <c r="AR506" s="186" t="s">
        <v>246</v>
      </c>
      <c r="AT506" s="186" t="s">
        <v>132</v>
      </c>
      <c r="AU506" s="186" t="s">
        <v>82</v>
      </c>
      <c r="AY506" s="19" t="s">
        <v>129</v>
      </c>
      <c r="BE506" s="187">
        <f>IF(N506="základní",J506,0)</f>
        <v>0</v>
      </c>
      <c r="BF506" s="187">
        <f>IF(N506="snížená",J506,0)</f>
        <v>0</v>
      </c>
      <c r="BG506" s="187">
        <f>IF(N506="zákl. přenesená",J506,0)</f>
        <v>0</v>
      </c>
      <c r="BH506" s="187">
        <f>IF(N506="sníž. přenesená",J506,0)</f>
        <v>0</v>
      </c>
      <c r="BI506" s="187">
        <f>IF(N506="nulová",J506,0)</f>
        <v>0</v>
      </c>
      <c r="BJ506" s="19" t="s">
        <v>80</v>
      </c>
      <c r="BK506" s="187">
        <f>ROUND(I506*H506,2)</f>
        <v>0</v>
      </c>
      <c r="BL506" s="19" t="s">
        <v>246</v>
      </c>
      <c r="BM506" s="186" t="s">
        <v>767</v>
      </c>
    </row>
    <row r="507" spans="1:65" s="2" customFormat="1" ht="11.25">
      <c r="A507" s="36"/>
      <c r="B507" s="37"/>
      <c r="C507" s="38"/>
      <c r="D507" s="188" t="s">
        <v>139</v>
      </c>
      <c r="E507" s="38"/>
      <c r="F507" s="189" t="s">
        <v>768</v>
      </c>
      <c r="G507" s="38"/>
      <c r="H507" s="38"/>
      <c r="I507" s="190"/>
      <c r="J507" s="38"/>
      <c r="K507" s="38"/>
      <c r="L507" s="41"/>
      <c r="M507" s="191"/>
      <c r="N507" s="192"/>
      <c r="O507" s="66"/>
      <c r="P507" s="66"/>
      <c r="Q507" s="66"/>
      <c r="R507" s="66"/>
      <c r="S507" s="66"/>
      <c r="T507" s="67"/>
      <c r="U507" s="36"/>
      <c r="V507" s="36"/>
      <c r="W507" s="36"/>
      <c r="X507" s="36"/>
      <c r="Y507" s="36"/>
      <c r="Z507" s="36"/>
      <c r="AA507" s="36"/>
      <c r="AB507" s="36"/>
      <c r="AC507" s="36"/>
      <c r="AD507" s="36"/>
      <c r="AE507" s="36"/>
      <c r="AT507" s="19" t="s">
        <v>139</v>
      </c>
      <c r="AU507" s="19" t="s">
        <v>82</v>
      </c>
    </row>
    <row r="508" spans="1:65" s="2" customFormat="1" ht="16.5" customHeight="1">
      <c r="A508" s="36"/>
      <c r="B508" s="37"/>
      <c r="C508" s="175" t="s">
        <v>769</v>
      </c>
      <c r="D508" s="175" t="s">
        <v>132</v>
      </c>
      <c r="E508" s="176" t="s">
        <v>770</v>
      </c>
      <c r="F508" s="177" t="s">
        <v>771</v>
      </c>
      <c r="G508" s="178" t="s">
        <v>168</v>
      </c>
      <c r="H508" s="179">
        <v>1</v>
      </c>
      <c r="I508" s="180"/>
      <c r="J508" s="181">
        <f>ROUND(I508*H508,2)</f>
        <v>0</v>
      </c>
      <c r="K508" s="177" t="s">
        <v>136</v>
      </c>
      <c r="L508" s="41"/>
      <c r="M508" s="182" t="s">
        <v>19</v>
      </c>
      <c r="N508" s="183" t="s">
        <v>43</v>
      </c>
      <c r="O508" s="66"/>
      <c r="P508" s="184">
        <f>O508*H508</f>
        <v>0</v>
      </c>
      <c r="Q508" s="184">
        <v>2.7999999999999998E-4</v>
      </c>
      <c r="R508" s="184">
        <f>Q508*H508</f>
        <v>2.7999999999999998E-4</v>
      </c>
      <c r="S508" s="184">
        <v>0</v>
      </c>
      <c r="T508" s="185">
        <f>S508*H508</f>
        <v>0</v>
      </c>
      <c r="U508" s="36"/>
      <c r="V508" s="36"/>
      <c r="W508" s="36"/>
      <c r="X508" s="36"/>
      <c r="Y508" s="36"/>
      <c r="Z508" s="36"/>
      <c r="AA508" s="36"/>
      <c r="AB508" s="36"/>
      <c r="AC508" s="36"/>
      <c r="AD508" s="36"/>
      <c r="AE508" s="36"/>
      <c r="AR508" s="186" t="s">
        <v>246</v>
      </c>
      <c r="AT508" s="186" t="s">
        <v>132</v>
      </c>
      <c r="AU508" s="186" t="s">
        <v>82</v>
      </c>
      <c r="AY508" s="19" t="s">
        <v>129</v>
      </c>
      <c r="BE508" s="187">
        <f>IF(N508="základní",J508,0)</f>
        <v>0</v>
      </c>
      <c r="BF508" s="187">
        <f>IF(N508="snížená",J508,0)</f>
        <v>0</v>
      </c>
      <c r="BG508" s="187">
        <f>IF(N508="zákl. přenesená",J508,0)</f>
        <v>0</v>
      </c>
      <c r="BH508" s="187">
        <f>IF(N508="sníž. přenesená",J508,0)</f>
        <v>0</v>
      </c>
      <c r="BI508" s="187">
        <f>IF(N508="nulová",J508,0)</f>
        <v>0</v>
      </c>
      <c r="BJ508" s="19" t="s">
        <v>80</v>
      </c>
      <c r="BK508" s="187">
        <f>ROUND(I508*H508,2)</f>
        <v>0</v>
      </c>
      <c r="BL508" s="19" t="s">
        <v>246</v>
      </c>
      <c r="BM508" s="186" t="s">
        <v>772</v>
      </c>
    </row>
    <row r="509" spans="1:65" s="2" customFormat="1" ht="11.25">
      <c r="A509" s="36"/>
      <c r="B509" s="37"/>
      <c r="C509" s="38"/>
      <c r="D509" s="188" t="s">
        <v>139</v>
      </c>
      <c r="E509" s="38"/>
      <c r="F509" s="189" t="s">
        <v>773</v>
      </c>
      <c r="G509" s="38"/>
      <c r="H509" s="38"/>
      <c r="I509" s="190"/>
      <c r="J509" s="38"/>
      <c r="K509" s="38"/>
      <c r="L509" s="41"/>
      <c r="M509" s="191"/>
      <c r="N509" s="192"/>
      <c r="O509" s="66"/>
      <c r="P509" s="66"/>
      <c r="Q509" s="66"/>
      <c r="R509" s="66"/>
      <c r="S509" s="66"/>
      <c r="T509" s="67"/>
      <c r="U509" s="36"/>
      <c r="V509" s="36"/>
      <c r="W509" s="36"/>
      <c r="X509" s="36"/>
      <c r="Y509" s="36"/>
      <c r="Z509" s="36"/>
      <c r="AA509" s="36"/>
      <c r="AB509" s="36"/>
      <c r="AC509" s="36"/>
      <c r="AD509" s="36"/>
      <c r="AE509" s="36"/>
      <c r="AT509" s="19" t="s">
        <v>139</v>
      </c>
      <c r="AU509" s="19" t="s">
        <v>82</v>
      </c>
    </row>
    <row r="510" spans="1:65" s="2" customFormat="1" ht="58.5">
      <c r="A510" s="36"/>
      <c r="B510" s="37"/>
      <c r="C510" s="38"/>
      <c r="D510" s="195" t="s">
        <v>171</v>
      </c>
      <c r="E510" s="38"/>
      <c r="F510" s="226" t="s">
        <v>735</v>
      </c>
      <c r="G510" s="38"/>
      <c r="H510" s="38"/>
      <c r="I510" s="190"/>
      <c r="J510" s="38"/>
      <c r="K510" s="38"/>
      <c r="L510" s="41"/>
      <c r="M510" s="191"/>
      <c r="N510" s="192"/>
      <c r="O510" s="66"/>
      <c r="P510" s="66"/>
      <c r="Q510" s="66"/>
      <c r="R510" s="66"/>
      <c r="S510" s="66"/>
      <c r="T510" s="67"/>
      <c r="U510" s="36"/>
      <c r="V510" s="36"/>
      <c r="W510" s="36"/>
      <c r="X510" s="36"/>
      <c r="Y510" s="36"/>
      <c r="Z510" s="36"/>
      <c r="AA510" s="36"/>
      <c r="AB510" s="36"/>
      <c r="AC510" s="36"/>
      <c r="AD510" s="36"/>
      <c r="AE510" s="36"/>
      <c r="AT510" s="19" t="s">
        <v>171</v>
      </c>
      <c r="AU510" s="19" t="s">
        <v>82</v>
      </c>
    </row>
    <row r="511" spans="1:65" s="2" customFormat="1" ht="21.75" customHeight="1">
      <c r="A511" s="36"/>
      <c r="B511" s="37"/>
      <c r="C511" s="175" t="s">
        <v>774</v>
      </c>
      <c r="D511" s="175" t="s">
        <v>132</v>
      </c>
      <c r="E511" s="176" t="s">
        <v>775</v>
      </c>
      <c r="F511" s="177" t="s">
        <v>776</v>
      </c>
      <c r="G511" s="178" t="s">
        <v>176</v>
      </c>
      <c r="H511" s="179">
        <v>1</v>
      </c>
      <c r="I511" s="180"/>
      <c r="J511" s="181">
        <f>ROUND(I511*H511,2)</f>
        <v>0</v>
      </c>
      <c r="K511" s="177" t="s">
        <v>136</v>
      </c>
      <c r="L511" s="41"/>
      <c r="M511" s="182" t="s">
        <v>19</v>
      </c>
      <c r="N511" s="183" t="s">
        <v>43</v>
      </c>
      <c r="O511" s="66"/>
      <c r="P511" s="184">
        <f>O511*H511</f>
        <v>0</v>
      </c>
      <c r="Q511" s="184">
        <v>1.4749999999999999E-2</v>
      </c>
      <c r="R511" s="184">
        <f>Q511*H511</f>
        <v>1.4749999999999999E-2</v>
      </c>
      <c r="S511" s="184">
        <v>0</v>
      </c>
      <c r="T511" s="185">
        <f>S511*H511</f>
        <v>0</v>
      </c>
      <c r="U511" s="36"/>
      <c r="V511" s="36"/>
      <c r="W511" s="36"/>
      <c r="X511" s="36"/>
      <c r="Y511" s="36"/>
      <c r="Z511" s="36"/>
      <c r="AA511" s="36"/>
      <c r="AB511" s="36"/>
      <c r="AC511" s="36"/>
      <c r="AD511" s="36"/>
      <c r="AE511" s="36"/>
      <c r="AR511" s="186" t="s">
        <v>246</v>
      </c>
      <c r="AT511" s="186" t="s">
        <v>132</v>
      </c>
      <c r="AU511" s="186" t="s">
        <v>82</v>
      </c>
      <c r="AY511" s="19" t="s">
        <v>129</v>
      </c>
      <c r="BE511" s="187">
        <f>IF(N511="základní",J511,0)</f>
        <v>0</v>
      </c>
      <c r="BF511" s="187">
        <f>IF(N511="snížená",J511,0)</f>
        <v>0</v>
      </c>
      <c r="BG511" s="187">
        <f>IF(N511="zákl. přenesená",J511,0)</f>
        <v>0</v>
      </c>
      <c r="BH511" s="187">
        <f>IF(N511="sníž. přenesená",J511,0)</f>
        <v>0</v>
      </c>
      <c r="BI511" s="187">
        <f>IF(N511="nulová",J511,0)</f>
        <v>0</v>
      </c>
      <c r="BJ511" s="19" t="s">
        <v>80</v>
      </c>
      <c r="BK511" s="187">
        <f>ROUND(I511*H511,2)</f>
        <v>0</v>
      </c>
      <c r="BL511" s="19" t="s">
        <v>246</v>
      </c>
      <c r="BM511" s="186" t="s">
        <v>777</v>
      </c>
    </row>
    <row r="512" spans="1:65" s="2" customFormat="1" ht="11.25">
      <c r="A512" s="36"/>
      <c r="B512" s="37"/>
      <c r="C512" s="38"/>
      <c r="D512" s="188" t="s">
        <v>139</v>
      </c>
      <c r="E512" s="38"/>
      <c r="F512" s="189" t="s">
        <v>778</v>
      </c>
      <c r="G512" s="38"/>
      <c r="H512" s="38"/>
      <c r="I512" s="190"/>
      <c r="J512" s="38"/>
      <c r="K512" s="38"/>
      <c r="L512" s="41"/>
      <c r="M512" s="191"/>
      <c r="N512" s="192"/>
      <c r="O512" s="66"/>
      <c r="P512" s="66"/>
      <c r="Q512" s="66"/>
      <c r="R512" s="66"/>
      <c r="S512" s="66"/>
      <c r="T512" s="67"/>
      <c r="U512" s="36"/>
      <c r="V512" s="36"/>
      <c r="W512" s="36"/>
      <c r="X512" s="36"/>
      <c r="Y512" s="36"/>
      <c r="Z512" s="36"/>
      <c r="AA512" s="36"/>
      <c r="AB512" s="36"/>
      <c r="AC512" s="36"/>
      <c r="AD512" s="36"/>
      <c r="AE512" s="36"/>
      <c r="AT512" s="19" t="s">
        <v>139</v>
      </c>
      <c r="AU512" s="19" t="s">
        <v>82</v>
      </c>
    </row>
    <row r="513" spans="1:65" s="2" customFormat="1" ht="21.75" customHeight="1">
      <c r="A513" s="36"/>
      <c r="B513" s="37"/>
      <c r="C513" s="175" t="s">
        <v>779</v>
      </c>
      <c r="D513" s="175" t="s">
        <v>132</v>
      </c>
      <c r="E513" s="176" t="s">
        <v>780</v>
      </c>
      <c r="F513" s="177" t="s">
        <v>781</v>
      </c>
      <c r="G513" s="178" t="s">
        <v>176</v>
      </c>
      <c r="H513" s="179">
        <v>1</v>
      </c>
      <c r="I513" s="180"/>
      <c r="J513" s="181">
        <f>ROUND(I513*H513,2)</f>
        <v>0</v>
      </c>
      <c r="K513" s="177" t="s">
        <v>136</v>
      </c>
      <c r="L513" s="41"/>
      <c r="M513" s="182" t="s">
        <v>19</v>
      </c>
      <c r="N513" s="183" t="s">
        <v>43</v>
      </c>
      <c r="O513" s="66"/>
      <c r="P513" s="184">
        <f>O513*H513</f>
        <v>0</v>
      </c>
      <c r="Q513" s="184">
        <v>1.72E-3</v>
      </c>
      <c r="R513" s="184">
        <f>Q513*H513</f>
        <v>1.72E-3</v>
      </c>
      <c r="S513" s="184">
        <v>0</v>
      </c>
      <c r="T513" s="185">
        <f>S513*H513</f>
        <v>0</v>
      </c>
      <c r="U513" s="36"/>
      <c r="V513" s="36"/>
      <c r="W513" s="36"/>
      <c r="X513" s="36"/>
      <c r="Y513" s="36"/>
      <c r="Z513" s="36"/>
      <c r="AA513" s="36"/>
      <c r="AB513" s="36"/>
      <c r="AC513" s="36"/>
      <c r="AD513" s="36"/>
      <c r="AE513" s="36"/>
      <c r="AR513" s="186" t="s">
        <v>246</v>
      </c>
      <c r="AT513" s="186" t="s">
        <v>132</v>
      </c>
      <c r="AU513" s="186" t="s">
        <v>82</v>
      </c>
      <c r="AY513" s="19" t="s">
        <v>129</v>
      </c>
      <c r="BE513" s="187">
        <f>IF(N513="základní",J513,0)</f>
        <v>0</v>
      </c>
      <c r="BF513" s="187">
        <f>IF(N513="snížená",J513,0)</f>
        <v>0</v>
      </c>
      <c r="BG513" s="187">
        <f>IF(N513="zákl. přenesená",J513,0)</f>
        <v>0</v>
      </c>
      <c r="BH513" s="187">
        <f>IF(N513="sníž. přenesená",J513,0)</f>
        <v>0</v>
      </c>
      <c r="BI513" s="187">
        <f>IF(N513="nulová",J513,0)</f>
        <v>0</v>
      </c>
      <c r="BJ513" s="19" t="s">
        <v>80</v>
      </c>
      <c r="BK513" s="187">
        <f>ROUND(I513*H513,2)</f>
        <v>0</v>
      </c>
      <c r="BL513" s="19" t="s">
        <v>246</v>
      </c>
      <c r="BM513" s="186" t="s">
        <v>782</v>
      </c>
    </row>
    <row r="514" spans="1:65" s="2" customFormat="1" ht="11.25">
      <c r="A514" s="36"/>
      <c r="B514" s="37"/>
      <c r="C514" s="38"/>
      <c r="D514" s="188" t="s">
        <v>139</v>
      </c>
      <c r="E514" s="38"/>
      <c r="F514" s="189" t="s">
        <v>783</v>
      </c>
      <c r="G514" s="38"/>
      <c r="H514" s="38"/>
      <c r="I514" s="190"/>
      <c r="J514" s="38"/>
      <c r="K514" s="38"/>
      <c r="L514" s="41"/>
      <c r="M514" s="191"/>
      <c r="N514" s="192"/>
      <c r="O514" s="66"/>
      <c r="P514" s="66"/>
      <c r="Q514" s="66"/>
      <c r="R514" s="66"/>
      <c r="S514" s="66"/>
      <c r="T514" s="67"/>
      <c r="U514" s="36"/>
      <c r="V514" s="36"/>
      <c r="W514" s="36"/>
      <c r="X514" s="36"/>
      <c r="Y514" s="36"/>
      <c r="Z514" s="36"/>
      <c r="AA514" s="36"/>
      <c r="AB514" s="36"/>
      <c r="AC514" s="36"/>
      <c r="AD514" s="36"/>
      <c r="AE514" s="36"/>
      <c r="AT514" s="19" t="s">
        <v>139</v>
      </c>
      <c r="AU514" s="19" t="s">
        <v>82</v>
      </c>
    </row>
    <row r="515" spans="1:65" s="2" customFormat="1" ht="24.2" customHeight="1">
      <c r="A515" s="36"/>
      <c r="B515" s="37"/>
      <c r="C515" s="175" t="s">
        <v>784</v>
      </c>
      <c r="D515" s="175" t="s">
        <v>132</v>
      </c>
      <c r="E515" s="176" t="s">
        <v>785</v>
      </c>
      <c r="F515" s="177" t="s">
        <v>786</v>
      </c>
      <c r="G515" s="178" t="s">
        <v>614</v>
      </c>
      <c r="H515" s="227"/>
      <c r="I515" s="180"/>
      <c r="J515" s="181">
        <f>ROUND(I515*H515,2)</f>
        <v>0</v>
      </c>
      <c r="K515" s="177" t="s">
        <v>136</v>
      </c>
      <c r="L515" s="41"/>
      <c r="M515" s="182" t="s">
        <v>19</v>
      </c>
      <c r="N515" s="183" t="s">
        <v>43</v>
      </c>
      <c r="O515" s="66"/>
      <c r="P515" s="184">
        <f>O515*H515</f>
        <v>0</v>
      </c>
      <c r="Q515" s="184">
        <v>0</v>
      </c>
      <c r="R515" s="184">
        <f>Q515*H515</f>
        <v>0</v>
      </c>
      <c r="S515" s="184">
        <v>0</v>
      </c>
      <c r="T515" s="185">
        <f>S515*H515</f>
        <v>0</v>
      </c>
      <c r="U515" s="36"/>
      <c r="V515" s="36"/>
      <c r="W515" s="36"/>
      <c r="X515" s="36"/>
      <c r="Y515" s="36"/>
      <c r="Z515" s="36"/>
      <c r="AA515" s="36"/>
      <c r="AB515" s="36"/>
      <c r="AC515" s="36"/>
      <c r="AD515" s="36"/>
      <c r="AE515" s="36"/>
      <c r="AR515" s="186" t="s">
        <v>246</v>
      </c>
      <c r="AT515" s="186" t="s">
        <v>132</v>
      </c>
      <c r="AU515" s="186" t="s">
        <v>82</v>
      </c>
      <c r="AY515" s="19" t="s">
        <v>129</v>
      </c>
      <c r="BE515" s="187">
        <f>IF(N515="základní",J515,0)</f>
        <v>0</v>
      </c>
      <c r="BF515" s="187">
        <f>IF(N515="snížená",J515,0)</f>
        <v>0</v>
      </c>
      <c r="BG515" s="187">
        <f>IF(N515="zákl. přenesená",J515,0)</f>
        <v>0</v>
      </c>
      <c r="BH515" s="187">
        <f>IF(N515="sníž. přenesená",J515,0)</f>
        <v>0</v>
      </c>
      <c r="BI515" s="187">
        <f>IF(N515="nulová",J515,0)</f>
        <v>0</v>
      </c>
      <c r="BJ515" s="19" t="s">
        <v>80</v>
      </c>
      <c r="BK515" s="187">
        <f>ROUND(I515*H515,2)</f>
        <v>0</v>
      </c>
      <c r="BL515" s="19" t="s">
        <v>246</v>
      </c>
      <c r="BM515" s="186" t="s">
        <v>787</v>
      </c>
    </row>
    <row r="516" spans="1:65" s="2" customFormat="1" ht="11.25">
      <c r="A516" s="36"/>
      <c r="B516" s="37"/>
      <c r="C516" s="38"/>
      <c r="D516" s="188" t="s">
        <v>139</v>
      </c>
      <c r="E516" s="38"/>
      <c r="F516" s="189" t="s">
        <v>788</v>
      </c>
      <c r="G516" s="38"/>
      <c r="H516" s="38"/>
      <c r="I516" s="190"/>
      <c r="J516" s="38"/>
      <c r="K516" s="38"/>
      <c r="L516" s="41"/>
      <c r="M516" s="191"/>
      <c r="N516" s="192"/>
      <c r="O516" s="66"/>
      <c r="P516" s="66"/>
      <c r="Q516" s="66"/>
      <c r="R516" s="66"/>
      <c r="S516" s="66"/>
      <c r="T516" s="67"/>
      <c r="U516" s="36"/>
      <c r="V516" s="36"/>
      <c r="W516" s="36"/>
      <c r="X516" s="36"/>
      <c r="Y516" s="36"/>
      <c r="Z516" s="36"/>
      <c r="AA516" s="36"/>
      <c r="AB516" s="36"/>
      <c r="AC516" s="36"/>
      <c r="AD516" s="36"/>
      <c r="AE516" s="36"/>
      <c r="AT516" s="19" t="s">
        <v>139</v>
      </c>
      <c r="AU516" s="19" t="s">
        <v>82</v>
      </c>
    </row>
    <row r="517" spans="1:65" s="2" customFormat="1" ht="78">
      <c r="A517" s="36"/>
      <c r="B517" s="37"/>
      <c r="C517" s="38"/>
      <c r="D517" s="195" t="s">
        <v>171</v>
      </c>
      <c r="E517" s="38"/>
      <c r="F517" s="226" t="s">
        <v>789</v>
      </c>
      <c r="G517" s="38"/>
      <c r="H517" s="38"/>
      <c r="I517" s="190"/>
      <c r="J517" s="38"/>
      <c r="K517" s="38"/>
      <c r="L517" s="41"/>
      <c r="M517" s="191"/>
      <c r="N517" s="192"/>
      <c r="O517" s="66"/>
      <c r="P517" s="66"/>
      <c r="Q517" s="66"/>
      <c r="R517" s="66"/>
      <c r="S517" s="66"/>
      <c r="T517" s="67"/>
      <c r="U517" s="36"/>
      <c r="V517" s="36"/>
      <c r="W517" s="36"/>
      <c r="X517" s="36"/>
      <c r="Y517" s="36"/>
      <c r="Z517" s="36"/>
      <c r="AA517" s="36"/>
      <c r="AB517" s="36"/>
      <c r="AC517" s="36"/>
      <c r="AD517" s="36"/>
      <c r="AE517" s="36"/>
      <c r="AT517" s="19" t="s">
        <v>171</v>
      </c>
      <c r="AU517" s="19" t="s">
        <v>82</v>
      </c>
    </row>
    <row r="518" spans="1:65" s="12" customFormat="1" ht="22.9" customHeight="1">
      <c r="B518" s="159"/>
      <c r="C518" s="160"/>
      <c r="D518" s="161" t="s">
        <v>71</v>
      </c>
      <c r="E518" s="173" t="s">
        <v>790</v>
      </c>
      <c r="F518" s="173" t="s">
        <v>791</v>
      </c>
      <c r="G518" s="160"/>
      <c r="H518" s="160"/>
      <c r="I518" s="163"/>
      <c r="J518" s="174">
        <f>BK518</f>
        <v>0</v>
      </c>
      <c r="K518" s="160"/>
      <c r="L518" s="165"/>
      <c r="M518" s="166"/>
      <c r="N518" s="167"/>
      <c r="O518" s="167"/>
      <c r="P518" s="168">
        <f>SUM(P519:P557)</f>
        <v>0</v>
      </c>
      <c r="Q518" s="167"/>
      <c r="R518" s="168">
        <f>SUM(R519:R557)</f>
        <v>0</v>
      </c>
      <c r="S518" s="167"/>
      <c r="T518" s="169">
        <f>SUM(T519:T557)</f>
        <v>30.601280000000003</v>
      </c>
      <c r="AR518" s="170" t="s">
        <v>82</v>
      </c>
      <c r="AT518" s="171" t="s">
        <v>71</v>
      </c>
      <c r="AU518" s="171" t="s">
        <v>80</v>
      </c>
      <c r="AY518" s="170" t="s">
        <v>129</v>
      </c>
      <c r="BK518" s="172">
        <f>SUM(BK519:BK557)</f>
        <v>0</v>
      </c>
    </row>
    <row r="519" spans="1:65" s="2" customFormat="1" ht="21.75" customHeight="1">
      <c r="A519" s="36"/>
      <c r="B519" s="37"/>
      <c r="C519" s="175" t="s">
        <v>792</v>
      </c>
      <c r="D519" s="175" t="s">
        <v>132</v>
      </c>
      <c r="E519" s="176" t="s">
        <v>793</v>
      </c>
      <c r="F519" s="177" t="s">
        <v>794</v>
      </c>
      <c r="G519" s="178" t="s">
        <v>135</v>
      </c>
      <c r="H519" s="179">
        <v>765.03200000000004</v>
      </c>
      <c r="I519" s="180"/>
      <c r="J519" s="181">
        <f>ROUND(I519*H519,2)</f>
        <v>0</v>
      </c>
      <c r="K519" s="177" t="s">
        <v>136</v>
      </c>
      <c r="L519" s="41"/>
      <c r="M519" s="182" t="s">
        <v>19</v>
      </c>
      <c r="N519" s="183" t="s">
        <v>43</v>
      </c>
      <c r="O519" s="66"/>
      <c r="P519" s="184">
        <f>O519*H519</f>
        <v>0</v>
      </c>
      <c r="Q519" s="184">
        <v>0</v>
      </c>
      <c r="R519" s="184">
        <f>Q519*H519</f>
        <v>0</v>
      </c>
      <c r="S519" s="184">
        <v>0.04</v>
      </c>
      <c r="T519" s="185">
        <f>S519*H519</f>
        <v>30.601280000000003</v>
      </c>
      <c r="U519" s="36"/>
      <c r="V519" s="36"/>
      <c r="W519" s="36"/>
      <c r="X519" s="36"/>
      <c r="Y519" s="36"/>
      <c r="Z519" s="36"/>
      <c r="AA519" s="36"/>
      <c r="AB519" s="36"/>
      <c r="AC519" s="36"/>
      <c r="AD519" s="36"/>
      <c r="AE519" s="36"/>
      <c r="AR519" s="186" t="s">
        <v>246</v>
      </c>
      <c r="AT519" s="186" t="s">
        <v>132</v>
      </c>
      <c r="AU519" s="186" t="s">
        <v>82</v>
      </c>
      <c r="AY519" s="19" t="s">
        <v>129</v>
      </c>
      <c r="BE519" s="187">
        <f>IF(N519="základní",J519,0)</f>
        <v>0</v>
      </c>
      <c r="BF519" s="187">
        <f>IF(N519="snížená",J519,0)</f>
        <v>0</v>
      </c>
      <c r="BG519" s="187">
        <f>IF(N519="zákl. přenesená",J519,0)</f>
        <v>0</v>
      </c>
      <c r="BH519" s="187">
        <f>IF(N519="sníž. přenesená",J519,0)</f>
        <v>0</v>
      </c>
      <c r="BI519" s="187">
        <f>IF(N519="nulová",J519,0)</f>
        <v>0</v>
      </c>
      <c r="BJ519" s="19" t="s">
        <v>80</v>
      </c>
      <c r="BK519" s="187">
        <f>ROUND(I519*H519,2)</f>
        <v>0</v>
      </c>
      <c r="BL519" s="19" t="s">
        <v>246</v>
      </c>
      <c r="BM519" s="186" t="s">
        <v>795</v>
      </c>
    </row>
    <row r="520" spans="1:65" s="2" customFormat="1" ht="11.25">
      <c r="A520" s="36"/>
      <c r="B520" s="37"/>
      <c r="C520" s="38"/>
      <c r="D520" s="188" t="s">
        <v>139</v>
      </c>
      <c r="E520" s="38"/>
      <c r="F520" s="189" t="s">
        <v>796</v>
      </c>
      <c r="G520" s="38"/>
      <c r="H520" s="38"/>
      <c r="I520" s="190"/>
      <c r="J520" s="38"/>
      <c r="K520" s="38"/>
      <c r="L520" s="41"/>
      <c r="M520" s="191"/>
      <c r="N520" s="192"/>
      <c r="O520" s="66"/>
      <c r="P520" s="66"/>
      <c r="Q520" s="66"/>
      <c r="R520" s="66"/>
      <c r="S520" s="66"/>
      <c r="T520" s="67"/>
      <c r="U520" s="36"/>
      <c r="V520" s="36"/>
      <c r="W520" s="36"/>
      <c r="X520" s="36"/>
      <c r="Y520" s="36"/>
      <c r="Z520" s="36"/>
      <c r="AA520" s="36"/>
      <c r="AB520" s="36"/>
      <c r="AC520" s="36"/>
      <c r="AD520" s="36"/>
      <c r="AE520" s="36"/>
      <c r="AT520" s="19" t="s">
        <v>139</v>
      </c>
      <c r="AU520" s="19" t="s">
        <v>82</v>
      </c>
    </row>
    <row r="521" spans="1:65" s="13" customFormat="1" ht="11.25">
      <c r="B521" s="193"/>
      <c r="C521" s="194"/>
      <c r="D521" s="195" t="s">
        <v>141</v>
      </c>
      <c r="E521" s="196" t="s">
        <v>19</v>
      </c>
      <c r="F521" s="197" t="s">
        <v>797</v>
      </c>
      <c r="G521" s="194"/>
      <c r="H521" s="196" t="s">
        <v>19</v>
      </c>
      <c r="I521" s="198"/>
      <c r="J521" s="194"/>
      <c r="K521" s="194"/>
      <c r="L521" s="199"/>
      <c r="M521" s="200"/>
      <c r="N521" s="201"/>
      <c r="O521" s="201"/>
      <c r="P521" s="201"/>
      <c r="Q521" s="201"/>
      <c r="R521" s="201"/>
      <c r="S521" s="201"/>
      <c r="T521" s="202"/>
      <c r="AT521" s="203" t="s">
        <v>141</v>
      </c>
      <c r="AU521" s="203" t="s">
        <v>82</v>
      </c>
      <c r="AV521" s="13" t="s">
        <v>80</v>
      </c>
      <c r="AW521" s="13" t="s">
        <v>33</v>
      </c>
      <c r="AX521" s="13" t="s">
        <v>72</v>
      </c>
      <c r="AY521" s="203" t="s">
        <v>129</v>
      </c>
    </row>
    <row r="522" spans="1:65" s="14" customFormat="1" ht="11.25">
      <c r="B522" s="204"/>
      <c r="C522" s="205"/>
      <c r="D522" s="195" t="s">
        <v>141</v>
      </c>
      <c r="E522" s="206" t="s">
        <v>19</v>
      </c>
      <c r="F522" s="207" t="s">
        <v>476</v>
      </c>
      <c r="G522" s="205"/>
      <c r="H522" s="208">
        <v>13.388</v>
      </c>
      <c r="I522" s="209"/>
      <c r="J522" s="205"/>
      <c r="K522" s="205"/>
      <c r="L522" s="210"/>
      <c r="M522" s="211"/>
      <c r="N522" s="212"/>
      <c r="O522" s="212"/>
      <c r="P522" s="212"/>
      <c r="Q522" s="212"/>
      <c r="R522" s="212"/>
      <c r="S522" s="212"/>
      <c r="T522" s="213"/>
      <c r="AT522" s="214" t="s">
        <v>141</v>
      </c>
      <c r="AU522" s="214" t="s">
        <v>82</v>
      </c>
      <c r="AV522" s="14" t="s">
        <v>82</v>
      </c>
      <c r="AW522" s="14" t="s">
        <v>33</v>
      </c>
      <c r="AX522" s="14" t="s">
        <v>72</v>
      </c>
      <c r="AY522" s="214" t="s">
        <v>129</v>
      </c>
    </row>
    <row r="523" spans="1:65" s="14" customFormat="1" ht="11.25">
      <c r="B523" s="204"/>
      <c r="C523" s="205"/>
      <c r="D523" s="195" t="s">
        <v>141</v>
      </c>
      <c r="E523" s="206" t="s">
        <v>19</v>
      </c>
      <c r="F523" s="207" t="s">
        <v>477</v>
      </c>
      <c r="G523" s="205"/>
      <c r="H523" s="208">
        <v>20.542999999999999</v>
      </c>
      <c r="I523" s="209"/>
      <c r="J523" s="205"/>
      <c r="K523" s="205"/>
      <c r="L523" s="210"/>
      <c r="M523" s="211"/>
      <c r="N523" s="212"/>
      <c r="O523" s="212"/>
      <c r="P523" s="212"/>
      <c r="Q523" s="212"/>
      <c r="R523" s="212"/>
      <c r="S523" s="212"/>
      <c r="T523" s="213"/>
      <c r="AT523" s="214" t="s">
        <v>141</v>
      </c>
      <c r="AU523" s="214" t="s">
        <v>82</v>
      </c>
      <c r="AV523" s="14" t="s">
        <v>82</v>
      </c>
      <c r="AW523" s="14" t="s">
        <v>33</v>
      </c>
      <c r="AX523" s="14" t="s">
        <v>72</v>
      </c>
      <c r="AY523" s="214" t="s">
        <v>129</v>
      </c>
    </row>
    <row r="524" spans="1:65" s="14" customFormat="1" ht="11.25">
      <c r="B524" s="204"/>
      <c r="C524" s="205"/>
      <c r="D524" s="195" t="s">
        <v>141</v>
      </c>
      <c r="E524" s="206" t="s">
        <v>19</v>
      </c>
      <c r="F524" s="207" t="s">
        <v>478</v>
      </c>
      <c r="G524" s="205"/>
      <c r="H524" s="208">
        <v>9.9450000000000003</v>
      </c>
      <c r="I524" s="209"/>
      <c r="J524" s="205"/>
      <c r="K524" s="205"/>
      <c r="L524" s="210"/>
      <c r="M524" s="211"/>
      <c r="N524" s="212"/>
      <c r="O524" s="212"/>
      <c r="P524" s="212"/>
      <c r="Q524" s="212"/>
      <c r="R524" s="212"/>
      <c r="S524" s="212"/>
      <c r="T524" s="213"/>
      <c r="AT524" s="214" t="s">
        <v>141</v>
      </c>
      <c r="AU524" s="214" t="s">
        <v>82</v>
      </c>
      <c r="AV524" s="14" t="s">
        <v>82</v>
      </c>
      <c r="AW524" s="14" t="s">
        <v>33</v>
      </c>
      <c r="AX524" s="14" t="s">
        <v>72</v>
      </c>
      <c r="AY524" s="214" t="s">
        <v>129</v>
      </c>
    </row>
    <row r="525" spans="1:65" s="14" customFormat="1" ht="11.25">
      <c r="B525" s="204"/>
      <c r="C525" s="205"/>
      <c r="D525" s="195" t="s">
        <v>141</v>
      </c>
      <c r="E525" s="206" t="s">
        <v>19</v>
      </c>
      <c r="F525" s="207" t="s">
        <v>479</v>
      </c>
      <c r="G525" s="205"/>
      <c r="H525" s="208">
        <v>10.26</v>
      </c>
      <c r="I525" s="209"/>
      <c r="J525" s="205"/>
      <c r="K525" s="205"/>
      <c r="L525" s="210"/>
      <c r="M525" s="211"/>
      <c r="N525" s="212"/>
      <c r="O525" s="212"/>
      <c r="P525" s="212"/>
      <c r="Q525" s="212"/>
      <c r="R525" s="212"/>
      <c r="S525" s="212"/>
      <c r="T525" s="213"/>
      <c r="AT525" s="214" t="s">
        <v>141</v>
      </c>
      <c r="AU525" s="214" t="s">
        <v>82</v>
      </c>
      <c r="AV525" s="14" t="s">
        <v>82</v>
      </c>
      <c r="AW525" s="14" t="s">
        <v>33</v>
      </c>
      <c r="AX525" s="14" t="s">
        <v>72</v>
      </c>
      <c r="AY525" s="214" t="s">
        <v>129</v>
      </c>
    </row>
    <row r="526" spans="1:65" s="14" customFormat="1" ht="11.25">
      <c r="B526" s="204"/>
      <c r="C526" s="205"/>
      <c r="D526" s="195" t="s">
        <v>141</v>
      </c>
      <c r="E526" s="206" t="s">
        <v>19</v>
      </c>
      <c r="F526" s="207" t="s">
        <v>480</v>
      </c>
      <c r="G526" s="205"/>
      <c r="H526" s="208">
        <v>5.9450000000000003</v>
      </c>
      <c r="I526" s="209"/>
      <c r="J526" s="205"/>
      <c r="K526" s="205"/>
      <c r="L526" s="210"/>
      <c r="M526" s="211"/>
      <c r="N526" s="212"/>
      <c r="O526" s="212"/>
      <c r="P526" s="212"/>
      <c r="Q526" s="212"/>
      <c r="R526" s="212"/>
      <c r="S526" s="212"/>
      <c r="T526" s="213"/>
      <c r="AT526" s="214" t="s">
        <v>141</v>
      </c>
      <c r="AU526" s="214" t="s">
        <v>82</v>
      </c>
      <c r="AV526" s="14" t="s">
        <v>82</v>
      </c>
      <c r="AW526" s="14" t="s">
        <v>33</v>
      </c>
      <c r="AX526" s="14" t="s">
        <v>72</v>
      </c>
      <c r="AY526" s="214" t="s">
        <v>129</v>
      </c>
    </row>
    <row r="527" spans="1:65" s="14" customFormat="1" ht="11.25">
      <c r="B527" s="204"/>
      <c r="C527" s="205"/>
      <c r="D527" s="195" t="s">
        <v>141</v>
      </c>
      <c r="E527" s="206" t="s">
        <v>19</v>
      </c>
      <c r="F527" s="207" t="s">
        <v>481</v>
      </c>
      <c r="G527" s="205"/>
      <c r="H527" s="208">
        <v>3.77</v>
      </c>
      <c r="I527" s="209"/>
      <c r="J527" s="205"/>
      <c r="K527" s="205"/>
      <c r="L527" s="210"/>
      <c r="M527" s="211"/>
      <c r="N527" s="212"/>
      <c r="O527" s="212"/>
      <c r="P527" s="212"/>
      <c r="Q527" s="212"/>
      <c r="R527" s="212"/>
      <c r="S527" s="212"/>
      <c r="T527" s="213"/>
      <c r="AT527" s="214" t="s">
        <v>141</v>
      </c>
      <c r="AU527" s="214" t="s">
        <v>82</v>
      </c>
      <c r="AV527" s="14" t="s">
        <v>82</v>
      </c>
      <c r="AW527" s="14" t="s">
        <v>33</v>
      </c>
      <c r="AX527" s="14" t="s">
        <v>72</v>
      </c>
      <c r="AY527" s="214" t="s">
        <v>129</v>
      </c>
    </row>
    <row r="528" spans="1:65" s="14" customFormat="1" ht="11.25">
      <c r="B528" s="204"/>
      <c r="C528" s="205"/>
      <c r="D528" s="195" t="s">
        <v>141</v>
      </c>
      <c r="E528" s="206" t="s">
        <v>19</v>
      </c>
      <c r="F528" s="207" t="s">
        <v>482</v>
      </c>
      <c r="G528" s="205"/>
      <c r="H528" s="208">
        <v>2.08</v>
      </c>
      <c r="I528" s="209"/>
      <c r="J528" s="205"/>
      <c r="K528" s="205"/>
      <c r="L528" s="210"/>
      <c r="M528" s="211"/>
      <c r="N528" s="212"/>
      <c r="O528" s="212"/>
      <c r="P528" s="212"/>
      <c r="Q528" s="212"/>
      <c r="R528" s="212"/>
      <c r="S528" s="212"/>
      <c r="T528" s="213"/>
      <c r="AT528" s="214" t="s">
        <v>141</v>
      </c>
      <c r="AU528" s="214" t="s">
        <v>82</v>
      </c>
      <c r="AV528" s="14" t="s">
        <v>82</v>
      </c>
      <c r="AW528" s="14" t="s">
        <v>33</v>
      </c>
      <c r="AX528" s="14" t="s">
        <v>72</v>
      </c>
      <c r="AY528" s="214" t="s">
        <v>129</v>
      </c>
    </row>
    <row r="529" spans="2:51" s="14" customFormat="1" ht="11.25">
      <c r="B529" s="204"/>
      <c r="C529" s="205"/>
      <c r="D529" s="195" t="s">
        <v>141</v>
      </c>
      <c r="E529" s="206" t="s">
        <v>19</v>
      </c>
      <c r="F529" s="207" t="s">
        <v>483</v>
      </c>
      <c r="G529" s="205"/>
      <c r="H529" s="208">
        <v>2.8180000000000001</v>
      </c>
      <c r="I529" s="209"/>
      <c r="J529" s="205"/>
      <c r="K529" s="205"/>
      <c r="L529" s="210"/>
      <c r="M529" s="211"/>
      <c r="N529" s="212"/>
      <c r="O529" s="212"/>
      <c r="P529" s="212"/>
      <c r="Q529" s="212"/>
      <c r="R529" s="212"/>
      <c r="S529" s="212"/>
      <c r="T529" s="213"/>
      <c r="AT529" s="214" t="s">
        <v>141</v>
      </c>
      <c r="AU529" s="214" t="s">
        <v>82</v>
      </c>
      <c r="AV529" s="14" t="s">
        <v>82</v>
      </c>
      <c r="AW529" s="14" t="s">
        <v>33</v>
      </c>
      <c r="AX529" s="14" t="s">
        <v>72</v>
      </c>
      <c r="AY529" s="214" t="s">
        <v>129</v>
      </c>
    </row>
    <row r="530" spans="2:51" s="14" customFormat="1" ht="11.25">
      <c r="B530" s="204"/>
      <c r="C530" s="205"/>
      <c r="D530" s="195" t="s">
        <v>141</v>
      </c>
      <c r="E530" s="206" t="s">
        <v>19</v>
      </c>
      <c r="F530" s="207" t="s">
        <v>484</v>
      </c>
      <c r="G530" s="205"/>
      <c r="H530" s="208">
        <v>1.0529999999999999</v>
      </c>
      <c r="I530" s="209"/>
      <c r="J530" s="205"/>
      <c r="K530" s="205"/>
      <c r="L530" s="210"/>
      <c r="M530" s="211"/>
      <c r="N530" s="212"/>
      <c r="O530" s="212"/>
      <c r="P530" s="212"/>
      <c r="Q530" s="212"/>
      <c r="R530" s="212"/>
      <c r="S530" s="212"/>
      <c r="T530" s="213"/>
      <c r="AT530" s="214" t="s">
        <v>141</v>
      </c>
      <c r="AU530" s="214" t="s">
        <v>82</v>
      </c>
      <c r="AV530" s="14" t="s">
        <v>82</v>
      </c>
      <c r="AW530" s="14" t="s">
        <v>33</v>
      </c>
      <c r="AX530" s="14" t="s">
        <v>72</v>
      </c>
      <c r="AY530" s="214" t="s">
        <v>129</v>
      </c>
    </row>
    <row r="531" spans="2:51" s="14" customFormat="1" ht="11.25">
      <c r="B531" s="204"/>
      <c r="C531" s="205"/>
      <c r="D531" s="195" t="s">
        <v>141</v>
      </c>
      <c r="E531" s="206" t="s">
        <v>19</v>
      </c>
      <c r="F531" s="207" t="s">
        <v>484</v>
      </c>
      <c r="G531" s="205"/>
      <c r="H531" s="208">
        <v>1.0529999999999999</v>
      </c>
      <c r="I531" s="209"/>
      <c r="J531" s="205"/>
      <c r="K531" s="205"/>
      <c r="L531" s="210"/>
      <c r="M531" s="211"/>
      <c r="N531" s="212"/>
      <c r="O531" s="212"/>
      <c r="P531" s="212"/>
      <c r="Q531" s="212"/>
      <c r="R531" s="212"/>
      <c r="S531" s="212"/>
      <c r="T531" s="213"/>
      <c r="AT531" s="214" t="s">
        <v>141</v>
      </c>
      <c r="AU531" s="214" t="s">
        <v>82</v>
      </c>
      <c r="AV531" s="14" t="s">
        <v>82</v>
      </c>
      <c r="AW531" s="14" t="s">
        <v>33</v>
      </c>
      <c r="AX531" s="14" t="s">
        <v>72</v>
      </c>
      <c r="AY531" s="214" t="s">
        <v>129</v>
      </c>
    </row>
    <row r="532" spans="2:51" s="14" customFormat="1" ht="11.25">
      <c r="B532" s="204"/>
      <c r="C532" s="205"/>
      <c r="D532" s="195" t="s">
        <v>141</v>
      </c>
      <c r="E532" s="206" t="s">
        <v>19</v>
      </c>
      <c r="F532" s="207" t="s">
        <v>484</v>
      </c>
      <c r="G532" s="205"/>
      <c r="H532" s="208">
        <v>1.0529999999999999</v>
      </c>
      <c r="I532" s="209"/>
      <c r="J532" s="205"/>
      <c r="K532" s="205"/>
      <c r="L532" s="210"/>
      <c r="M532" s="211"/>
      <c r="N532" s="212"/>
      <c r="O532" s="212"/>
      <c r="P532" s="212"/>
      <c r="Q532" s="212"/>
      <c r="R532" s="212"/>
      <c r="S532" s="212"/>
      <c r="T532" s="213"/>
      <c r="AT532" s="214" t="s">
        <v>141</v>
      </c>
      <c r="AU532" s="214" t="s">
        <v>82</v>
      </c>
      <c r="AV532" s="14" t="s">
        <v>82</v>
      </c>
      <c r="AW532" s="14" t="s">
        <v>33</v>
      </c>
      <c r="AX532" s="14" t="s">
        <v>72</v>
      </c>
      <c r="AY532" s="214" t="s">
        <v>129</v>
      </c>
    </row>
    <row r="533" spans="2:51" s="14" customFormat="1" ht="11.25">
      <c r="B533" s="204"/>
      <c r="C533" s="205"/>
      <c r="D533" s="195" t="s">
        <v>141</v>
      </c>
      <c r="E533" s="206" t="s">
        <v>19</v>
      </c>
      <c r="F533" s="207" t="s">
        <v>485</v>
      </c>
      <c r="G533" s="205"/>
      <c r="H533" s="208">
        <v>1.8480000000000001</v>
      </c>
      <c r="I533" s="209"/>
      <c r="J533" s="205"/>
      <c r="K533" s="205"/>
      <c r="L533" s="210"/>
      <c r="M533" s="211"/>
      <c r="N533" s="212"/>
      <c r="O533" s="212"/>
      <c r="P533" s="212"/>
      <c r="Q533" s="212"/>
      <c r="R533" s="212"/>
      <c r="S533" s="212"/>
      <c r="T533" s="213"/>
      <c r="AT533" s="214" t="s">
        <v>141</v>
      </c>
      <c r="AU533" s="214" t="s">
        <v>82</v>
      </c>
      <c r="AV533" s="14" t="s">
        <v>82</v>
      </c>
      <c r="AW533" s="14" t="s">
        <v>33</v>
      </c>
      <c r="AX533" s="14" t="s">
        <v>72</v>
      </c>
      <c r="AY533" s="214" t="s">
        <v>129</v>
      </c>
    </row>
    <row r="534" spans="2:51" s="14" customFormat="1" ht="11.25">
      <c r="B534" s="204"/>
      <c r="C534" s="205"/>
      <c r="D534" s="195" t="s">
        <v>141</v>
      </c>
      <c r="E534" s="206" t="s">
        <v>19</v>
      </c>
      <c r="F534" s="207" t="s">
        <v>486</v>
      </c>
      <c r="G534" s="205"/>
      <c r="H534" s="208">
        <v>1.8480000000000001</v>
      </c>
      <c r="I534" s="209"/>
      <c r="J534" s="205"/>
      <c r="K534" s="205"/>
      <c r="L534" s="210"/>
      <c r="M534" s="211"/>
      <c r="N534" s="212"/>
      <c r="O534" s="212"/>
      <c r="P534" s="212"/>
      <c r="Q534" s="212"/>
      <c r="R534" s="212"/>
      <c r="S534" s="212"/>
      <c r="T534" s="213"/>
      <c r="AT534" s="214" t="s">
        <v>141</v>
      </c>
      <c r="AU534" s="214" t="s">
        <v>82</v>
      </c>
      <c r="AV534" s="14" t="s">
        <v>82</v>
      </c>
      <c r="AW534" s="14" t="s">
        <v>33</v>
      </c>
      <c r="AX534" s="14" t="s">
        <v>72</v>
      </c>
      <c r="AY534" s="214" t="s">
        <v>129</v>
      </c>
    </row>
    <row r="535" spans="2:51" s="14" customFormat="1" ht="11.25">
      <c r="B535" s="204"/>
      <c r="C535" s="205"/>
      <c r="D535" s="195" t="s">
        <v>141</v>
      </c>
      <c r="E535" s="206" t="s">
        <v>19</v>
      </c>
      <c r="F535" s="207" t="s">
        <v>512</v>
      </c>
      <c r="G535" s="205"/>
      <c r="H535" s="208">
        <v>366.13400000000001</v>
      </c>
      <c r="I535" s="209"/>
      <c r="J535" s="205"/>
      <c r="K535" s="205"/>
      <c r="L535" s="210"/>
      <c r="M535" s="211"/>
      <c r="N535" s="212"/>
      <c r="O535" s="212"/>
      <c r="P535" s="212"/>
      <c r="Q535" s="212"/>
      <c r="R535" s="212"/>
      <c r="S535" s="212"/>
      <c r="T535" s="213"/>
      <c r="AT535" s="214" t="s">
        <v>141</v>
      </c>
      <c r="AU535" s="214" t="s">
        <v>82</v>
      </c>
      <c r="AV535" s="14" t="s">
        <v>82</v>
      </c>
      <c r="AW535" s="14" t="s">
        <v>33</v>
      </c>
      <c r="AX535" s="14" t="s">
        <v>72</v>
      </c>
      <c r="AY535" s="214" t="s">
        <v>129</v>
      </c>
    </row>
    <row r="536" spans="2:51" s="14" customFormat="1" ht="11.25">
      <c r="B536" s="204"/>
      <c r="C536" s="205"/>
      <c r="D536" s="195" t="s">
        <v>141</v>
      </c>
      <c r="E536" s="206" t="s">
        <v>19</v>
      </c>
      <c r="F536" s="207" t="s">
        <v>513</v>
      </c>
      <c r="G536" s="205"/>
      <c r="H536" s="208">
        <v>3.15</v>
      </c>
      <c r="I536" s="209"/>
      <c r="J536" s="205"/>
      <c r="K536" s="205"/>
      <c r="L536" s="210"/>
      <c r="M536" s="211"/>
      <c r="N536" s="212"/>
      <c r="O536" s="212"/>
      <c r="P536" s="212"/>
      <c r="Q536" s="212"/>
      <c r="R536" s="212"/>
      <c r="S536" s="212"/>
      <c r="T536" s="213"/>
      <c r="AT536" s="214" t="s">
        <v>141</v>
      </c>
      <c r="AU536" s="214" t="s">
        <v>82</v>
      </c>
      <c r="AV536" s="14" t="s">
        <v>82</v>
      </c>
      <c r="AW536" s="14" t="s">
        <v>33</v>
      </c>
      <c r="AX536" s="14" t="s">
        <v>72</v>
      </c>
      <c r="AY536" s="214" t="s">
        <v>129</v>
      </c>
    </row>
    <row r="537" spans="2:51" s="14" customFormat="1" ht="11.25">
      <c r="B537" s="204"/>
      <c r="C537" s="205"/>
      <c r="D537" s="195" t="s">
        <v>141</v>
      </c>
      <c r="E537" s="206" t="s">
        <v>19</v>
      </c>
      <c r="F537" s="207" t="s">
        <v>513</v>
      </c>
      <c r="G537" s="205"/>
      <c r="H537" s="208">
        <v>3.15</v>
      </c>
      <c r="I537" s="209"/>
      <c r="J537" s="205"/>
      <c r="K537" s="205"/>
      <c r="L537" s="210"/>
      <c r="M537" s="211"/>
      <c r="N537" s="212"/>
      <c r="O537" s="212"/>
      <c r="P537" s="212"/>
      <c r="Q537" s="212"/>
      <c r="R537" s="212"/>
      <c r="S537" s="212"/>
      <c r="T537" s="213"/>
      <c r="AT537" s="214" t="s">
        <v>141</v>
      </c>
      <c r="AU537" s="214" t="s">
        <v>82</v>
      </c>
      <c r="AV537" s="14" t="s">
        <v>82</v>
      </c>
      <c r="AW537" s="14" t="s">
        <v>33</v>
      </c>
      <c r="AX537" s="14" t="s">
        <v>72</v>
      </c>
      <c r="AY537" s="214" t="s">
        <v>129</v>
      </c>
    </row>
    <row r="538" spans="2:51" s="14" customFormat="1" ht="11.25">
      <c r="B538" s="204"/>
      <c r="C538" s="205"/>
      <c r="D538" s="195" t="s">
        <v>141</v>
      </c>
      <c r="E538" s="206" t="s">
        <v>19</v>
      </c>
      <c r="F538" s="207" t="s">
        <v>514</v>
      </c>
      <c r="G538" s="205"/>
      <c r="H538" s="208">
        <v>13.082000000000001</v>
      </c>
      <c r="I538" s="209"/>
      <c r="J538" s="205"/>
      <c r="K538" s="205"/>
      <c r="L538" s="210"/>
      <c r="M538" s="211"/>
      <c r="N538" s="212"/>
      <c r="O538" s="212"/>
      <c r="P538" s="212"/>
      <c r="Q538" s="212"/>
      <c r="R538" s="212"/>
      <c r="S538" s="212"/>
      <c r="T538" s="213"/>
      <c r="AT538" s="214" t="s">
        <v>141</v>
      </c>
      <c r="AU538" s="214" t="s">
        <v>82</v>
      </c>
      <c r="AV538" s="14" t="s">
        <v>82</v>
      </c>
      <c r="AW538" s="14" t="s">
        <v>33</v>
      </c>
      <c r="AX538" s="14" t="s">
        <v>72</v>
      </c>
      <c r="AY538" s="214" t="s">
        <v>129</v>
      </c>
    </row>
    <row r="539" spans="2:51" s="14" customFormat="1" ht="11.25">
      <c r="B539" s="204"/>
      <c r="C539" s="205"/>
      <c r="D539" s="195" t="s">
        <v>141</v>
      </c>
      <c r="E539" s="206" t="s">
        <v>19</v>
      </c>
      <c r="F539" s="207" t="s">
        <v>515</v>
      </c>
      <c r="G539" s="205"/>
      <c r="H539" s="208">
        <v>35.142000000000003</v>
      </c>
      <c r="I539" s="209"/>
      <c r="J539" s="205"/>
      <c r="K539" s="205"/>
      <c r="L539" s="210"/>
      <c r="M539" s="211"/>
      <c r="N539" s="212"/>
      <c r="O539" s="212"/>
      <c r="P539" s="212"/>
      <c r="Q539" s="212"/>
      <c r="R539" s="212"/>
      <c r="S539" s="212"/>
      <c r="T539" s="213"/>
      <c r="AT539" s="214" t="s">
        <v>141</v>
      </c>
      <c r="AU539" s="214" t="s">
        <v>82</v>
      </c>
      <c r="AV539" s="14" t="s">
        <v>82</v>
      </c>
      <c r="AW539" s="14" t="s">
        <v>33</v>
      </c>
      <c r="AX539" s="14" t="s">
        <v>72</v>
      </c>
      <c r="AY539" s="214" t="s">
        <v>129</v>
      </c>
    </row>
    <row r="540" spans="2:51" s="14" customFormat="1" ht="11.25">
      <c r="B540" s="204"/>
      <c r="C540" s="205"/>
      <c r="D540" s="195" t="s">
        <v>141</v>
      </c>
      <c r="E540" s="206" t="s">
        <v>19</v>
      </c>
      <c r="F540" s="207" t="s">
        <v>516</v>
      </c>
      <c r="G540" s="205"/>
      <c r="H540" s="208">
        <v>90</v>
      </c>
      <c r="I540" s="209"/>
      <c r="J540" s="205"/>
      <c r="K540" s="205"/>
      <c r="L540" s="210"/>
      <c r="M540" s="211"/>
      <c r="N540" s="212"/>
      <c r="O540" s="212"/>
      <c r="P540" s="212"/>
      <c r="Q540" s="212"/>
      <c r="R540" s="212"/>
      <c r="S540" s="212"/>
      <c r="T540" s="213"/>
      <c r="AT540" s="214" t="s">
        <v>141</v>
      </c>
      <c r="AU540" s="214" t="s">
        <v>82</v>
      </c>
      <c r="AV540" s="14" t="s">
        <v>82</v>
      </c>
      <c r="AW540" s="14" t="s">
        <v>33</v>
      </c>
      <c r="AX540" s="14" t="s">
        <v>72</v>
      </c>
      <c r="AY540" s="214" t="s">
        <v>129</v>
      </c>
    </row>
    <row r="541" spans="2:51" s="14" customFormat="1" ht="11.25">
      <c r="B541" s="204"/>
      <c r="C541" s="205"/>
      <c r="D541" s="195" t="s">
        <v>141</v>
      </c>
      <c r="E541" s="206" t="s">
        <v>19</v>
      </c>
      <c r="F541" s="207" t="s">
        <v>487</v>
      </c>
      <c r="G541" s="205"/>
      <c r="H541" s="208">
        <v>5.45</v>
      </c>
      <c r="I541" s="209"/>
      <c r="J541" s="205"/>
      <c r="K541" s="205"/>
      <c r="L541" s="210"/>
      <c r="M541" s="211"/>
      <c r="N541" s="212"/>
      <c r="O541" s="212"/>
      <c r="P541" s="212"/>
      <c r="Q541" s="212"/>
      <c r="R541" s="212"/>
      <c r="S541" s="212"/>
      <c r="T541" s="213"/>
      <c r="AT541" s="214" t="s">
        <v>141</v>
      </c>
      <c r="AU541" s="214" t="s">
        <v>82</v>
      </c>
      <c r="AV541" s="14" t="s">
        <v>82</v>
      </c>
      <c r="AW541" s="14" t="s">
        <v>33</v>
      </c>
      <c r="AX541" s="14" t="s">
        <v>72</v>
      </c>
      <c r="AY541" s="214" t="s">
        <v>129</v>
      </c>
    </row>
    <row r="542" spans="2:51" s="14" customFormat="1" ht="11.25">
      <c r="B542" s="204"/>
      <c r="C542" s="205"/>
      <c r="D542" s="195" t="s">
        <v>141</v>
      </c>
      <c r="E542" s="206" t="s">
        <v>19</v>
      </c>
      <c r="F542" s="207" t="s">
        <v>488</v>
      </c>
      <c r="G542" s="205"/>
      <c r="H542" s="208">
        <v>14.04</v>
      </c>
      <c r="I542" s="209"/>
      <c r="J542" s="205"/>
      <c r="K542" s="205"/>
      <c r="L542" s="210"/>
      <c r="M542" s="211"/>
      <c r="N542" s="212"/>
      <c r="O542" s="212"/>
      <c r="P542" s="212"/>
      <c r="Q542" s="212"/>
      <c r="R542" s="212"/>
      <c r="S542" s="212"/>
      <c r="T542" s="213"/>
      <c r="AT542" s="214" t="s">
        <v>141</v>
      </c>
      <c r="AU542" s="214" t="s">
        <v>82</v>
      </c>
      <c r="AV542" s="14" t="s">
        <v>82</v>
      </c>
      <c r="AW542" s="14" t="s">
        <v>33</v>
      </c>
      <c r="AX542" s="14" t="s">
        <v>72</v>
      </c>
      <c r="AY542" s="214" t="s">
        <v>129</v>
      </c>
    </row>
    <row r="543" spans="2:51" s="14" customFormat="1" ht="11.25">
      <c r="B543" s="204"/>
      <c r="C543" s="205"/>
      <c r="D543" s="195" t="s">
        <v>141</v>
      </c>
      <c r="E543" s="206" t="s">
        <v>19</v>
      </c>
      <c r="F543" s="207" t="s">
        <v>489</v>
      </c>
      <c r="G543" s="205"/>
      <c r="H543" s="208">
        <v>10.379</v>
      </c>
      <c r="I543" s="209"/>
      <c r="J543" s="205"/>
      <c r="K543" s="205"/>
      <c r="L543" s="210"/>
      <c r="M543" s="211"/>
      <c r="N543" s="212"/>
      <c r="O543" s="212"/>
      <c r="P543" s="212"/>
      <c r="Q543" s="212"/>
      <c r="R543" s="212"/>
      <c r="S543" s="212"/>
      <c r="T543" s="213"/>
      <c r="AT543" s="214" t="s">
        <v>141</v>
      </c>
      <c r="AU543" s="214" t="s">
        <v>82</v>
      </c>
      <c r="AV543" s="14" t="s">
        <v>82</v>
      </c>
      <c r="AW543" s="14" t="s">
        <v>33</v>
      </c>
      <c r="AX543" s="14" t="s">
        <v>72</v>
      </c>
      <c r="AY543" s="214" t="s">
        <v>129</v>
      </c>
    </row>
    <row r="544" spans="2:51" s="14" customFormat="1" ht="11.25">
      <c r="B544" s="204"/>
      <c r="C544" s="205"/>
      <c r="D544" s="195" t="s">
        <v>141</v>
      </c>
      <c r="E544" s="206" t="s">
        <v>19</v>
      </c>
      <c r="F544" s="207" t="s">
        <v>490</v>
      </c>
      <c r="G544" s="205"/>
      <c r="H544" s="208">
        <v>5.7450000000000001</v>
      </c>
      <c r="I544" s="209"/>
      <c r="J544" s="205"/>
      <c r="K544" s="205"/>
      <c r="L544" s="210"/>
      <c r="M544" s="211"/>
      <c r="N544" s="212"/>
      <c r="O544" s="212"/>
      <c r="P544" s="212"/>
      <c r="Q544" s="212"/>
      <c r="R544" s="212"/>
      <c r="S544" s="212"/>
      <c r="T544" s="213"/>
      <c r="AT544" s="214" t="s">
        <v>141</v>
      </c>
      <c r="AU544" s="214" t="s">
        <v>82</v>
      </c>
      <c r="AV544" s="14" t="s">
        <v>82</v>
      </c>
      <c r="AW544" s="14" t="s">
        <v>33</v>
      </c>
      <c r="AX544" s="14" t="s">
        <v>72</v>
      </c>
      <c r="AY544" s="214" t="s">
        <v>129</v>
      </c>
    </row>
    <row r="545" spans="1:65" s="14" customFormat="1" ht="11.25">
      <c r="B545" s="204"/>
      <c r="C545" s="205"/>
      <c r="D545" s="195" t="s">
        <v>141</v>
      </c>
      <c r="E545" s="206" t="s">
        <v>19</v>
      </c>
      <c r="F545" s="207" t="s">
        <v>491</v>
      </c>
      <c r="G545" s="205"/>
      <c r="H545" s="208">
        <v>5.94</v>
      </c>
      <c r="I545" s="209"/>
      <c r="J545" s="205"/>
      <c r="K545" s="205"/>
      <c r="L545" s="210"/>
      <c r="M545" s="211"/>
      <c r="N545" s="212"/>
      <c r="O545" s="212"/>
      <c r="P545" s="212"/>
      <c r="Q545" s="212"/>
      <c r="R545" s="212"/>
      <c r="S545" s="212"/>
      <c r="T545" s="213"/>
      <c r="AT545" s="214" t="s">
        <v>141</v>
      </c>
      <c r="AU545" s="214" t="s">
        <v>82</v>
      </c>
      <c r="AV545" s="14" t="s">
        <v>82</v>
      </c>
      <c r="AW545" s="14" t="s">
        <v>33</v>
      </c>
      <c r="AX545" s="14" t="s">
        <v>72</v>
      </c>
      <c r="AY545" s="214" t="s">
        <v>129</v>
      </c>
    </row>
    <row r="546" spans="1:65" s="14" customFormat="1" ht="11.25">
      <c r="B546" s="204"/>
      <c r="C546" s="205"/>
      <c r="D546" s="195" t="s">
        <v>141</v>
      </c>
      <c r="E546" s="206" t="s">
        <v>19</v>
      </c>
      <c r="F546" s="207" t="s">
        <v>492</v>
      </c>
      <c r="G546" s="205"/>
      <c r="H546" s="208">
        <v>1.3089999999999999</v>
      </c>
      <c r="I546" s="209"/>
      <c r="J546" s="205"/>
      <c r="K546" s="205"/>
      <c r="L546" s="210"/>
      <c r="M546" s="211"/>
      <c r="N546" s="212"/>
      <c r="O546" s="212"/>
      <c r="P546" s="212"/>
      <c r="Q546" s="212"/>
      <c r="R546" s="212"/>
      <c r="S546" s="212"/>
      <c r="T546" s="213"/>
      <c r="AT546" s="214" t="s">
        <v>141</v>
      </c>
      <c r="AU546" s="214" t="s">
        <v>82</v>
      </c>
      <c r="AV546" s="14" t="s">
        <v>82</v>
      </c>
      <c r="AW546" s="14" t="s">
        <v>33</v>
      </c>
      <c r="AX546" s="14" t="s">
        <v>72</v>
      </c>
      <c r="AY546" s="214" t="s">
        <v>129</v>
      </c>
    </row>
    <row r="547" spans="1:65" s="14" customFormat="1" ht="11.25">
      <c r="B547" s="204"/>
      <c r="C547" s="205"/>
      <c r="D547" s="195" t="s">
        <v>141</v>
      </c>
      <c r="E547" s="206" t="s">
        <v>19</v>
      </c>
      <c r="F547" s="207" t="s">
        <v>493</v>
      </c>
      <c r="G547" s="205"/>
      <c r="H547" s="208">
        <v>0.93799999999999994</v>
      </c>
      <c r="I547" s="209"/>
      <c r="J547" s="205"/>
      <c r="K547" s="205"/>
      <c r="L547" s="210"/>
      <c r="M547" s="211"/>
      <c r="N547" s="212"/>
      <c r="O547" s="212"/>
      <c r="P547" s="212"/>
      <c r="Q547" s="212"/>
      <c r="R547" s="212"/>
      <c r="S547" s="212"/>
      <c r="T547" s="213"/>
      <c r="AT547" s="214" t="s">
        <v>141</v>
      </c>
      <c r="AU547" s="214" t="s">
        <v>82</v>
      </c>
      <c r="AV547" s="14" t="s">
        <v>82</v>
      </c>
      <c r="AW547" s="14" t="s">
        <v>33</v>
      </c>
      <c r="AX547" s="14" t="s">
        <v>72</v>
      </c>
      <c r="AY547" s="214" t="s">
        <v>129</v>
      </c>
    </row>
    <row r="548" spans="1:65" s="14" customFormat="1" ht="11.25">
      <c r="B548" s="204"/>
      <c r="C548" s="205"/>
      <c r="D548" s="195" t="s">
        <v>141</v>
      </c>
      <c r="E548" s="206" t="s">
        <v>19</v>
      </c>
      <c r="F548" s="207" t="s">
        <v>494</v>
      </c>
      <c r="G548" s="205"/>
      <c r="H548" s="208">
        <v>4.5</v>
      </c>
      <c r="I548" s="209"/>
      <c r="J548" s="205"/>
      <c r="K548" s="205"/>
      <c r="L548" s="210"/>
      <c r="M548" s="211"/>
      <c r="N548" s="212"/>
      <c r="O548" s="212"/>
      <c r="P548" s="212"/>
      <c r="Q548" s="212"/>
      <c r="R548" s="212"/>
      <c r="S548" s="212"/>
      <c r="T548" s="213"/>
      <c r="AT548" s="214" t="s">
        <v>141</v>
      </c>
      <c r="AU548" s="214" t="s">
        <v>82</v>
      </c>
      <c r="AV548" s="14" t="s">
        <v>82</v>
      </c>
      <c r="AW548" s="14" t="s">
        <v>33</v>
      </c>
      <c r="AX548" s="14" t="s">
        <v>72</v>
      </c>
      <c r="AY548" s="214" t="s">
        <v>129</v>
      </c>
    </row>
    <row r="549" spans="1:65" s="14" customFormat="1" ht="11.25">
      <c r="B549" s="204"/>
      <c r="C549" s="205"/>
      <c r="D549" s="195" t="s">
        <v>141</v>
      </c>
      <c r="E549" s="206" t="s">
        <v>19</v>
      </c>
      <c r="F549" s="207" t="s">
        <v>495</v>
      </c>
      <c r="G549" s="205"/>
      <c r="H549" s="208">
        <v>0.25800000000000001</v>
      </c>
      <c r="I549" s="209"/>
      <c r="J549" s="205"/>
      <c r="K549" s="205"/>
      <c r="L549" s="210"/>
      <c r="M549" s="211"/>
      <c r="N549" s="212"/>
      <c r="O549" s="212"/>
      <c r="P549" s="212"/>
      <c r="Q549" s="212"/>
      <c r="R549" s="212"/>
      <c r="S549" s="212"/>
      <c r="T549" s="213"/>
      <c r="AT549" s="214" t="s">
        <v>141</v>
      </c>
      <c r="AU549" s="214" t="s">
        <v>82</v>
      </c>
      <c r="AV549" s="14" t="s">
        <v>82</v>
      </c>
      <c r="AW549" s="14" t="s">
        <v>33</v>
      </c>
      <c r="AX549" s="14" t="s">
        <v>72</v>
      </c>
      <c r="AY549" s="214" t="s">
        <v>129</v>
      </c>
    </row>
    <row r="550" spans="1:65" s="14" customFormat="1" ht="11.25">
      <c r="B550" s="204"/>
      <c r="C550" s="205"/>
      <c r="D550" s="195" t="s">
        <v>141</v>
      </c>
      <c r="E550" s="206" t="s">
        <v>19</v>
      </c>
      <c r="F550" s="207" t="s">
        <v>495</v>
      </c>
      <c r="G550" s="205"/>
      <c r="H550" s="208">
        <v>0.25800000000000001</v>
      </c>
      <c r="I550" s="209"/>
      <c r="J550" s="205"/>
      <c r="K550" s="205"/>
      <c r="L550" s="210"/>
      <c r="M550" s="211"/>
      <c r="N550" s="212"/>
      <c r="O550" s="212"/>
      <c r="P550" s="212"/>
      <c r="Q550" s="212"/>
      <c r="R550" s="212"/>
      <c r="S550" s="212"/>
      <c r="T550" s="213"/>
      <c r="AT550" s="214" t="s">
        <v>141</v>
      </c>
      <c r="AU550" s="214" t="s">
        <v>82</v>
      </c>
      <c r="AV550" s="14" t="s">
        <v>82</v>
      </c>
      <c r="AW550" s="14" t="s">
        <v>33</v>
      </c>
      <c r="AX550" s="14" t="s">
        <v>72</v>
      </c>
      <c r="AY550" s="214" t="s">
        <v>129</v>
      </c>
    </row>
    <row r="551" spans="1:65" s="14" customFormat="1" ht="11.25">
      <c r="B551" s="204"/>
      <c r="C551" s="205"/>
      <c r="D551" s="195" t="s">
        <v>141</v>
      </c>
      <c r="E551" s="206" t="s">
        <v>19</v>
      </c>
      <c r="F551" s="207" t="s">
        <v>496</v>
      </c>
      <c r="G551" s="205"/>
      <c r="H551" s="208">
        <v>38.273000000000003</v>
      </c>
      <c r="I551" s="209"/>
      <c r="J551" s="205"/>
      <c r="K551" s="205"/>
      <c r="L551" s="210"/>
      <c r="M551" s="211"/>
      <c r="N551" s="212"/>
      <c r="O551" s="212"/>
      <c r="P551" s="212"/>
      <c r="Q551" s="212"/>
      <c r="R551" s="212"/>
      <c r="S551" s="212"/>
      <c r="T551" s="213"/>
      <c r="AT551" s="214" t="s">
        <v>141</v>
      </c>
      <c r="AU551" s="214" t="s">
        <v>82</v>
      </c>
      <c r="AV551" s="14" t="s">
        <v>82</v>
      </c>
      <c r="AW551" s="14" t="s">
        <v>33</v>
      </c>
      <c r="AX551" s="14" t="s">
        <v>72</v>
      </c>
      <c r="AY551" s="214" t="s">
        <v>129</v>
      </c>
    </row>
    <row r="552" spans="1:65" s="14" customFormat="1" ht="11.25">
      <c r="B552" s="204"/>
      <c r="C552" s="205"/>
      <c r="D552" s="195" t="s">
        <v>141</v>
      </c>
      <c r="E552" s="206" t="s">
        <v>19</v>
      </c>
      <c r="F552" s="207" t="s">
        <v>497</v>
      </c>
      <c r="G552" s="205"/>
      <c r="H552" s="208">
        <v>7.29</v>
      </c>
      <c r="I552" s="209"/>
      <c r="J552" s="205"/>
      <c r="K552" s="205"/>
      <c r="L552" s="210"/>
      <c r="M552" s="211"/>
      <c r="N552" s="212"/>
      <c r="O552" s="212"/>
      <c r="P552" s="212"/>
      <c r="Q552" s="212"/>
      <c r="R552" s="212"/>
      <c r="S552" s="212"/>
      <c r="T552" s="213"/>
      <c r="AT552" s="214" t="s">
        <v>141</v>
      </c>
      <c r="AU552" s="214" t="s">
        <v>82</v>
      </c>
      <c r="AV552" s="14" t="s">
        <v>82</v>
      </c>
      <c r="AW552" s="14" t="s">
        <v>33</v>
      </c>
      <c r="AX552" s="14" t="s">
        <v>72</v>
      </c>
      <c r="AY552" s="214" t="s">
        <v>129</v>
      </c>
    </row>
    <row r="553" spans="1:65" s="14" customFormat="1" ht="11.25">
      <c r="B553" s="204"/>
      <c r="C553" s="205"/>
      <c r="D553" s="195" t="s">
        <v>141</v>
      </c>
      <c r="E553" s="206" t="s">
        <v>19</v>
      </c>
      <c r="F553" s="207" t="s">
        <v>498</v>
      </c>
      <c r="G553" s="205"/>
      <c r="H553" s="208">
        <v>85.5</v>
      </c>
      <c r="I553" s="209"/>
      <c r="J553" s="205"/>
      <c r="K553" s="205"/>
      <c r="L553" s="210"/>
      <c r="M553" s="211"/>
      <c r="N553" s="212"/>
      <c r="O553" s="212"/>
      <c r="P553" s="212"/>
      <c r="Q553" s="212"/>
      <c r="R553" s="212"/>
      <c r="S553" s="212"/>
      <c r="T553" s="213"/>
      <c r="AT553" s="214" t="s">
        <v>141</v>
      </c>
      <c r="AU553" s="214" t="s">
        <v>82</v>
      </c>
      <c r="AV553" s="14" t="s">
        <v>82</v>
      </c>
      <c r="AW553" s="14" t="s">
        <v>33</v>
      </c>
      <c r="AX553" s="14" t="s">
        <v>72</v>
      </c>
      <c r="AY553" s="214" t="s">
        <v>129</v>
      </c>
    </row>
    <row r="554" spans="1:65" s="14" customFormat="1" ht="11.25">
      <c r="B554" s="204"/>
      <c r="C554" s="205"/>
      <c r="D554" s="195" t="s">
        <v>141</v>
      </c>
      <c r="E554" s="206" t="s">
        <v>19</v>
      </c>
      <c r="F554" s="207" t="s">
        <v>499</v>
      </c>
      <c r="G554" s="205"/>
      <c r="H554" s="208">
        <v>-10.08</v>
      </c>
      <c r="I554" s="209"/>
      <c r="J554" s="205"/>
      <c r="K554" s="205"/>
      <c r="L554" s="210"/>
      <c r="M554" s="211"/>
      <c r="N554" s="212"/>
      <c r="O554" s="212"/>
      <c r="P554" s="212"/>
      <c r="Q554" s="212"/>
      <c r="R554" s="212"/>
      <c r="S554" s="212"/>
      <c r="T554" s="213"/>
      <c r="AT554" s="214" t="s">
        <v>141</v>
      </c>
      <c r="AU554" s="214" t="s">
        <v>82</v>
      </c>
      <c r="AV554" s="14" t="s">
        <v>82</v>
      </c>
      <c r="AW554" s="14" t="s">
        <v>33</v>
      </c>
      <c r="AX554" s="14" t="s">
        <v>72</v>
      </c>
      <c r="AY554" s="214" t="s">
        <v>129</v>
      </c>
    </row>
    <row r="555" spans="1:65" s="14" customFormat="1" ht="11.25">
      <c r="B555" s="204"/>
      <c r="C555" s="205"/>
      <c r="D555" s="195" t="s">
        <v>141</v>
      </c>
      <c r="E555" s="206" t="s">
        <v>19</v>
      </c>
      <c r="F555" s="207" t="s">
        <v>500</v>
      </c>
      <c r="G555" s="205"/>
      <c r="H555" s="208">
        <v>8.9700000000000006</v>
      </c>
      <c r="I555" s="209"/>
      <c r="J555" s="205"/>
      <c r="K555" s="205"/>
      <c r="L555" s="210"/>
      <c r="M555" s="211"/>
      <c r="N555" s="212"/>
      <c r="O555" s="212"/>
      <c r="P555" s="212"/>
      <c r="Q555" s="212"/>
      <c r="R555" s="212"/>
      <c r="S555" s="212"/>
      <c r="T555" s="213"/>
      <c r="AT555" s="214" t="s">
        <v>141</v>
      </c>
      <c r="AU555" s="214" t="s">
        <v>82</v>
      </c>
      <c r="AV555" s="14" t="s">
        <v>82</v>
      </c>
      <c r="AW555" s="14" t="s">
        <v>33</v>
      </c>
      <c r="AX555" s="14" t="s">
        <v>72</v>
      </c>
      <c r="AY555" s="214" t="s">
        <v>129</v>
      </c>
    </row>
    <row r="556" spans="1:65" s="15" customFormat="1" ht="11.25">
      <c r="B556" s="215"/>
      <c r="C556" s="216"/>
      <c r="D556" s="195" t="s">
        <v>141</v>
      </c>
      <c r="E556" s="217" t="s">
        <v>19</v>
      </c>
      <c r="F556" s="218" t="s">
        <v>145</v>
      </c>
      <c r="G556" s="216"/>
      <c r="H556" s="219">
        <v>765.03200000000004</v>
      </c>
      <c r="I556" s="220"/>
      <c r="J556" s="216"/>
      <c r="K556" s="216"/>
      <c r="L556" s="221"/>
      <c r="M556" s="222"/>
      <c r="N556" s="223"/>
      <c r="O556" s="223"/>
      <c r="P556" s="223"/>
      <c r="Q556" s="223"/>
      <c r="R556" s="223"/>
      <c r="S556" s="223"/>
      <c r="T556" s="224"/>
      <c r="AT556" s="225" t="s">
        <v>141</v>
      </c>
      <c r="AU556" s="225" t="s">
        <v>82</v>
      </c>
      <c r="AV556" s="15" t="s">
        <v>137</v>
      </c>
      <c r="AW556" s="15" t="s">
        <v>33</v>
      </c>
      <c r="AX556" s="15" t="s">
        <v>80</v>
      </c>
      <c r="AY556" s="225" t="s">
        <v>129</v>
      </c>
    </row>
    <row r="557" spans="1:65" s="2" customFormat="1" ht="16.5" customHeight="1">
      <c r="A557" s="36"/>
      <c r="B557" s="37"/>
      <c r="C557" s="175" t="s">
        <v>798</v>
      </c>
      <c r="D557" s="175" t="s">
        <v>132</v>
      </c>
      <c r="E557" s="176" t="s">
        <v>799</v>
      </c>
      <c r="F557" s="177" t="s">
        <v>800</v>
      </c>
      <c r="G557" s="178" t="s">
        <v>176</v>
      </c>
      <c r="H557" s="179">
        <v>1</v>
      </c>
      <c r="I557" s="180"/>
      <c r="J557" s="181">
        <f>ROUND(I557*H557,2)</f>
        <v>0</v>
      </c>
      <c r="K557" s="177" t="s">
        <v>19</v>
      </c>
      <c r="L557" s="41"/>
      <c r="M557" s="182" t="s">
        <v>19</v>
      </c>
      <c r="N557" s="183" t="s">
        <v>43</v>
      </c>
      <c r="O557" s="66"/>
      <c r="P557" s="184">
        <f>O557*H557</f>
        <v>0</v>
      </c>
      <c r="Q557" s="184">
        <v>0</v>
      </c>
      <c r="R557" s="184">
        <f>Q557*H557</f>
        <v>0</v>
      </c>
      <c r="S557" s="184">
        <v>0</v>
      </c>
      <c r="T557" s="185">
        <f>S557*H557</f>
        <v>0</v>
      </c>
      <c r="U557" s="36"/>
      <c r="V557" s="36"/>
      <c r="W557" s="36"/>
      <c r="X557" s="36"/>
      <c r="Y557" s="36"/>
      <c r="Z557" s="36"/>
      <c r="AA557" s="36"/>
      <c r="AB557" s="36"/>
      <c r="AC557" s="36"/>
      <c r="AD557" s="36"/>
      <c r="AE557" s="36"/>
      <c r="AR557" s="186" t="s">
        <v>246</v>
      </c>
      <c r="AT557" s="186" t="s">
        <v>132</v>
      </c>
      <c r="AU557" s="186" t="s">
        <v>82</v>
      </c>
      <c r="AY557" s="19" t="s">
        <v>129</v>
      </c>
      <c r="BE557" s="187">
        <f>IF(N557="základní",J557,0)</f>
        <v>0</v>
      </c>
      <c r="BF557" s="187">
        <f>IF(N557="snížená",J557,0)</f>
        <v>0</v>
      </c>
      <c r="BG557" s="187">
        <f>IF(N557="zákl. přenesená",J557,0)</f>
        <v>0</v>
      </c>
      <c r="BH557" s="187">
        <f>IF(N557="sníž. přenesená",J557,0)</f>
        <v>0</v>
      </c>
      <c r="BI557" s="187">
        <f>IF(N557="nulová",J557,0)</f>
        <v>0</v>
      </c>
      <c r="BJ557" s="19" t="s">
        <v>80</v>
      </c>
      <c r="BK557" s="187">
        <f>ROUND(I557*H557,2)</f>
        <v>0</v>
      </c>
      <c r="BL557" s="19" t="s">
        <v>246</v>
      </c>
      <c r="BM557" s="186" t="s">
        <v>801</v>
      </c>
    </row>
    <row r="558" spans="1:65" s="12" customFormat="1" ht="22.9" customHeight="1">
      <c r="B558" s="159"/>
      <c r="C558" s="160"/>
      <c r="D558" s="161" t="s">
        <v>71</v>
      </c>
      <c r="E558" s="173" t="s">
        <v>802</v>
      </c>
      <c r="F558" s="173" t="s">
        <v>803</v>
      </c>
      <c r="G558" s="160"/>
      <c r="H558" s="160"/>
      <c r="I558" s="163"/>
      <c r="J558" s="174">
        <f>BK558</f>
        <v>0</v>
      </c>
      <c r="K558" s="160"/>
      <c r="L558" s="165"/>
      <c r="M558" s="166"/>
      <c r="N558" s="167"/>
      <c r="O558" s="167"/>
      <c r="P558" s="168">
        <f>SUM(P559:P564)</f>
        <v>0</v>
      </c>
      <c r="Q558" s="167"/>
      <c r="R558" s="168">
        <f>SUM(R559:R564)</f>
        <v>12.936691120000003</v>
      </c>
      <c r="S558" s="167"/>
      <c r="T558" s="169">
        <f>SUM(T559:T564)</f>
        <v>0</v>
      </c>
      <c r="AR558" s="170" t="s">
        <v>82</v>
      </c>
      <c r="AT558" s="171" t="s">
        <v>71</v>
      </c>
      <c r="AU558" s="171" t="s">
        <v>80</v>
      </c>
      <c r="AY558" s="170" t="s">
        <v>129</v>
      </c>
      <c r="BK558" s="172">
        <f>SUM(BK559:BK564)</f>
        <v>0</v>
      </c>
    </row>
    <row r="559" spans="1:65" s="2" customFormat="1" ht="37.9" customHeight="1">
      <c r="A559" s="36"/>
      <c r="B559" s="37"/>
      <c r="C559" s="175" t="s">
        <v>804</v>
      </c>
      <c r="D559" s="175" t="s">
        <v>132</v>
      </c>
      <c r="E559" s="176" t="s">
        <v>805</v>
      </c>
      <c r="F559" s="177" t="s">
        <v>806</v>
      </c>
      <c r="G559" s="178" t="s">
        <v>135</v>
      </c>
      <c r="H559" s="179">
        <v>765.03200000000004</v>
      </c>
      <c r="I559" s="180"/>
      <c r="J559" s="181">
        <f>ROUND(I559*H559,2)</f>
        <v>0</v>
      </c>
      <c r="K559" s="177" t="s">
        <v>136</v>
      </c>
      <c r="L559" s="41"/>
      <c r="M559" s="182" t="s">
        <v>19</v>
      </c>
      <c r="N559" s="183" t="s">
        <v>43</v>
      </c>
      <c r="O559" s="66"/>
      <c r="P559" s="184">
        <f>O559*H559</f>
        <v>0</v>
      </c>
      <c r="Q559" s="184">
        <v>1.6910000000000001E-2</v>
      </c>
      <c r="R559" s="184">
        <f>Q559*H559</f>
        <v>12.936691120000003</v>
      </c>
      <c r="S559" s="184">
        <v>0</v>
      </c>
      <c r="T559" s="185">
        <f>S559*H559</f>
        <v>0</v>
      </c>
      <c r="U559" s="36"/>
      <c r="V559" s="36"/>
      <c r="W559" s="36"/>
      <c r="X559" s="36"/>
      <c r="Y559" s="36"/>
      <c r="Z559" s="36"/>
      <c r="AA559" s="36"/>
      <c r="AB559" s="36"/>
      <c r="AC559" s="36"/>
      <c r="AD559" s="36"/>
      <c r="AE559" s="36"/>
      <c r="AR559" s="186" t="s">
        <v>246</v>
      </c>
      <c r="AT559" s="186" t="s">
        <v>132</v>
      </c>
      <c r="AU559" s="186" t="s">
        <v>82</v>
      </c>
      <c r="AY559" s="19" t="s">
        <v>129</v>
      </c>
      <c r="BE559" s="187">
        <f>IF(N559="základní",J559,0)</f>
        <v>0</v>
      </c>
      <c r="BF559" s="187">
        <f>IF(N559="snížená",J559,0)</f>
        <v>0</v>
      </c>
      <c r="BG559" s="187">
        <f>IF(N559="zákl. přenesená",J559,0)</f>
        <v>0</v>
      </c>
      <c r="BH559" s="187">
        <f>IF(N559="sníž. přenesená",J559,0)</f>
        <v>0</v>
      </c>
      <c r="BI559" s="187">
        <f>IF(N559="nulová",J559,0)</f>
        <v>0</v>
      </c>
      <c r="BJ559" s="19" t="s">
        <v>80</v>
      </c>
      <c r="BK559" s="187">
        <f>ROUND(I559*H559,2)</f>
        <v>0</v>
      </c>
      <c r="BL559" s="19" t="s">
        <v>246</v>
      </c>
      <c r="BM559" s="186" t="s">
        <v>807</v>
      </c>
    </row>
    <row r="560" spans="1:65" s="2" customFormat="1" ht="11.25">
      <c r="A560" s="36"/>
      <c r="B560" s="37"/>
      <c r="C560" s="38"/>
      <c r="D560" s="188" t="s">
        <v>139</v>
      </c>
      <c r="E560" s="38"/>
      <c r="F560" s="189" t="s">
        <v>808</v>
      </c>
      <c r="G560" s="38"/>
      <c r="H560" s="38"/>
      <c r="I560" s="190"/>
      <c r="J560" s="38"/>
      <c r="K560" s="38"/>
      <c r="L560" s="41"/>
      <c r="M560" s="191"/>
      <c r="N560" s="192"/>
      <c r="O560" s="66"/>
      <c r="P560" s="66"/>
      <c r="Q560" s="66"/>
      <c r="R560" s="66"/>
      <c r="S560" s="66"/>
      <c r="T560" s="67"/>
      <c r="U560" s="36"/>
      <c r="V560" s="36"/>
      <c r="W560" s="36"/>
      <c r="X560" s="36"/>
      <c r="Y560" s="36"/>
      <c r="Z560" s="36"/>
      <c r="AA560" s="36"/>
      <c r="AB560" s="36"/>
      <c r="AC560" s="36"/>
      <c r="AD560" s="36"/>
      <c r="AE560" s="36"/>
      <c r="AT560" s="19" t="s">
        <v>139</v>
      </c>
      <c r="AU560" s="19" t="s">
        <v>82</v>
      </c>
    </row>
    <row r="561" spans="1:65" s="2" customFormat="1" ht="107.25">
      <c r="A561" s="36"/>
      <c r="B561" s="37"/>
      <c r="C561" s="38"/>
      <c r="D561" s="195" t="s">
        <v>171</v>
      </c>
      <c r="E561" s="38"/>
      <c r="F561" s="226" t="s">
        <v>809</v>
      </c>
      <c r="G561" s="38"/>
      <c r="H561" s="38"/>
      <c r="I561" s="190"/>
      <c r="J561" s="38"/>
      <c r="K561" s="38"/>
      <c r="L561" s="41"/>
      <c r="M561" s="191"/>
      <c r="N561" s="192"/>
      <c r="O561" s="66"/>
      <c r="P561" s="66"/>
      <c r="Q561" s="66"/>
      <c r="R561" s="66"/>
      <c r="S561" s="66"/>
      <c r="T561" s="67"/>
      <c r="U561" s="36"/>
      <c r="V561" s="36"/>
      <c r="W561" s="36"/>
      <c r="X561" s="36"/>
      <c r="Y561" s="36"/>
      <c r="Z561" s="36"/>
      <c r="AA561" s="36"/>
      <c r="AB561" s="36"/>
      <c r="AC561" s="36"/>
      <c r="AD561" s="36"/>
      <c r="AE561" s="36"/>
      <c r="AT561" s="19" t="s">
        <v>171</v>
      </c>
      <c r="AU561" s="19" t="s">
        <v>82</v>
      </c>
    </row>
    <row r="562" spans="1:65" s="2" customFormat="1" ht="37.9" customHeight="1">
      <c r="A562" s="36"/>
      <c r="B562" s="37"/>
      <c r="C562" s="175" t="s">
        <v>810</v>
      </c>
      <c r="D562" s="175" t="s">
        <v>132</v>
      </c>
      <c r="E562" s="176" t="s">
        <v>811</v>
      </c>
      <c r="F562" s="177" t="s">
        <v>812</v>
      </c>
      <c r="G562" s="178" t="s">
        <v>522</v>
      </c>
      <c r="H562" s="179">
        <v>12.936999999999999</v>
      </c>
      <c r="I562" s="180"/>
      <c r="J562" s="181">
        <f>ROUND(I562*H562,2)</f>
        <v>0</v>
      </c>
      <c r="K562" s="177" t="s">
        <v>136</v>
      </c>
      <c r="L562" s="41"/>
      <c r="M562" s="182" t="s">
        <v>19</v>
      </c>
      <c r="N562" s="183" t="s">
        <v>43</v>
      </c>
      <c r="O562" s="66"/>
      <c r="P562" s="184">
        <f>O562*H562</f>
        <v>0</v>
      </c>
      <c r="Q562" s="184">
        <v>0</v>
      </c>
      <c r="R562" s="184">
        <f>Q562*H562</f>
        <v>0</v>
      </c>
      <c r="S562" s="184">
        <v>0</v>
      </c>
      <c r="T562" s="185">
        <f>S562*H562</f>
        <v>0</v>
      </c>
      <c r="U562" s="36"/>
      <c r="V562" s="36"/>
      <c r="W562" s="36"/>
      <c r="X562" s="36"/>
      <c r="Y562" s="36"/>
      <c r="Z562" s="36"/>
      <c r="AA562" s="36"/>
      <c r="AB562" s="36"/>
      <c r="AC562" s="36"/>
      <c r="AD562" s="36"/>
      <c r="AE562" s="36"/>
      <c r="AR562" s="186" t="s">
        <v>246</v>
      </c>
      <c r="AT562" s="186" t="s">
        <v>132</v>
      </c>
      <c r="AU562" s="186" t="s">
        <v>82</v>
      </c>
      <c r="AY562" s="19" t="s">
        <v>129</v>
      </c>
      <c r="BE562" s="187">
        <f>IF(N562="základní",J562,0)</f>
        <v>0</v>
      </c>
      <c r="BF562" s="187">
        <f>IF(N562="snížená",J562,0)</f>
        <v>0</v>
      </c>
      <c r="BG562" s="187">
        <f>IF(N562="zákl. přenesená",J562,0)</f>
        <v>0</v>
      </c>
      <c r="BH562" s="187">
        <f>IF(N562="sníž. přenesená",J562,0)</f>
        <v>0</v>
      </c>
      <c r="BI562" s="187">
        <f>IF(N562="nulová",J562,0)</f>
        <v>0</v>
      </c>
      <c r="BJ562" s="19" t="s">
        <v>80</v>
      </c>
      <c r="BK562" s="187">
        <f>ROUND(I562*H562,2)</f>
        <v>0</v>
      </c>
      <c r="BL562" s="19" t="s">
        <v>246</v>
      </c>
      <c r="BM562" s="186" t="s">
        <v>813</v>
      </c>
    </row>
    <row r="563" spans="1:65" s="2" customFormat="1" ht="11.25">
      <c r="A563" s="36"/>
      <c r="B563" s="37"/>
      <c r="C563" s="38"/>
      <c r="D563" s="188" t="s">
        <v>139</v>
      </c>
      <c r="E563" s="38"/>
      <c r="F563" s="189" t="s">
        <v>814</v>
      </c>
      <c r="G563" s="38"/>
      <c r="H563" s="38"/>
      <c r="I563" s="190"/>
      <c r="J563" s="38"/>
      <c r="K563" s="38"/>
      <c r="L563" s="41"/>
      <c r="M563" s="191"/>
      <c r="N563" s="192"/>
      <c r="O563" s="66"/>
      <c r="P563" s="66"/>
      <c r="Q563" s="66"/>
      <c r="R563" s="66"/>
      <c r="S563" s="66"/>
      <c r="T563" s="67"/>
      <c r="U563" s="36"/>
      <c r="V563" s="36"/>
      <c r="W563" s="36"/>
      <c r="X563" s="36"/>
      <c r="Y563" s="36"/>
      <c r="Z563" s="36"/>
      <c r="AA563" s="36"/>
      <c r="AB563" s="36"/>
      <c r="AC563" s="36"/>
      <c r="AD563" s="36"/>
      <c r="AE563" s="36"/>
      <c r="AT563" s="19" t="s">
        <v>139</v>
      </c>
      <c r="AU563" s="19" t="s">
        <v>82</v>
      </c>
    </row>
    <row r="564" spans="1:65" s="2" customFormat="1" ht="78">
      <c r="A564" s="36"/>
      <c r="B564" s="37"/>
      <c r="C564" s="38"/>
      <c r="D564" s="195" t="s">
        <v>171</v>
      </c>
      <c r="E564" s="38"/>
      <c r="F564" s="226" t="s">
        <v>815</v>
      </c>
      <c r="G564" s="38"/>
      <c r="H564" s="38"/>
      <c r="I564" s="190"/>
      <c r="J564" s="38"/>
      <c r="K564" s="38"/>
      <c r="L564" s="41"/>
      <c r="M564" s="191"/>
      <c r="N564" s="192"/>
      <c r="O564" s="66"/>
      <c r="P564" s="66"/>
      <c r="Q564" s="66"/>
      <c r="R564" s="66"/>
      <c r="S564" s="66"/>
      <c r="T564" s="67"/>
      <c r="U564" s="36"/>
      <c r="V564" s="36"/>
      <c r="W564" s="36"/>
      <c r="X564" s="36"/>
      <c r="Y564" s="36"/>
      <c r="Z564" s="36"/>
      <c r="AA564" s="36"/>
      <c r="AB564" s="36"/>
      <c r="AC564" s="36"/>
      <c r="AD564" s="36"/>
      <c r="AE564" s="36"/>
      <c r="AT564" s="19" t="s">
        <v>171</v>
      </c>
      <c r="AU564" s="19" t="s">
        <v>82</v>
      </c>
    </row>
    <row r="565" spans="1:65" s="12" customFormat="1" ht="22.9" customHeight="1">
      <c r="B565" s="159"/>
      <c r="C565" s="160"/>
      <c r="D565" s="161" t="s">
        <v>71</v>
      </c>
      <c r="E565" s="173" t="s">
        <v>816</v>
      </c>
      <c r="F565" s="173" t="s">
        <v>817</v>
      </c>
      <c r="G565" s="160"/>
      <c r="H565" s="160"/>
      <c r="I565" s="163"/>
      <c r="J565" s="174">
        <f>BK565</f>
        <v>0</v>
      </c>
      <c r="K565" s="160"/>
      <c r="L565" s="165"/>
      <c r="M565" s="166"/>
      <c r="N565" s="167"/>
      <c r="O565" s="167"/>
      <c r="P565" s="168">
        <f>SUM(P566:P583)</f>
        <v>0</v>
      </c>
      <c r="Q565" s="167"/>
      <c r="R565" s="168">
        <f>SUM(R566:R583)</f>
        <v>0</v>
      </c>
      <c r="S565" s="167"/>
      <c r="T565" s="169">
        <f>SUM(T566:T583)</f>
        <v>4.2535530000000001</v>
      </c>
      <c r="AR565" s="170" t="s">
        <v>82</v>
      </c>
      <c r="AT565" s="171" t="s">
        <v>71</v>
      </c>
      <c r="AU565" s="171" t="s">
        <v>80</v>
      </c>
      <c r="AY565" s="170" t="s">
        <v>129</v>
      </c>
      <c r="BK565" s="172">
        <f>SUM(BK566:BK583)</f>
        <v>0</v>
      </c>
    </row>
    <row r="566" spans="1:65" s="2" customFormat="1" ht="16.5" customHeight="1">
      <c r="A566" s="36"/>
      <c r="B566" s="37"/>
      <c r="C566" s="175" t="s">
        <v>818</v>
      </c>
      <c r="D566" s="175" t="s">
        <v>132</v>
      </c>
      <c r="E566" s="176" t="s">
        <v>819</v>
      </c>
      <c r="F566" s="177" t="s">
        <v>820</v>
      </c>
      <c r="G566" s="178" t="s">
        <v>135</v>
      </c>
      <c r="H566" s="179">
        <v>106.02</v>
      </c>
      <c r="I566" s="180"/>
      <c r="J566" s="181">
        <f>ROUND(I566*H566,2)</f>
        <v>0</v>
      </c>
      <c r="K566" s="177" t="s">
        <v>136</v>
      </c>
      <c r="L566" s="41"/>
      <c r="M566" s="182" t="s">
        <v>19</v>
      </c>
      <c r="N566" s="183" t="s">
        <v>43</v>
      </c>
      <c r="O566" s="66"/>
      <c r="P566" s="184">
        <f>O566*H566</f>
        <v>0</v>
      </c>
      <c r="Q566" s="184">
        <v>0</v>
      </c>
      <c r="R566" s="184">
        <f>Q566*H566</f>
        <v>0</v>
      </c>
      <c r="S566" s="184">
        <v>2.4649999999999998E-2</v>
      </c>
      <c r="T566" s="185">
        <f>S566*H566</f>
        <v>2.6133929999999999</v>
      </c>
      <c r="U566" s="36"/>
      <c r="V566" s="36"/>
      <c r="W566" s="36"/>
      <c r="X566" s="36"/>
      <c r="Y566" s="36"/>
      <c r="Z566" s="36"/>
      <c r="AA566" s="36"/>
      <c r="AB566" s="36"/>
      <c r="AC566" s="36"/>
      <c r="AD566" s="36"/>
      <c r="AE566" s="36"/>
      <c r="AR566" s="186" t="s">
        <v>246</v>
      </c>
      <c r="AT566" s="186" t="s">
        <v>132</v>
      </c>
      <c r="AU566" s="186" t="s">
        <v>82</v>
      </c>
      <c r="AY566" s="19" t="s">
        <v>129</v>
      </c>
      <c r="BE566" s="187">
        <f>IF(N566="základní",J566,0)</f>
        <v>0</v>
      </c>
      <c r="BF566" s="187">
        <f>IF(N566="snížená",J566,0)</f>
        <v>0</v>
      </c>
      <c r="BG566" s="187">
        <f>IF(N566="zákl. přenesená",J566,0)</f>
        <v>0</v>
      </c>
      <c r="BH566" s="187">
        <f>IF(N566="sníž. přenesená",J566,0)</f>
        <v>0</v>
      </c>
      <c r="BI566" s="187">
        <f>IF(N566="nulová",J566,0)</f>
        <v>0</v>
      </c>
      <c r="BJ566" s="19" t="s">
        <v>80</v>
      </c>
      <c r="BK566" s="187">
        <f>ROUND(I566*H566,2)</f>
        <v>0</v>
      </c>
      <c r="BL566" s="19" t="s">
        <v>246</v>
      </c>
      <c r="BM566" s="186" t="s">
        <v>821</v>
      </c>
    </row>
    <row r="567" spans="1:65" s="2" customFormat="1" ht="11.25">
      <c r="A567" s="36"/>
      <c r="B567" s="37"/>
      <c r="C567" s="38"/>
      <c r="D567" s="188" t="s">
        <v>139</v>
      </c>
      <c r="E567" s="38"/>
      <c r="F567" s="189" t="s">
        <v>822</v>
      </c>
      <c r="G567" s="38"/>
      <c r="H567" s="38"/>
      <c r="I567" s="190"/>
      <c r="J567" s="38"/>
      <c r="K567" s="38"/>
      <c r="L567" s="41"/>
      <c r="M567" s="191"/>
      <c r="N567" s="192"/>
      <c r="O567" s="66"/>
      <c r="P567" s="66"/>
      <c r="Q567" s="66"/>
      <c r="R567" s="66"/>
      <c r="S567" s="66"/>
      <c r="T567" s="67"/>
      <c r="U567" s="36"/>
      <c r="V567" s="36"/>
      <c r="W567" s="36"/>
      <c r="X567" s="36"/>
      <c r="Y567" s="36"/>
      <c r="Z567" s="36"/>
      <c r="AA567" s="36"/>
      <c r="AB567" s="36"/>
      <c r="AC567" s="36"/>
      <c r="AD567" s="36"/>
      <c r="AE567" s="36"/>
      <c r="AT567" s="19" t="s">
        <v>139</v>
      </c>
      <c r="AU567" s="19" t="s">
        <v>82</v>
      </c>
    </row>
    <row r="568" spans="1:65" s="2" customFormat="1" ht="39">
      <c r="A568" s="36"/>
      <c r="B568" s="37"/>
      <c r="C568" s="38"/>
      <c r="D568" s="195" t="s">
        <v>171</v>
      </c>
      <c r="E568" s="38"/>
      <c r="F568" s="226" t="s">
        <v>823</v>
      </c>
      <c r="G568" s="38"/>
      <c r="H568" s="38"/>
      <c r="I568" s="190"/>
      <c r="J568" s="38"/>
      <c r="K568" s="38"/>
      <c r="L568" s="41"/>
      <c r="M568" s="191"/>
      <c r="N568" s="192"/>
      <c r="O568" s="66"/>
      <c r="P568" s="66"/>
      <c r="Q568" s="66"/>
      <c r="R568" s="66"/>
      <c r="S568" s="66"/>
      <c r="T568" s="67"/>
      <c r="U568" s="36"/>
      <c r="V568" s="36"/>
      <c r="W568" s="36"/>
      <c r="X568" s="36"/>
      <c r="Y568" s="36"/>
      <c r="Z568" s="36"/>
      <c r="AA568" s="36"/>
      <c r="AB568" s="36"/>
      <c r="AC568" s="36"/>
      <c r="AD568" s="36"/>
      <c r="AE568" s="36"/>
      <c r="AT568" s="19" t="s">
        <v>171</v>
      </c>
      <c r="AU568" s="19" t="s">
        <v>82</v>
      </c>
    </row>
    <row r="569" spans="1:65" s="13" customFormat="1" ht="11.25">
      <c r="B569" s="193"/>
      <c r="C569" s="194"/>
      <c r="D569" s="195" t="s">
        <v>141</v>
      </c>
      <c r="E569" s="196" t="s">
        <v>19</v>
      </c>
      <c r="F569" s="197" t="s">
        <v>824</v>
      </c>
      <c r="G569" s="194"/>
      <c r="H569" s="196" t="s">
        <v>19</v>
      </c>
      <c r="I569" s="198"/>
      <c r="J569" s="194"/>
      <c r="K569" s="194"/>
      <c r="L569" s="199"/>
      <c r="M569" s="200"/>
      <c r="N569" s="201"/>
      <c r="O569" s="201"/>
      <c r="P569" s="201"/>
      <c r="Q569" s="201"/>
      <c r="R569" s="201"/>
      <c r="S569" s="201"/>
      <c r="T569" s="202"/>
      <c r="AT569" s="203" t="s">
        <v>141</v>
      </c>
      <c r="AU569" s="203" t="s">
        <v>82</v>
      </c>
      <c r="AV569" s="13" t="s">
        <v>80</v>
      </c>
      <c r="AW569" s="13" t="s">
        <v>33</v>
      </c>
      <c r="AX569" s="13" t="s">
        <v>72</v>
      </c>
      <c r="AY569" s="203" t="s">
        <v>129</v>
      </c>
    </row>
    <row r="570" spans="1:65" s="14" customFormat="1" ht="11.25">
      <c r="B570" s="204"/>
      <c r="C570" s="205"/>
      <c r="D570" s="195" t="s">
        <v>141</v>
      </c>
      <c r="E570" s="206" t="s">
        <v>19</v>
      </c>
      <c r="F570" s="207" t="s">
        <v>825</v>
      </c>
      <c r="G570" s="205"/>
      <c r="H570" s="208">
        <v>106.02</v>
      </c>
      <c r="I570" s="209"/>
      <c r="J570" s="205"/>
      <c r="K570" s="205"/>
      <c r="L570" s="210"/>
      <c r="M570" s="211"/>
      <c r="N570" s="212"/>
      <c r="O570" s="212"/>
      <c r="P570" s="212"/>
      <c r="Q570" s="212"/>
      <c r="R570" s="212"/>
      <c r="S570" s="212"/>
      <c r="T570" s="213"/>
      <c r="AT570" s="214" t="s">
        <v>141</v>
      </c>
      <c r="AU570" s="214" t="s">
        <v>82</v>
      </c>
      <c r="AV570" s="14" t="s">
        <v>82</v>
      </c>
      <c r="AW570" s="14" t="s">
        <v>33</v>
      </c>
      <c r="AX570" s="14" t="s">
        <v>80</v>
      </c>
      <c r="AY570" s="214" t="s">
        <v>129</v>
      </c>
    </row>
    <row r="571" spans="1:65" s="2" customFormat="1" ht="16.5" customHeight="1">
      <c r="A571" s="36"/>
      <c r="B571" s="37"/>
      <c r="C571" s="175" t="s">
        <v>826</v>
      </c>
      <c r="D571" s="175" t="s">
        <v>132</v>
      </c>
      <c r="E571" s="176" t="s">
        <v>827</v>
      </c>
      <c r="F571" s="177" t="s">
        <v>828</v>
      </c>
      <c r="G571" s="178" t="s">
        <v>135</v>
      </c>
      <c r="H571" s="179">
        <v>106.02</v>
      </c>
      <c r="I571" s="180"/>
      <c r="J571" s="181">
        <f>ROUND(I571*H571,2)</f>
        <v>0</v>
      </c>
      <c r="K571" s="177" t="s">
        <v>136</v>
      </c>
      <c r="L571" s="41"/>
      <c r="M571" s="182" t="s">
        <v>19</v>
      </c>
      <c r="N571" s="183" t="s">
        <v>43</v>
      </c>
      <c r="O571" s="66"/>
      <c r="P571" s="184">
        <f>O571*H571</f>
        <v>0</v>
      </c>
      <c r="Q571" s="184">
        <v>0</v>
      </c>
      <c r="R571" s="184">
        <f>Q571*H571</f>
        <v>0</v>
      </c>
      <c r="S571" s="184">
        <v>8.0000000000000002E-3</v>
      </c>
      <c r="T571" s="185">
        <f>S571*H571</f>
        <v>0.84816000000000003</v>
      </c>
      <c r="U571" s="36"/>
      <c r="V571" s="36"/>
      <c r="W571" s="36"/>
      <c r="X571" s="36"/>
      <c r="Y571" s="36"/>
      <c r="Z571" s="36"/>
      <c r="AA571" s="36"/>
      <c r="AB571" s="36"/>
      <c r="AC571" s="36"/>
      <c r="AD571" s="36"/>
      <c r="AE571" s="36"/>
      <c r="AR571" s="186" t="s">
        <v>246</v>
      </c>
      <c r="AT571" s="186" t="s">
        <v>132</v>
      </c>
      <c r="AU571" s="186" t="s">
        <v>82</v>
      </c>
      <c r="AY571" s="19" t="s">
        <v>129</v>
      </c>
      <c r="BE571" s="187">
        <f>IF(N571="základní",J571,0)</f>
        <v>0</v>
      </c>
      <c r="BF571" s="187">
        <f>IF(N571="snížená",J571,0)</f>
        <v>0</v>
      </c>
      <c r="BG571" s="187">
        <f>IF(N571="zákl. přenesená",J571,0)</f>
        <v>0</v>
      </c>
      <c r="BH571" s="187">
        <f>IF(N571="sníž. přenesená",J571,0)</f>
        <v>0</v>
      </c>
      <c r="BI571" s="187">
        <f>IF(N571="nulová",J571,0)</f>
        <v>0</v>
      </c>
      <c r="BJ571" s="19" t="s">
        <v>80</v>
      </c>
      <c r="BK571" s="187">
        <f>ROUND(I571*H571,2)</f>
        <v>0</v>
      </c>
      <c r="BL571" s="19" t="s">
        <v>246</v>
      </c>
      <c r="BM571" s="186" t="s">
        <v>829</v>
      </c>
    </row>
    <row r="572" spans="1:65" s="2" customFormat="1" ht="11.25">
      <c r="A572" s="36"/>
      <c r="B572" s="37"/>
      <c r="C572" s="38"/>
      <c r="D572" s="188" t="s">
        <v>139</v>
      </c>
      <c r="E572" s="38"/>
      <c r="F572" s="189" t="s">
        <v>830</v>
      </c>
      <c r="G572" s="38"/>
      <c r="H572" s="38"/>
      <c r="I572" s="190"/>
      <c r="J572" s="38"/>
      <c r="K572" s="38"/>
      <c r="L572" s="41"/>
      <c r="M572" s="191"/>
      <c r="N572" s="192"/>
      <c r="O572" s="66"/>
      <c r="P572" s="66"/>
      <c r="Q572" s="66"/>
      <c r="R572" s="66"/>
      <c r="S572" s="66"/>
      <c r="T572" s="67"/>
      <c r="U572" s="36"/>
      <c r="V572" s="36"/>
      <c r="W572" s="36"/>
      <c r="X572" s="36"/>
      <c r="Y572" s="36"/>
      <c r="Z572" s="36"/>
      <c r="AA572" s="36"/>
      <c r="AB572" s="36"/>
      <c r="AC572" s="36"/>
      <c r="AD572" s="36"/>
      <c r="AE572" s="36"/>
      <c r="AT572" s="19" t="s">
        <v>139</v>
      </c>
      <c r="AU572" s="19" t="s">
        <v>82</v>
      </c>
    </row>
    <row r="573" spans="1:65" s="2" customFormat="1" ht="39">
      <c r="A573" s="36"/>
      <c r="B573" s="37"/>
      <c r="C573" s="38"/>
      <c r="D573" s="195" t="s">
        <v>171</v>
      </c>
      <c r="E573" s="38"/>
      <c r="F573" s="226" t="s">
        <v>823</v>
      </c>
      <c r="G573" s="38"/>
      <c r="H573" s="38"/>
      <c r="I573" s="190"/>
      <c r="J573" s="38"/>
      <c r="K573" s="38"/>
      <c r="L573" s="41"/>
      <c r="M573" s="191"/>
      <c r="N573" s="192"/>
      <c r="O573" s="66"/>
      <c r="P573" s="66"/>
      <c r="Q573" s="66"/>
      <c r="R573" s="66"/>
      <c r="S573" s="66"/>
      <c r="T573" s="67"/>
      <c r="U573" s="36"/>
      <c r="V573" s="36"/>
      <c r="W573" s="36"/>
      <c r="X573" s="36"/>
      <c r="Y573" s="36"/>
      <c r="Z573" s="36"/>
      <c r="AA573" s="36"/>
      <c r="AB573" s="36"/>
      <c r="AC573" s="36"/>
      <c r="AD573" s="36"/>
      <c r="AE573" s="36"/>
      <c r="AT573" s="19" t="s">
        <v>171</v>
      </c>
      <c r="AU573" s="19" t="s">
        <v>82</v>
      </c>
    </row>
    <row r="574" spans="1:65" s="2" customFormat="1" ht="16.5" customHeight="1">
      <c r="A574" s="36"/>
      <c r="B574" s="37"/>
      <c r="C574" s="175" t="s">
        <v>831</v>
      </c>
      <c r="D574" s="175" t="s">
        <v>132</v>
      </c>
      <c r="E574" s="176" t="s">
        <v>832</v>
      </c>
      <c r="F574" s="177" t="s">
        <v>833</v>
      </c>
      <c r="G574" s="178" t="s">
        <v>176</v>
      </c>
      <c r="H574" s="179">
        <v>1</v>
      </c>
      <c r="I574" s="180"/>
      <c r="J574" s="181">
        <f>ROUND(I574*H574,2)</f>
        <v>0</v>
      </c>
      <c r="K574" s="177" t="s">
        <v>19</v>
      </c>
      <c r="L574" s="41"/>
      <c r="M574" s="182" t="s">
        <v>19</v>
      </c>
      <c r="N574" s="183" t="s">
        <v>43</v>
      </c>
      <c r="O574" s="66"/>
      <c r="P574" s="184">
        <f>O574*H574</f>
        <v>0</v>
      </c>
      <c r="Q574" s="184">
        <v>0</v>
      </c>
      <c r="R574" s="184">
        <f>Q574*H574</f>
        <v>0</v>
      </c>
      <c r="S574" s="184">
        <v>0</v>
      </c>
      <c r="T574" s="185">
        <f>S574*H574</f>
        <v>0</v>
      </c>
      <c r="U574" s="36"/>
      <c r="V574" s="36"/>
      <c r="W574" s="36"/>
      <c r="X574" s="36"/>
      <c r="Y574" s="36"/>
      <c r="Z574" s="36"/>
      <c r="AA574" s="36"/>
      <c r="AB574" s="36"/>
      <c r="AC574" s="36"/>
      <c r="AD574" s="36"/>
      <c r="AE574" s="36"/>
      <c r="AR574" s="186" t="s">
        <v>246</v>
      </c>
      <c r="AT574" s="186" t="s">
        <v>132</v>
      </c>
      <c r="AU574" s="186" t="s">
        <v>82</v>
      </c>
      <c r="AY574" s="19" t="s">
        <v>129</v>
      </c>
      <c r="BE574" s="187">
        <f>IF(N574="základní",J574,0)</f>
        <v>0</v>
      </c>
      <c r="BF574" s="187">
        <f>IF(N574="snížená",J574,0)</f>
        <v>0</v>
      </c>
      <c r="BG574" s="187">
        <f>IF(N574="zákl. přenesená",J574,0)</f>
        <v>0</v>
      </c>
      <c r="BH574" s="187">
        <f>IF(N574="sníž. přenesená",J574,0)</f>
        <v>0</v>
      </c>
      <c r="BI574" s="187">
        <f>IF(N574="nulová",J574,0)</f>
        <v>0</v>
      </c>
      <c r="BJ574" s="19" t="s">
        <v>80</v>
      </c>
      <c r="BK574" s="187">
        <f>ROUND(I574*H574,2)</f>
        <v>0</v>
      </c>
      <c r="BL574" s="19" t="s">
        <v>246</v>
      </c>
      <c r="BM574" s="186" t="s">
        <v>834</v>
      </c>
    </row>
    <row r="575" spans="1:65" s="2" customFormat="1" ht="24.2" customHeight="1">
      <c r="A575" s="36"/>
      <c r="B575" s="37"/>
      <c r="C575" s="175" t="s">
        <v>835</v>
      </c>
      <c r="D575" s="175" t="s">
        <v>132</v>
      </c>
      <c r="E575" s="176" t="s">
        <v>836</v>
      </c>
      <c r="F575" s="177" t="s">
        <v>837</v>
      </c>
      <c r="G575" s="178" t="s">
        <v>168</v>
      </c>
      <c r="H575" s="179">
        <v>33</v>
      </c>
      <c r="I575" s="180"/>
      <c r="J575" s="181">
        <f>ROUND(I575*H575,2)</f>
        <v>0</v>
      </c>
      <c r="K575" s="177" t="s">
        <v>136</v>
      </c>
      <c r="L575" s="41"/>
      <c r="M575" s="182" t="s">
        <v>19</v>
      </c>
      <c r="N575" s="183" t="s">
        <v>43</v>
      </c>
      <c r="O575" s="66"/>
      <c r="P575" s="184">
        <f>O575*H575</f>
        <v>0</v>
      </c>
      <c r="Q575" s="184">
        <v>0</v>
      </c>
      <c r="R575" s="184">
        <f>Q575*H575</f>
        <v>0</v>
      </c>
      <c r="S575" s="184">
        <v>2.4E-2</v>
      </c>
      <c r="T575" s="185">
        <f>S575*H575</f>
        <v>0.79200000000000004</v>
      </c>
      <c r="U575" s="36"/>
      <c r="V575" s="36"/>
      <c r="W575" s="36"/>
      <c r="X575" s="36"/>
      <c r="Y575" s="36"/>
      <c r="Z575" s="36"/>
      <c r="AA575" s="36"/>
      <c r="AB575" s="36"/>
      <c r="AC575" s="36"/>
      <c r="AD575" s="36"/>
      <c r="AE575" s="36"/>
      <c r="AR575" s="186" t="s">
        <v>246</v>
      </c>
      <c r="AT575" s="186" t="s">
        <v>132</v>
      </c>
      <c r="AU575" s="186" t="s">
        <v>82</v>
      </c>
      <c r="AY575" s="19" t="s">
        <v>129</v>
      </c>
      <c r="BE575" s="187">
        <f>IF(N575="základní",J575,0)</f>
        <v>0</v>
      </c>
      <c r="BF575" s="187">
        <f>IF(N575="snížená",J575,0)</f>
        <v>0</v>
      </c>
      <c r="BG575" s="187">
        <f>IF(N575="zákl. přenesená",J575,0)</f>
        <v>0</v>
      </c>
      <c r="BH575" s="187">
        <f>IF(N575="sníž. přenesená",J575,0)</f>
        <v>0</v>
      </c>
      <c r="BI575" s="187">
        <f>IF(N575="nulová",J575,0)</f>
        <v>0</v>
      </c>
      <c r="BJ575" s="19" t="s">
        <v>80</v>
      </c>
      <c r="BK575" s="187">
        <f>ROUND(I575*H575,2)</f>
        <v>0</v>
      </c>
      <c r="BL575" s="19" t="s">
        <v>246</v>
      </c>
      <c r="BM575" s="186" t="s">
        <v>838</v>
      </c>
    </row>
    <row r="576" spans="1:65" s="2" customFormat="1" ht="11.25">
      <c r="A576" s="36"/>
      <c r="B576" s="37"/>
      <c r="C576" s="38"/>
      <c r="D576" s="188" t="s">
        <v>139</v>
      </c>
      <c r="E576" s="38"/>
      <c r="F576" s="189" t="s">
        <v>839</v>
      </c>
      <c r="G576" s="38"/>
      <c r="H576" s="38"/>
      <c r="I576" s="190"/>
      <c r="J576" s="38"/>
      <c r="K576" s="38"/>
      <c r="L576" s="41"/>
      <c r="M576" s="191"/>
      <c r="N576" s="192"/>
      <c r="O576" s="66"/>
      <c r="P576" s="66"/>
      <c r="Q576" s="66"/>
      <c r="R576" s="66"/>
      <c r="S576" s="66"/>
      <c r="T576" s="67"/>
      <c r="U576" s="36"/>
      <c r="V576" s="36"/>
      <c r="W576" s="36"/>
      <c r="X576" s="36"/>
      <c r="Y576" s="36"/>
      <c r="Z576" s="36"/>
      <c r="AA576" s="36"/>
      <c r="AB576" s="36"/>
      <c r="AC576" s="36"/>
      <c r="AD576" s="36"/>
      <c r="AE576" s="36"/>
      <c r="AT576" s="19" t="s">
        <v>139</v>
      </c>
      <c r="AU576" s="19" t="s">
        <v>82</v>
      </c>
    </row>
    <row r="577" spans="1:65" s="2" customFormat="1" ht="29.25">
      <c r="A577" s="36"/>
      <c r="B577" s="37"/>
      <c r="C577" s="38"/>
      <c r="D577" s="195" t="s">
        <v>171</v>
      </c>
      <c r="E577" s="38"/>
      <c r="F577" s="226" t="s">
        <v>840</v>
      </c>
      <c r="G577" s="38"/>
      <c r="H577" s="38"/>
      <c r="I577" s="190"/>
      <c r="J577" s="38"/>
      <c r="K577" s="38"/>
      <c r="L577" s="41"/>
      <c r="M577" s="191"/>
      <c r="N577" s="192"/>
      <c r="O577" s="66"/>
      <c r="P577" s="66"/>
      <c r="Q577" s="66"/>
      <c r="R577" s="66"/>
      <c r="S577" s="66"/>
      <c r="T577" s="67"/>
      <c r="U577" s="36"/>
      <c r="V577" s="36"/>
      <c r="W577" s="36"/>
      <c r="X577" s="36"/>
      <c r="Y577" s="36"/>
      <c r="Z577" s="36"/>
      <c r="AA577" s="36"/>
      <c r="AB577" s="36"/>
      <c r="AC577" s="36"/>
      <c r="AD577" s="36"/>
      <c r="AE577" s="36"/>
      <c r="AT577" s="19" t="s">
        <v>171</v>
      </c>
      <c r="AU577" s="19" t="s">
        <v>82</v>
      </c>
    </row>
    <row r="578" spans="1:65" s="2" customFormat="1" ht="24.2" customHeight="1">
      <c r="A578" s="36"/>
      <c r="B578" s="37"/>
      <c r="C578" s="175" t="s">
        <v>841</v>
      </c>
      <c r="D578" s="175" t="s">
        <v>132</v>
      </c>
      <c r="E578" s="176" t="s">
        <v>842</v>
      </c>
      <c r="F578" s="177" t="s">
        <v>843</v>
      </c>
      <c r="G578" s="178" t="s">
        <v>176</v>
      </c>
      <c r="H578" s="179">
        <v>1</v>
      </c>
      <c r="I578" s="180"/>
      <c r="J578" s="181">
        <f>ROUND(I578*H578,2)</f>
        <v>0</v>
      </c>
      <c r="K578" s="177" t="s">
        <v>19</v>
      </c>
      <c r="L578" s="41"/>
      <c r="M578" s="182" t="s">
        <v>19</v>
      </c>
      <c r="N578" s="183" t="s">
        <v>43</v>
      </c>
      <c r="O578" s="66"/>
      <c r="P578" s="184">
        <f>O578*H578</f>
        <v>0</v>
      </c>
      <c r="Q578" s="184">
        <v>0</v>
      </c>
      <c r="R578" s="184">
        <f>Q578*H578</f>
        <v>0</v>
      </c>
      <c r="S578" s="184">
        <v>0</v>
      </c>
      <c r="T578" s="185">
        <f>S578*H578</f>
        <v>0</v>
      </c>
      <c r="U578" s="36"/>
      <c r="V578" s="36"/>
      <c r="W578" s="36"/>
      <c r="X578" s="36"/>
      <c r="Y578" s="36"/>
      <c r="Z578" s="36"/>
      <c r="AA578" s="36"/>
      <c r="AB578" s="36"/>
      <c r="AC578" s="36"/>
      <c r="AD578" s="36"/>
      <c r="AE578" s="36"/>
      <c r="AR578" s="186" t="s">
        <v>246</v>
      </c>
      <c r="AT578" s="186" t="s">
        <v>132</v>
      </c>
      <c r="AU578" s="186" t="s">
        <v>82</v>
      </c>
      <c r="AY578" s="19" t="s">
        <v>129</v>
      </c>
      <c r="BE578" s="187">
        <f>IF(N578="základní",J578,0)</f>
        <v>0</v>
      </c>
      <c r="BF578" s="187">
        <f>IF(N578="snížená",J578,0)</f>
        <v>0</v>
      </c>
      <c r="BG578" s="187">
        <f>IF(N578="zákl. přenesená",J578,0)</f>
        <v>0</v>
      </c>
      <c r="BH578" s="187">
        <f>IF(N578="sníž. přenesená",J578,0)</f>
        <v>0</v>
      </c>
      <c r="BI578" s="187">
        <f>IF(N578="nulová",J578,0)</f>
        <v>0</v>
      </c>
      <c r="BJ578" s="19" t="s">
        <v>80</v>
      </c>
      <c r="BK578" s="187">
        <f>ROUND(I578*H578,2)</f>
        <v>0</v>
      </c>
      <c r="BL578" s="19" t="s">
        <v>246</v>
      </c>
      <c r="BM578" s="186" t="s">
        <v>844</v>
      </c>
    </row>
    <row r="579" spans="1:65" s="2" customFormat="1" ht="44.25" customHeight="1">
      <c r="A579" s="36"/>
      <c r="B579" s="37"/>
      <c r="C579" s="175" t="s">
        <v>845</v>
      </c>
      <c r="D579" s="175" t="s">
        <v>132</v>
      </c>
      <c r="E579" s="176" t="s">
        <v>846</v>
      </c>
      <c r="F579" s="177" t="s">
        <v>847</v>
      </c>
      <c r="G579" s="178" t="s">
        <v>176</v>
      </c>
      <c r="H579" s="179">
        <v>1</v>
      </c>
      <c r="I579" s="180"/>
      <c r="J579" s="181">
        <f>ROUND(I579*H579,2)</f>
        <v>0</v>
      </c>
      <c r="K579" s="177" t="s">
        <v>19</v>
      </c>
      <c r="L579" s="41"/>
      <c r="M579" s="182" t="s">
        <v>19</v>
      </c>
      <c r="N579" s="183" t="s">
        <v>43</v>
      </c>
      <c r="O579" s="66"/>
      <c r="P579" s="184">
        <f>O579*H579</f>
        <v>0</v>
      </c>
      <c r="Q579" s="184">
        <v>0</v>
      </c>
      <c r="R579" s="184">
        <f>Q579*H579</f>
        <v>0</v>
      </c>
      <c r="S579" s="184">
        <v>0</v>
      </c>
      <c r="T579" s="185">
        <f>S579*H579</f>
        <v>0</v>
      </c>
      <c r="U579" s="36"/>
      <c r="V579" s="36"/>
      <c r="W579" s="36"/>
      <c r="X579" s="36"/>
      <c r="Y579" s="36"/>
      <c r="Z579" s="36"/>
      <c r="AA579" s="36"/>
      <c r="AB579" s="36"/>
      <c r="AC579" s="36"/>
      <c r="AD579" s="36"/>
      <c r="AE579" s="36"/>
      <c r="AR579" s="186" t="s">
        <v>246</v>
      </c>
      <c r="AT579" s="186" t="s">
        <v>132</v>
      </c>
      <c r="AU579" s="186" t="s">
        <v>82</v>
      </c>
      <c r="AY579" s="19" t="s">
        <v>129</v>
      </c>
      <c r="BE579" s="187">
        <f>IF(N579="základní",J579,0)</f>
        <v>0</v>
      </c>
      <c r="BF579" s="187">
        <f>IF(N579="snížená",J579,0)</f>
        <v>0</v>
      </c>
      <c r="BG579" s="187">
        <f>IF(N579="zákl. přenesená",J579,0)</f>
        <v>0</v>
      </c>
      <c r="BH579" s="187">
        <f>IF(N579="sníž. přenesená",J579,0)</f>
        <v>0</v>
      </c>
      <c r="BI579" s="187">
        <f>IF(N579="nulová",J579,0)</f>
        <v>0</v>
      </c>
      <c r="BJ579" s="19" t="s">
        <v>80</v>
      </c>
      <c r="BK579" s="187">
        <f>ROUND(I579*H579,2)</f>
        <v>0</v>
      </c>
      <c r="BL579" s="19" t="s">
        <v>246</v>
      </c>
      <c r="BM579" s="186" t="s">
        <v>848</v>
      </c>
    </row>
    <row r="580" spans="1:65" s="2" customFormat="1" ht="24.2" customHeight="1">
      <c r="A580" s="36"/>
      <c r="B580" s="37"/>
      <c r="C580" s="175" t="s">
        <v>849</v>
      </c>
      <c r="D580" s="175" t="s">
        <v>132</v>
      </c>
      <c r="E580" s="176" t="s">
        <v>850</v>
      </c>
      <c r="F580" s="177" t="s">
        <v>851</v>
      </c>
      <c r="G580" s="178" t="s">
        <v>176</v>
      </c>
      <c r="H580" s="179">
        <v>1</v>
      </c>
      <c r="I580" s="180"/>
      <c r="J580" s="181">
        <f>ROUND(I580*H580,2)</f>
        <v>0</v>
      </c>
      <c r="K580" s="177" t="s">
        <v>19</v>
      </c>
      <c r="L580" s="41"/>
      <c r="M580" s="182" t="s">
        <v>19</v>
      </c>
      <c r="N580" s="183" t="s">
        <v>43</v>
      </c>
      <c r="O580" s="66"/>
      <c r="P580" s="184">
        <f>O580*H580</f>
        <v>0</v>
      </c>
      <c r="Q580" s="184">
        <v>0</v>
      </c>
      <c r="R580" s="184">
        <f>Q580*H580</f>
        <v>0</v>
      </c>
      <c r="S580" s="184">
        <v>0</v>
      </c>
      <c r="T580" s="185">
        <f>S580*H580</f>
        <v>0</v>
      </c>
      <c r="U580" s="36"/>
      <c r="V580" s="36"/>
      <c r="W580" s="36"/>
      <c r="X580" s="36"/>
      <c r="Y580" s="36"/>
      <c r="Z580" s="36"/>
      <c r="AA580" s="36"/>
      <c r="AB580" s="36"/>
      <c r="AC580" s="36"/>
      <c r="AD580" s="36"/>
      <c r="AE580" s="36"/>
      <c r="AR580" s="186" t="s">
        <v>246</v>
      </c>
      <c r="AT580" s="186" t="s">
        <v>132</v>
      </c>
      <c r="AU580" s="186" t="s">
        <v>82</v>
      </c>
      <c r="AY580" s="19" t="s">
        <v>129</v>
      </c>
      <c r="BE580" s="187">
        <f>IF(N580="základní",J580,0)</f>
        <v>0</v>
      </c>
      <c r="BF580" s="187">
        <f>IF(N580="snížená",J580,0)</f>
        <v>0</v>
      </c>
      <c r="BG580" s="187">
        <f>IF(N580="zákl. přenesená",J580,0)</f>
        <v>0</v>
      </c>
      <c r="BH580" s="187">
        <f>IF(N580="sníž. přenesená",J580,0)</f>
        <v>0</v>
      </c>
      <c r="BI580" s="187">
        <f>IF(N580="nulová",J580,0)</f>
        <v>0</v>
      </c>
      <c r="BJ580" s="19" t="s">
        <v>80</v>
      </c>
      <c r="BK580" s="187">
        <f>ROUND(I580*H580,2)</f>
        <v>0</v>
      </c>
      <c r="BL580" s="19" t="s">
        <v>246</v>
      </c>
      <c r="BM580" s="186" t="s">
        <v>852</v>
      </c>
    </row>
    <row r="581" spans="1:65" s="2" customFormat="1" ht="24.2" customHeight="1">
      <c r="A581" s="36"/>
      <c r="B581" s="37"/>
      <c r="C581" s="175" t="s">
        <v>853</v>
      </c>
      <c r="D581" s="175" t="s">
        <v>132</v>
      </c>
      <c r="E581" s="176" t="s">
        <v>854</v>
      </c>
      <c r="F581" s="177" t="s">
        <v>855</v>
      </c>
      <c r="G581" s="178" t="s">
        <v>614</v>
      </c>
      <c r="H581" s="227"/>
      <c r="I581" s="180"/>
      <c r="J581" s="181">
        <f>ROUND(I581*H581,2)</f>
        <v>0</v>
      </c>
      <c r="K581" s="177" t="s">
        <v>136</v>
      </c>
      <c r="L581" s="41"/>
      <c r="M581" s="182" t="s">
        <v>19</v>
      </c>
      <c r="N581" s="183" t="s">
        <v>43</v>
      </c>
      <c r="O581" s="66"/>
      <c r="P581" s="184">
        <f>O581*H581</f>
        <v>0</v>
      </c>
      <c r="Q581" s="184">
        <v>0</v>
      </c>
      <c r="R581" s="184">
        <f>Q581*H581</f>
        <v>0</v>
      </c>
      <c r="S581" s="184">
        <v>0</v>
      </c>
      <c r="T581" s="185">
        <f>S581*H581</f>
        <v>0</v>
      </c>
      <c r="U581" s="36"/>
      <c r="V581" s="36"/>
      <c r="W581" s="36"/>
      <c r="X581" s="36"/>
      <c r="Y581" s="36"/>
      <c r="Z581" s="36"/>
      <c r="AA581" s="36"/>
      <c r="AB581" s="36"/>
      <c r="AC581" s="36"/>
      <c r="AD581" s="36"/>
      <c r="AE581" s="36"/>
      <c r="AR581" s="186" t="s">
        <v>246</v>
      </c>
      <c r="AT581" s="186" t="s">
        <v>132</v>
      </c>
      <c r="AU581" s="186" t="s">
        <v>82</v>
      </c>
      <c r="AY581" s="19" t="s">
        <v>129</v>
      </c>
      <c r="BE581" s="187">
        <f>IF(N581="základní",J581,0)</f>
        <v>0</v>
      </c>
      <c r="BF581" s="187">
        <f>IF(N581="snížená",J581,0)</f>
        <v>0</v>
      </c>
      <c r="BG581" s="187">
        <f>IF(N581="zákl. přenesená",J581,0)</f>
        <v>0</v>
      </c>
      <c r="BH581" s="187">
        <f>IF(N581="sníž. přenesená",J581,0)</f>
        <v>0</v>
      </c>
      <c r="BI581" s="187">
        <f>IF(N581="nulová",J581,0)</f>
        <v>0</v>
      </c>
      <c r="BJ581" s="19" t="s">
        <v>80</v>
      </c>
      <c r="BK581" s="187">
        <f>ROUND(I581*H581,2)</f>
        <v>0</v>
      </c>
      <c r="BL581" s="19" t="s">
        <v>246</v>
      </c>
      <c r="BM581" s="186" t="s">
        <v>856</v>
      </c>
    </row>
    <row r="582" spans="1:65" s="2" customFormat="1" ht="11.25">
      <c r="A582" s="36"/>
      <c r="B582" s="37"/>
      <c r="C582" s="38"/>
      <c r="D582" s="188" t="s">
        <v>139</v>
      </c>
      <c r="E582" s="38"/>
      <c r="F582" s="189" t="s">
        <v>857</v>
      </c>
      <c r="G582" s="38"/>
      <c r="H582" s="38"/>
      <c r="I582" s="190"/>
      <c r="J582" s="38"/>
      <c r="K582" s="38"/>
      <c r="L582" s="41"/>
      <c r="M582" s="191"/>
      <c r="N582" s="192"/>
      <c r="O582" s="66"/>
      <c r="P582" s="66"/>
      <c r="Q582" s="66"/>
      <c r="R582" s="66"/>
      <c r="S582" s="66"/>
      <c r="T582" s="67"/>
      <c r="U582" s="36"/>
      <c r="V582" s="36"/>
      <c r="W582" s="36"/>
      <c r="X582" s="36"/>
      <c r="Y582" s="36"/>
      <c r="Z582" s="36"/>
      <c r="AA582" s="36"/>
      <c r="AB582" s="36"/>
      <c r="AC582" s="36"/>
      <c r="AD582" s="36"/>
      <c r="AE582" s="36"/>
      <c r="AT582" s="19" t="s">
        <v>139</v>
      </c>
      <c r="AU582" s="19" t="s">
        <v>82</v>
      </c>
    </row>
    <row r="583" spans="1:65" s="2" customFormat="1" ht="78">
      <c r="A583" s="36"/>
      <c r="B583" s="37"/>
      <c r="C583" s="38"/>
      <c r="D583" s="195" t="s">
        <v>171</v>
      </c>
      <c r="E583" s="38"/>
      <c r="F583" s="226" t="s">
        <v>858</v>
      </c>
      <c r="G583" s="38"/>
      <c r="H583" s="38"/>
      <c r="I583" s="190"/>
      <c r="J583" s="38"/>
      <c r="K583" s="38"/>
      <c r="L583" s="41"/>
      <c r="M583" s="191"/>
      <c r="N583" s="192"/>
      <c r="O583" s="66"/>
      <c r="P583" s="66"/>
      <c r="Q583" s="66"/>
      <c r="R583" s="66"/>
      <c r="S583" s="66"/>
      <c r="T583" s="67"/>
      <c r="U583" s="36"/>
      <c r="V583" s="36"/>
      <c r="W583" s="36"/>
      <c r="X583" s="36"/>
      <c r="Y583" s="36"/>
      <c r="Z583" s="36"/>
      <c r="AA583" s="36"/>
      <c r="AB583" s="36"/>
      <c r="AC583" s="36"/>
      <c r="AD583" s="36"/>
      <c r="AE583" s="36"/>
      <c r="AT583" s="19" t="s">
        <v>171</v>
      </c>
      <c r="AU583" s="19" t="s">
        <v>82</v>
      </c>
    </row>
    <row r="584" spans="1:65" s="12" customFormat="1" ht="22.9" customHeight="1">
      <c r="B584" s="159"/>
      <c r="C584" s="160"/>
      <c r="D584" s="161" t="s">
        <v>71</v>
      </c>
      <c r="E584" s="173" t="s">
        <v>859</v>
      </c>
      <c r="F584" s="173" t="s">
        <v>860</v>
      </c>
      <c r="G584" s="160"/>
      <c r="H584" s="160"/>
      <c r="I584" s="163"/>
      <c r="J584" s="174">
        <f>BK584</f>
        <v>0</v>
      </c>
      <c r="K584" s="160"/>
      <c r="L584" s="165"/>
      <c r="M584" s="166"/>
      <c r="N584" s="167"/>
      <c r="O584" s="167"/>
      <c r="P584" s="168">
        <f>SUM(P585:P586)</f>
        <v>0</v>
      </c>
      <c r="Q584" s="167"/>
      <c r="R584" s="168">
        <f>SUM(R585:R586)</f>
        <v>0</v>
      </c>
      <c r="S584" s="167"/>
      <c r="T584" s="169">
        <f>SUM(T585:T586)</f>
        <v>0</v>
      </c>
      <c r="AR584" s="170" t="s">
        <v>82</v>
      </c>
      <c r="AT584" s="171" t="s">
        <v>71</v>
      </c>
      <c r="AU584" s="171" t="s">
        <v>80</v>
      </c>
      <c r="AY584" s="170" t="s">
        <v>129</v>
      </c>
      <c r="BK584" s="172">
        <f>SUM(BK585:BK586)</f>
        <v>0</v>
      </c>
    </row>
    <row r="585" spans="1:65" s="2" customFormat="1" ht="24.2" customHeight="1">
      <c r="A585" s="36"/>
      <c r="B585" s="37"/>
      <c r="C585" s="175" t="s">
        <v>861</v>
      </c>
      <c r="D585" s="175" t="s">
        <v>132</v>
      </c>
      <c r="E585" s="176" t="s">
        <v>862</v>
      </c>
      <c r="F585" s="177" t="s">
        <v>863</v>
      </c>
      <c r="G585" s="178" t="s">
        <v>168</v>
      </c>
      <c r="H585" s="179">
        <v>12</v>
      </c>
      <c r="I585" s="180"/>
      <c r="J585" s="181">
        <f>ROUND(I585*H585,2)</f>
        <v>0</v>
      </c>
      <c r="K585" s="177" t="s">
        <v>136</v>
      </c>
      <c r="L585" s="41"/>
      <c r="M585" s="182" t="s">
        <v>19</v>
      </c>
      <c r="N585" s="183" t="s">
        <v>43</v>
      </c>
      <c r="O585" s="66"/>
      <c r="P585" s="184">
        <f>O585*H585</f>
        <v>0</v>
      </c>
      <c r="Q585" s="184">
        <v>0</v>
      </c>
      <c r="R585" s="184">
        <f>Q585*H585</f>
        <v>0</v>
      </c>
      <c r="S585" s="184">
        <v>0</v>
      </c>
      <c r="T585" s="185">
        <f>S585*H585</f>
        <v>0</v>
      </c>
      <c r="U585" s="36"/>
      <c r="V585" s="36"/>
      <c r="W585" s="36"/>
      <c r="X585" s="36"/>
      <c r="Y585" s="36"/>
      <c r="Z585" s="36"/>
      <c r="AA585" s="36"/>
      <c r="AB585" s="36"/>
      <c r="AC585" s="36"/>
      <c r="AD585" s="36"/>
      <c r="AE585" s="36"/>
      <c r="AR585" s="186" t="s">
        <v>246</v>
      </c>
      <c r="AT585" s="186" t="s">
        <v>132</v>
      </c>
      <c r="AU585" s="186" t="s">
        <v>82</v>
      </c>
      <c r="AY585" s="19" t="s">
        <v>129</v>
      </c>
      <c r="BE585" s="187">
        <f>IF(N585="základní",J585,0)</f>
        <v>0</v>
      </c>
      <c r="BF585" s="187">
        <f>IF(N585="snížená",J585,0)</f>
        <v>0</v>
      </c>
      <c r="BG585" s="187">
        <f>IF(N585="zákl. přenesená",J585,0)</f>
        <v>0</v>
      </c>
      <c r="BH585" s="187">
        <f>IF(N585="sníž. přenesená",J585,0)</f>
        <v>0</v>
      </c>
      <c r="BI585" s="187">
        <f>IF(N585="nulová",J585,0)</f>
        <v>0</v>
      </c>
      <c r="BJ585" s="19" t="s">
        <v>80</v>
      </c>
      <c r="BK585" s="187">
        <f>ROUND(I585*H585,2)</f>
        <v>0</v>
      </c>
      <c r="BL585" s="19" t="s">
        <v>246</v>
      </c>
      <c r="BM585" s="186" t="s">
        <v>864</v>
      </c>
    </row>
    <row r="586" spans="1:65" s="2" customFormat="1" ht="11.25">
      <c r="A586" s="36"/>
      <c r="B586" s="37"/>
      <c r="C586" s="38"/>
      <c r="D586" s="188" t="s">
        <v>139</v>
      </c>
      <c r="E586" s="38"/>
      <c r="F586" s="189" t="s">
        <v>865</v>
      </c>
      <c r="G586" s="38"/>
      <c r="H586" s="38"/>
      <c r="I586" s="190"/>
      <c r="J586" s="38"/>
      <c r="K586" s="38"/>
      <c r="L586" s="41"/>
      <c r="M586" s="191"/>
      <c r="N586" s="192"/>
      <c r="O586" s="66"/>
      <c r="P586" s="66"/>
      <c r="Q586" s="66"/>
      <c r="R586" s="66"/>
      <c r="S586" s="66"/>
      <c r="T586" s="67"/>
      <c r="U586" s="36"/>
      <c r="V586" s="36"/>
      <c r="W586" s="36"/>
      <c r="X586" s="36"/>
      <c r="Y586" s="36"/>
      <c r="Z586" s="36"/>
      <c r="AA586" s="36"/>
      <c r="AB586" s="36"/>
      <c r="AC586" s="36"/>
      <c r="AD586" s="36"/>
      <c r="AE586" s="36"/>
      <c r="AT586" s="19" t="s">
        <v>139</v>
      </c>
      <c r="AU586" s="19" t="s">
        <v>82</v>
      </c>
    </row>
    <row r="587" spans="1:65" s="12" customFormat="1" ht="22.9" customHeight="1">
      <c r="B587" s="159"/>
      <c r="C587" s="160"/>
      <c r="D587" s="161" t="s">
        <v>71</v>
      </c>
      <c r="E587" s="173" t="s">
        <v>866</v>
      </c>
      <c r="F587" s="173" t="s">
        <v>867</v>
      </c>
      <c r="G587" s="160"/>
      <c r="H587" s="160"/>
      <c r="I587" s="163"/>
      <c r="J587" s="174">
        <f>BK587</f>
        <v>0</v>
      </c>
      <c r="K587" s="160"/>
      <c r="L587" s="165"/>
      <c r="M587" s="166"/>
      <c r="N587" s="167"/>
      <c r="O587" s="167"/>
      <c r="P587" s="168">
        <f>SUM(P588:P620)</f>
        <v>0</v>
      </c>
      <c r="Q587" s="167"/>
      <c r="R587" s="168">
        <f>SUM(R588:R620)</f>
        <v>3.1073331</v>
      </c>
      <c r="S587" s="167"/>
      <c r="T587" s="169">
        <f>SUM(T588:T620)</f>
        <v>8.5165000000000005E-2</v>
      </c>
      <c r="AR587" s="170" t="s">
        <v>82</v>
      </c>
      <c r="AT587" s="171" t="s">
        <v>71</v>
      </c>
      <c r="AU587" s="171" t="s">
        <v>80</v>
      </c>
      <c r="AY587" s="170" t="s">
        <v>129</v>
      </c>
      <c r="BK587" s="172">
        <f>SUM(BK588:BK620)</f>
        <v>0</v>
      </c>
    </row>
    <row r="588" spans="1:65" s="2" customFormat="1" ht="16.5" customHeight="1">
      <c r="A588" s="36"/>
      <c r="B588" s="37"/>
      <c r="C588" s="175" t="s">
        <v>868</v>
      </c>
      <c r="D588" s="175" t="s">
        <v>132</v>
      </c>
      <c r="E588" s="176" t="s">
        <v>869</v>
      </c>
      <c r="F588" s="177" t="s">
        <v>870</v>
      </c>
      <c r="G588" s="178" t="s">
        <v>135</v>
      </c>
      <c r="H588" s="179">
        <v>34.066000000000003</v>
      </c>
      <c r="I588" s="180"/>
      <c r="J588" s="181">
        <f>ROUND(I588*H588,2)</f>
        <v>0</v>
      </c>
      <c r="K588" s="177" t="s">
        <v>136</v>
      </c>
      <c r="L588" s="41"/>
      <c r="M588" s="182" t="s">
        <v>19</v>
      </c>
      <c r="N588" s="183" t="s">
        <v>43</v>
      </c>
      <c r="O588" s="66"/>
      <c r="P588" s="184">
        <f>O588*H588</f>
        <v>0</v>
      </c>
      <c r="Q588" s="184">
        <v>0</v>
      </c>
      <c r="R588" s="184">
        <f>Q588*H588</f>
        <v>0</v>
      </c>
      <c r="S588" s="184">
        <v>2.5000000000000001E-3</v>
      </c>
      <c r="T588" s="185">
        <f>S588*H588</f>
        <v>8.5165000000000005E-2</v>
      </c>
      <c r="U588" s="36"/>
      <c r="V588" s="36"/>
      <c r="W588" s="36"/>
      <c r="X588" s="36"/>
      <c r="Y588" s="36"/>
      <c r="Z588" s="36"/>
      <c r="AA588" s="36"/>
      <c r="AB588" s="36"/>
      <c r="AC588" s="36"/>
      <c r="AD588" s="36"/>
      <c r="AE588" s="36"/>
      <c r="AR588" s="186" t="s">
        <v>246</v>
      </c>
      <c r="AT588" s="186" t="s">
        <v>132</v>
      </c>
      <c r="AU588" s="186" t="s">
        <v>82</v>
      </c>
      <c r="AY588" s="19" t="s">
        <v>129</v>
      </c>
      <c r="BE588" s="187">
        <f>IF(N588="základní",J588,0)</f>
        <v>0</v>
      </c>
      <c r="BF588" s="187">
        <f>IF(N588="snížená",J588,0)</f>
        <v>0</v>
      </c>
      <c r="BG588" s="187">
        <f>IF(N588="zákl. přenesená",J588,0)</f>
        <v>0</v>
      </c>
      <c r="BH588" s="187">
        <f>IF(N588="sníž. přenesená",J588,0)</f>
        <v>0</v>
      </c>
      <c r="BI588" s="187">
        <f>IF(N588="nulová",J588,0)</f>
        <v>0</v>
      </c>
      <c r="BJ588" s="19" t="s">
        <v>80</v>
      </c>
      <c r="BK588" s="187">
        <f>ROUND(I588*H588,2)</f>
        <v>0</v>
      </c>
      <c r="BL588" s="19" t="s">
        <v>246</v>
      </c>
      <c r="BM588" s="186" t="s">
        <v>871</v>
      </c>
    </row>
    <row r="589" spans="1:65" s="2" customFormat="1" ht="11.25">
      <c r="A589" s="36"/>
      <c r="B589" s="37"/>
      <c r="C589" s="38"/>
      <c r="D589" s="188" t="s">
        <v>139</v>
      </c>
      <c r="E589" s="38"/>
      <c r="F589" s="189" t="s">
        <v>872</v>
      </c>
      <c r="G589" s="38"/>
      <c r="H589" s="38"/>
      <c r="I589" s="190"/>
      <c r="J589" s="38"/>
      <c r="K589" s="38"/>
      <c r="L589" s="41"/>
      <c r="M589" s="191"/>
      <c r="N589" s="192"/>
      <c r="O589" s="66"/>
      <c r="P589" s="66"/>
      <c r="Q589" s="66"/>
      <c r="R589" s="66"/>
      <c r="S589" s="66"/>
      <c r="T589" s="67"/>
      <c r="U589" s="36"/>
      <c r="V589" s="36"/>
      <c r="W589" s="36"/>
      <c r="X589" s="36"/>
      <c r="Y589" s="36"/>
      <c r="Z589" s="36"/>
      <c r="AA589" s="36"/>
      <c r="AB589" s="36"/>
      <c r="AC589" s="36"/>
      <c r="AD589" s="36"/>
      <c r="AE589" s="36"/>
      <c r="AT589" s="19" t="s">
        <v>139</v>
      </c>
      <c r="AU589" s="19" t="s">
        <v>82</v>
      </c>
    </row>
    <row r="590" spans="1:65" s="14" customFormat="1" ht="11.25">
      <c r="B590" s="204"/>
      <c r="C590" s="205"/>
      <c r="D590" s="195" t="s">
        <v>141</v>
      </c>
      <c r="E590" s="206" t="s">
        <v>19</v>
      </c>
      <c r="F590" s="207" t="s">
        <v>873</v>
      </c>
      <c r="G590" s="205"/>
      <c r="H590" s="208">
        <v>13.388</v>
      </c>
      <c r="I590" s="209"/>
      <c r="J590" s="205"/>
      <c r="K590" s="205"/>
      <c r="L590" s="210"/>
      <c r="M590" s="211"/>
      <c r="N590" s="212"/>
      <c r="O590" s="212"/>
      <c r="P590" s="212"/>
      <c r="Q590" s="212"/>
      <c r="R590" s="212"/>
      <c r="S590" s="212"/>
      <c r="T590" s="213"/>
      <c r="AT590" s="214" t="s">
        <v>141</v>
      </c>
      <c r="AU590" s="214" t="s">
        <v>82</v>
      </c>
      <c r="AV590" s="14" t="s">
        <v>82</v>
      </c>
      <c r="AW590" s="14" t="s">
        <v>33</v>
      </c>
      <c r="AX590" s="14" t="s">
        <v>72</v>
      </c>
      <c r="AY590" s="214" t="s">
        <v>129</v>
      </c>
    </row>
    <row r="591" spans="1:65" s="14" customFormat="1" ht="11.25">
      <c r="B591" s="204"/>
      <c r="C591" s="205"/>
      <c r="D591" s="195" t="s">
        <v>141</v>
      </c>
      <c r="E591" s="206" t="s">
        <v>19</v>
      </c>
      <c r="F591" s="207" t="s">
        <v>477</v>
      </c>
      <c r="G591" s="205"/>
      <c r="H591" s="208">
        <v>20.542999999999999</v>
      </c>
      <c r="I591" s="209"/>
      <c r="J591" s="205"/>
      <c r="K591" s="205"/>
      <c r="L591" s="210"/>
      <c r="M591" s="211"/>
      <c r="N591" s="212"/>
      <c r="O591" s="212"/>
      <c r="P591" s="212"/>
      <c r="Q591" s="212"/>
      <c r="R591" s="212"/>
      <c r="S591" s="212"/>
      <c r="T591" s="213"/>
      <c r="AT591" s="214" t="s">
        <v>141</v>
      </c>
      <c r="AU591" s="214" t="s">
        <v>82</v>
      </c>
      <c r="AV591" s="14" t="s">
        <v>82</v>
      </c>
      <c r="AW591" s="14" t="s">
        <v>33</v>
      </c>
      <c r="AX591" s="14" t="s">
        <v>72</v>
      </c>
      <c r="AY591" s="214" t="s">
        <v>129</v>
      </c>
    </row>
    <row r="592" spans="1:65" s="14" customFormat="1" ht="11.25">
      <c r="B592" s="204"/>
      <c r="C592" s="205"/>
      <c r="D592" s="195" t="s">
        <v>141</v>
      </c>
      <c r="E592" s="206" t="s">
        <v>19</v>
      </c>
      <c r="F592" s="207" t="s">
        <v>874</v>
      </c>
      <c r="G592" s="205"/>
      <c r="H592" s="208">
        <v>0.13500000000000001</v>
      </c>
      <c r="I592" s="209"/>
      <c r="J592" s="205"/>
      <c r="K592" s="205"/>
      <c r="L592" s="210"/>
      <c r="M592" s="211"/>
      <c r="N592" s="212"/>
      <c r="O592" s="212"/>
      <c r="P592" s="212"/>
      <c r="Q592" s="212"/>
      <c r="R592" s="212"/>
      <c r="S592" s="212"/>
      <c r="T592" s="213"/>
      <c r="AT592" s="214" t="s">
        <v>141</v>
      </c>
      <c r="AU592" s="214" t="s">
        <v>82</v>
      </c>
      <c r="AV592" s="14" t="s">
        <v>82</v>
      </c>
      <c r="AW592" s="14" t="s">
        <v>33</v>
      </c>
      <c r="AX592" s="14" t="s">
        <v>72</v>
      </c>
      <c r="AY592" s="214" t="s">
        <v>129</v>
      </c>
    </row>
    <row r="593" spans="1:65" s="15" customFormat="1" ht="11.25">
      <c r="B593" s="215"/>
      <c r="C593" s="216"/>
      <c r="D593" s="195" t="s">
        <v>141</v>
      </c>
      <c r="E593" s="217" t="s">
        <v>19</v>
      </c>
      <c r="F593" s="218" t="s">
        <v>145</v>
      </c>
      <c r="G593" s="216"/>
      <c r="H593" s="219">
        <v>34.066000000000003</v>
      </c>
      <c r="I593" s="220"/>
      <c r="J593" s="216"/>
      <c r="K593" s="216"/>
      <c r="L593" s="221"/>
      <c r="M593" s="222"/>
      <c r="N593" s="223"/>
      <c r="O593" s="223"/>
      <c r="P593" s="223"/>
      <c r="Q593" s="223"/>
      <c r="R593" s="223"/>
      <c r="S593" s="223"/>
      <c r="T593" s="224"/>
      <c r="AT593" s="225" t="s">
        <v>141</v>
      </c>
      <c r="AU593" s="225" t="s">
        <v>82</v>
      </c>
      <c r="AV593" s="15" t="s">
        <v>137</v>
      </c>
      <c r="AW593" s="15" t="s">
        <v>33</v>
      </c>
      <c r="AX593" s="15" t="s">
        <v>80</v>
      </c>
      <c r="AY593" s="225" t="s">
        <v>129</v>
      </c>
    </row>
    <row r="594" spans="1:65" s="2" customFormat="1" ht="16.5" customHeight="1">
      <c r="A594" s="36"/>
      <c r="B594" s="37"/>
      <c r="C594" s="175" t="s">
        <v>875</v>
      </c>
      <c r="D594" s="175" t="s">
        <v>132</v>
      </c>
      <c r="E594" s="176" t="s">
        <v>876</v>
      </c>
      <c r="F594" s="177" t="s">
        <v>877</v>
      </c>
      <c r="G594" s="178" t="s">
        <v>135</v>
      </c>
      <c r="H594" s="179">
        <v>170.69499999999999</v>
      </c>
      <c r="I594" s="180"/>
      <c r="J594" s="181">
        <f>ROUND(I594*H594,2)</f>
        <v>0</v>
      </c>
      <c r="K594" s="177" t="s">
        <v>136</v>
      </c>
      <c r="L594" s="41"/>
      <c r="M594" s="182" t="s">
        <v>19</v>
      </c>
      <c r="N594" s="183" t="s">
        <v>43</v>
      </c>
      <c r="O594" s="66"/>
      <c r="P594" s="184">
        <f>O594*H594</f>
        <v>0</v>
      </c>
      <c r="Q594" s="184">
        <v>0</v>
      </c>
      <c r="R594" s="184">
        <f>Q594*H594</f>
        <v>0</v>
      </c>
      <c r="S594" s="184">
        <v>0</v>
      </c>
      <c r="T594" s="185">
        <f>S594*H594</f>
        <v>0</v>
      </c>
      <c r="U594" s="36"/>
      <c r="V594" s="36"/>
      <c r="W594" s="36"/>
      <c r="X594" s="36"/>
      <c r="Y594" s="36"/>
      <c r="Z594" s="36"/>
      <c r="AA594" s="36"/>
      <c r="AB594" s="36"/>
      <c r="AC594" s="36"/>
      <c r="AD594" s="36"/>
      <c r="AE594" s="36"/>
      <c r="AR594" s="186" t="s">
        <v>246</v>
      </c>
      <c r="AT594" s="186" t="s">
        <v>132</v>
      </c>
      <c r="AU594" s="186" t="s">
        <v>82</v>
      </c>
      <c r="AY594" s="19" t="s">
        <v>129</v>
      </c>
      <c r="BE594" s="187">
        <f>IF(N594="základní",J594,0)</f>
        <v>0</v>
      </c>
      <c r="BF594" s="187">
        <f>IF(N594="snížená",J594,0)</f>
        <v>0</v>
      </c>
      <c r="BG594" s="187">
        <f>IF(N594="zákl. přenesená",J594,0)</f>
        <v>0</v>
      </c>
      <c r="BH594" s="187">
        <f>IF(N594="sníž. přenesená",J594,0)</f>
        <v>0</v>
      </c>
      <c r="BI594" s="187">
        <f>IF(N594="nulová",J594,0)</f>
        <v>0</v>
      </c>
      <c r="BJ594" s="19" t="s">
        <v>80</v>
      </c>
      <c r="BK594" s="187">
        <f>ROUND(I594*H594,2)</f>
        <v>0</v>
      </c>
      <c r="BL594" s="19" t="s">
        <v>246</v>
      </c>
      <c r="BM594" s="186" t="s">
        <v>878</v>
      </c>
    </row>
    <row r="595" spans="1:65" s="2" customFormat="1" ht="11.25">
      <c r="A595" s="36"/>
      <c r="B595" s="37"/>
      <c r="C595" s="38"/>
      <c r="D595" s="188" t="s">
        <v>139</v>
      </c>
      <c r="E595" s="38"/>
      <c r="F595" s="189" t="s">
        <v>879</v>
      </c>
      <c r="G595" s="38"/>
      <c r="H595" s="38"/>
      <c r="I595" s="190"/>
      <c r="J595" s="38"/>
      <c r="K595" s="38"/>
      <c r="L595" s="41"/>
      <c r="M595" s="191"/>
      <c r="N595" s="192"/>
      <c r="O595" s="66"/>
      <c r="P595" s="66"/>
      <c r="Q595" s="66"/>
      <c r="R595" s="66"/>
      <c r="S595" s="66"/>
      <c r="T595" s="67"/>
      <c r="U595" s="36"/>
      <c r="V595" s="36"/>
      <c r="W595" s="36"/>
      <c r="X595" s="36"/>
      <c r="Y595" s="36"/>
      <c r="Z595" s="36"/>
      <c r="AA595" s="36"/>
      <c r="AB595" s="36"/>
      <c r="AC595" s="36"/>
      <c r="AD595" s="36"/>
      <c r="AE595" s="36"/>
      <c r="AT595" s="19" t="s">
        <v>139</v>
      </c>
      <c r="AU595" s="19" t="s">
        <v>82</v>
      </c>
    </row>
    <row r="596" spans="1:65" s="2" customFormat="1" ht="39">
      <c r="A596" s="36"/>
      <c r="B596" s="37"/>
      <c r="C596" s="38"/>
      <c r="D596" s="195" t="s">
        <v>171</v>
      </c>
      <c r="E596" s="38"/>
      <c r="F596" s="226" t="s">
        <v>880</v>
      </c>
      <c r="G596" s="38"/>
      <c r="H596" s="38"/>
      <c r="I596" s="190"/>
      <c r="J596" s="38"/>
      <c r="K596" s="38"/>
      <c r="L596" s="41"/>
      <c r="M596" s="191"/>
      <c r="N596" s="192"/>
      <c r="O596" s="66"/>
      <c r="P596" s="66"/>
      <c r="Q596" s="66"/>
      <c r="R596" s="66"/>
      <c r="S596" s="66"/>
      <c r="T596" s="67"/>
      <c r="U596" s="36"/>
      <c r="V596" s="36"/>
      <c r="W596" s="36"/>
      <c r="X596" s="36"/>
      <c r="Y596" s="36"/>
      <c r="Z596" s="36"/>
      <c r="AA596" s="36"/>
      <c r="AB596" s="36"/>
      <c r="AC596" s="36"/>
      <c r="AD596" s="36"/>
      <c r="AE596" s="36"/>
      <c r="AT596" s="19" t="s">
        <v>171</v>
      </c>
      <c r="AU596" s="19" t="s">
        <v>82</v>
      </c>
    </row>
    <row r="597" spans="1:65" s="14" customFormat="1" ht="11.25">
      <c r="B597" s="204"/>
      <c r="C597" s="205"/>
      <c r="D597" s="195" t="s">
        <v>141</v>
      </c>
      <c r="E597" s="206" t="s">
        <v>19</v>
      </c>
      <c r="F597" s="207" t="s">
        <v>873</v>
      </c>
      <c r="G597" s="205"/>
      <c r="H597" s="208">
        <v>13.388</v>
      </c>
      <c r="I597" s="209"/>
      <c r="J597" s="205"/>
      <c r="K597" s="205"/>
      <c r="L597" s="210"/>
      <c r="M597" s="211"/>
      <c r="N597" s="212"/>
      <c r="O597" s="212"/>
      <c r="P597" s="212"/>
      <c r="Q597" s="212"/>
      <c r="R597" s="212"/>
      <c r="S597" s="212"/>
      <c r="T597" s="213"/>
      <c r="AT597" s="214" t="s">
        <v>141</v>
      </c>
      <c r="AU597" s="214" t="s">
        <v>82</v>
      </c>
      <c r="AV597" s="14" t="s">
        <v>82</v>
      </c>
      <c r="AW597" s="14" t="s">
        <v>33</v>
      </c>
      <c r="AX597" s="14" t="s">
        <v>72</v>
      </c>
      <c r="AY597" s="214" t="s">
        <v>129</v>
      </c>
    </row>
    <row r="598" spans="1:65" s="14" customFormat="1" ht="11.25">
      <c r="B598" s="204"/>
      <c r="C598" s="205"/>
      <c r="D598" s="195" t="s">
        <v>141</v>
      </c>
      <c r="E598" s="206" t="s">
        <v>19</v>
      </c>
      <c r="F598" s="207" t="s">
        <v>477</v>
      </c>
      <c r="G598" s="205"/>
      <c r="H598" s="208">
        <v>20.542999999999999</v>
      </c>
      <c r="I598" s="209"/>
      <c r="J598" s="205"/>
      <c r="K598" s="205"/>
      <c r="L598" s="210"/>
      <c r="M598" s="211"/>
      <c r="N598" s="212"/>
      <c r="O598" s="212"/>
      <c r="P598" s="212"/>
      <c r="Q598" s="212"/>
      <c r="R598" s="212"/>
      <c r="S598" s="212"/>
      <c r="T598" s="213"/>
      <c r="AT598" s="214" t="s">
        <v>141</v>
      </c>
      <c r="AU598" s="214" t="s">
        <v>82</v>
      </c>
      <c r="AV598" s="14" t="s">
        <v>82</v>
      </c>
      <c r="AW598" s="14" t="s">
        <v>33</v>
      </c>
      <c r="AX598" s="14" t="s">
        <v>72</v>
      </c>
      <c r="AY598" s="214" t="s">
        <v>129</v>
      </c>
    </row>
    <row r="599" spans="1:65" s="14" customFormat="1" ht="11.25">
      <c r="B599" s="204"/>
      <c r="C599" s="205"/>
      <c r="D599" s="195" t="s">
        <v>141</v>
      </c>
      <c r="E599" s="206" t="s">
        <v>19</v>
      </c>
      <c r="F599" s="207" t="s">
        <v>874</v>
      </c>
      <c r="G599" s="205"/>
      <c r="H599" s="208">
        <v>0.13500000000000001</v>
      </c>
      <c r="I599" s="209"/>
      <c r="J599" s="205"/>
      <c r="K599" s="205"/>
      <c r="L599" s="210"/>
      <c r="M599" s="211"/>
      <c r="N599" s="212"/>
      <c r="O599" s="212"/>
      <c r="P599" s="212"/>
      <c r="Q599" s="212"/>
      <c r="R599" s="212"/>
      <c r="S599" s="212"/>
      <c r="T599" s="213"/>
      <c r="AT599" s="214" t="s">
        <v>141</v>
      </c>
      <c r="AU599" s="214" t="s">
        <v>82</v>
      </c>
      <c r="AV599" s="14" t="s">
        <v>82</v>
      </c>
      <c r="AW599" s="14" t="s">
        <v>33</v>
      </c>
      <c r="AX599" s="14" t="s">
        <v>72</v>
      </c>
      <c r="AY599" s="214" t="s">
        <v>129</v>
      </c>
    </row>
    <row r="600" spans="1:65" s="14" customFormat="1" ht="11.25">
      <c r="B600" s="204"/>
      <c r="C600" s="205"/>
      <c r="D600" s="195" t="s">
        <v>141</v>
      </c>
      <c r="E600" s="206" t="s">
        <v>19</v>
      </c>
      <c r="F600" s="207" t="s">
        <v>881</v>
      </c>
      <c r="G600" s="205"/>
      <c r="H600" s="208">
        <v>38.273000000000003</v>
      </c>
      <c r="I600" s="209"/>
      <c r="J600" s="205"/>
      <c r="K600" s="205"/>
      <c r="L600" s="210"/>
      <c r="M600" s="211"/>
      <c r="N600" s="212"/>
      <c r="O600" s="212"/>
      <c r="P600" s="212"/>
      <c r="Q600" s="212"/>
      <c r="R600" s="212"/>
      <c r="S600" s="212"/>
      <c r="T600" s="213"/>
      <c r="AT600" s="214" t="s">
        <v>141</v>
      </c>
      <c r="AU600" s="214" t="s">
        <v>82</v>
      </c>
      <c r="AV600" s="14" t="s">
        <v>82</v>
      </c>
      <c r="AW600" s="14" t="s">
        <v>33</v>
      </c>
      <c r="AX600" s="14" t="s">
        <v>72</v>
      </c>
      <c r="AY600" s="214" t="s">
        <v>129</v>
      </c>
    </row>
    <row r="601" spans="1:65" s="14" customFormat="1" ht="11.25">
      <c r="B601" s="204"/>
      <c r="C601" s="205"/>
      <c r="D601" s="195" t="s">
        <v>141</v>
      </c>
      <c r="E601" s="206" t="s">
        <v>19</v>
      </c>
      <c r="F601" s="207" t="s">
        <v>882</v>
      </c>
      <c r="G601" s="205"/>
      <c r="H601" s="208">
        <v>0.23300000000000001</v>
      </c>
      <c r="I601" s="209"/>
      <c r="J601" s="205"/>
      <c r="K601" s="205"/>
      <c r="L601" s="210"/>
      <c r="M601" s="211"/>
      <c r="N601" s="212"/>
      <c r="O601" s="212"/>
      <c r="P601" s="212"/>
      <c r="Q601" s="212"/>
      <c r="R601" s="212"/>
      <c r="S601" s="212"/>
      <c r="T601" s="213"/>
      <c r="AT601" s="214" t="s">
        <v>141</v>
      </c>
      <c r="AU601" s="214" t="s">
        <v>82</v>
      </c>
      <c r="AV601" s="14" t="s">
        <v>82</v>
      </c>
      <c r="AW601" s="14" t="s">
        <v>33</v>
      </c>
      <c r="AX601" s="14" t="s">
        <v>72</v>
      </c>
      <c r="AY601" s="214" t="s">
        <v>129</v>
      </c>
    </row>
    <row r="602" spans="1:65" s="14" customFormat="1" ht="11.25">
      <c r="B602" s="204"/>
      <c r="C602" s="205"/>
      <c r="D602" s="195" t="s">
        <v>141</v>
      </c>
      <c r="E602" s="206" t="s">
        <v>19</v>
      </c>
      <c r="F602" s="207" t="s">
        <v>883</v>
      </c>
      <c r="G602" s="205"/>
      <c r="H602" s="208">
        <v>11.744999999999999</v>
      </c>
      <c r="I602" s="209"/>
      <c r="J602" s="205"/>
      <c r="K602" s="205"/>
      <c r="L602" s="210"/>
      <c r="M602" s="211"/>
      <c r="N602" s="212"/>
      <c r="O602" s="212"/>
      <c r="P602" s="212"/>
      <c r="Q602" s="212"/>
      <c r="R602" s="212"/>
      <c r="S602" s="212"/>
      <c r="T602" s="213"/>
      <c r="AT602" s="214" t="s">
        <v>141</v>
      </c>
      <c r="AU602" s="214" t="s">
        <v>82</v>
      </c>
      <c r="AV602" s="14" t="s">
        <v>82</v>
      </c>
      <c r="AW602" s="14" t="s">
        <v>33</v>
      </c>
      <c r="AX602" s="14" t="s">
        <v>72</v>
      </c>
      <c r="AY602" s="214" t="s">
        <v>129</v>
      </c>
    </row>
    <row r="603" spans="1:65" s="14" customFormat="1" ht="11.25">
      <c r="B603" s="204"/>
      <c r="C603" s="205"/>
      <c r="D603" s="195" t="s">
        <v>141</v>
      </c>
      <c r="E603" s="206" t="s">
        <v>19</v>
      </c>
      <c r="F603" s="207" t="s">
        <v>884</v>
      </c>
      <c r="G603" s="205"/>
      <c r="H603" s="208">
        <v>0.09</v>
      </c>
      <c r="I603" s="209"/>
      <c r="J603" s="205"/>
      <c r="K603" s="205"/>
      <c r="L603" s="210"/>
      <c r="M603" s="211"/>
      <c r="N603" s="212"/>
      <c r="O603" s="212"/>
      <c r="P603" s="212"/>
      <c r="Q603" s="212"/>
      <c r="R603" s="212"/>
      <c r="S603" s="212"/>
      <c r="T603" s="213"/>
      <c r="AT603" s="214" t="s">
        <v>141</v>
      </c>
      <c r="AU603" s="214" t="s">
        <v>82</v>
      </c>
      <c r="AV603" s="14" t="s">
        <v>82</v>
      </c>
      <c r="AW603" s="14" t="s">
        <v>33</v>
      </c>
      <c r="AX603" s="14" t="s">
        <v>72</v>
      </c>
      <c r="AY603" s="214" t="s">
        <v>129</v>
      </c>
    </row>
    <row r="604" spans="1:65" s="14" customFormat="1" ht="11.25">
      <c r="B604" s="204"/>
      <c r="C604" s="205"/>
      <c r="D604" s="195" t="s">
        <v>141</v>
      </c>
      <c r="E604" s="206" t="s">
        <v>19</v>
      </c>
      <c r="F604" s="207" t="s">
        <v>885</v>
      </c>
      <c r="G604" s="205"/>
      <c r="H604" s="208">
        <v>85.5</v>
      </c>
      <c r="I604" s="209"/>
      <c r="J604" s="205"/>
      <c r="K604" s="205"/>
      <c r="L604" s="210"/>
      <c r="M604" s="211"/>
      <c r="N604" s="212"/>
      <c r="O604" s="212"/>
      <c r="P604" s="212"/>
      <c r="Q604" s="212"/>
      <c r="R604" s="212"/>
      <c r="S604" s="212"/>
      <c r="T604" s="213"/>
      <c r="AT604" s="214" t="s">
        <v>141</v>
      </c>
      <c r="AU604" s="214" t="s">
        <v>82</v>
      </c>
      <c r="AV604" s="14" t="s">
        <v>82</v>
      </c>
      <c r="AW604" s="14" t="s">
        <v>33</v>
      </c>
      <c r="AX604" s="14" t="s">
        <v>72</v>
      </c>
      <c r="AY604" s="214" t="s">
        <v>129</v>
      </c>
    </row>
    <row r="605" spans="1:65" s="14" customFormat="1" ht="11.25">
      <c r="B605" s="204"/>
      <c r="C605" s="205"/>
      <c r="D605" s="195" t="s">
        <v>141</v>
      </c>
      <c r="E605" s="206" t="s">
        <v>19</v>
      </c>
      <c r="F605" s="207" t="s">
        <v>499</v>
      </c>
      <c r="G605" s="205"/>
      <c r="H605" s="208">
        <v>-10.08</v>
      </c>
      <c r="I605" s="209"/>
      <c r="J605" s="205"/>
      <c r="K605" s="205"/>
      <c r="L605" s="210"/>
      <c r="M605" s="211"/>
      <c r="N605" s="212"/>
      <c r="O605" s="212"/>
      <c r="P605" s="212"/>
      <c r="Q605" s="212"/>
      <c r="R605" s="212"/>
      <c r="S605" s="212"/>
      <c r="T605" s="213"/>
      <c r="AT605" s="214" t="s">
        <v>141</v>
      </c>
      <c r="AU605" s="214" t="s">
        <v>82</v>
      </c>
      <c r="AV605" s="14" t="s">
        <v>82</v>
      </c>
      <c r="AW605" s="14" t="s">
        <v>33</v>
      </c>
      <c r="AX605" s="14" t="s">
        <v>72</v>
      </c>
      <c r="AY605" s="214" t="s">
        <v>129</v>
      </c>
    </row>
    <row r="606" spans="1:65" s="14" customFormat="1" ht="11.25">
      <c r="B606" s="204"/>
      <c r="C606" s="205"/>
      <c r="D606" s="195" t="s">
        <v>141</v>
      </c>
      <c r="E606" s="206" t="s">
        <v>19</v>
      </c>
      <c r="F606" s="207" t="s">
        <v>500</v>
      </c>
      <c r="G606" s="205"/>
      <c r="H606" s="208">
        <v>8.9700000000000006</v>
      </c>
      <c r="I606" s="209"/>
      <c r="J606" s="205"/>
      <c r="K606" s="205"/>
      <c r="L606" s="210"/>
      <c r="M606" s="211"/>
      <c r="N606" s="212"/>
      <c r="O606" s="212"/>
      <c r="P606" s="212"/>
      <c r="Q606" s="212"/>
      <c r="R606" s="212"/>
      <c r="S606" s="212"/>
      <c r="T606" s="213"/>
      <c r="AT606" s="214" t="s">
        <v>141</v>
      </c>
      <c r="AU606" s="214" t="s">
        <v>82</v>
      </c>
      <c r="AV606" s="14" t="s">
        <v>82</v>
      </c>
      <c r="AW606" s="14" t="s">
        <v>33</v>
      </c>
      <c r="AX606" s="14" t="s">
        <v>72</v>
      </c>
      <c r="AY606" s="214" t="s">
        <v>129</v>
      </c>
    </row>
    <row r="607" spans="1:65" s="14" customFormat="1" ht="11.25">
      <c r="B607" s="204"/>
      <c r="C607" s="205"/>
      <c r="D607" s="195" t="s">
        <v>141</v>
      </c>
      <c r="E607" s="206" t="s">
        <v>19</v>
      </c>
      <c r="F607" s="207" t="s">
        <v>874</v>
      </c>
      <c r="G607" s="205"/>
      <c r="H607" s="208">
        <v>0.13500000000000001</v>
      </c>
      <c r="I607" s="209"/>
      <c r="J607" s="205"/>
      <c r="K607" s="205"/>
      <c r="L607" s="210"/>
      <c r="M607" s="211"/>
      <c r="N607" s="212"/>
      <c r="O607" s="212"/>
      <c r="P607" s="212"/>
      <c r="Q607" s="212"/>
      <c r="R607" s="212"/>
      <c r="S607" s="212"/>
      <c r="T607" s="213"/>
      <c r="AT607" s="214" t="s">
        <v>141</v>
      </c>
      <c r="AU607" s="214" t="s">
        <v>82</v>
      </c>
      <c r="AV607" s="14" t="s">
        <v>82</v>
      </c>
      <c r="AW607" s="14" t="s">
        <v>33</v>
      </c>
      <c r="AX607" s="14" t="s">
        <v>72</v>
      </c>
      <c r="AY607" s="214" t="s">
        <v>129</v>
      </c>
    </row>
    <row r="608" spans="1:65" s="14" customFormat="1" ht="11.25">
      <c r="B608" s="204"/>
      <c r="C608" s="205"/>
      <c r="D608" s="195" t="s">
        <v>141</v>
      </c>
      <c r="E608" s="206" t="s">
        <v>19</v>
      </c>
      <c r="F608" s="207" t="s">
        <v>886</v>
      </c>
      <c r="G608" s="205"/>
      <c r="H608" s="208">
        <v>1.7629999999999999</v>
      </c>
      <c r="I608" s="209"/>
      <c r="J608" s="205"/>
      <c r="K608" s="205"/>
      <c r="L608" s="210"/>
      <c r="M608" s="211"/>
      <c r="N608" s="212"/>
      <c r="O608" s="212"/>
      <c r="P608" s="212"/>
      <c r="Q608" s="212"/>
      <c r="R608" s="212"/>
      <c r="S608" s="212"/>
      <c r="T608" s="213"/>
      <c r="AT608" s="214" t="s">
        <v>141</v>
      </c>
      <c r="AU608" s="214" t="s">
        <v>82</v>
      </c>
      <c r="AV608" s="14" t="s">
        <v>82</v>
      </c>
      <c r="AW608" s="14" t="s">
        <v>33</v>
      </c>
      <c r="AX608" s="14" t="s">
        <v>72</v>
      </c>
      <c r="AY608" s="214" t="s">
        <v>129</v>
      </c>
    </row>
    <row r="609" spans="1:65" s="15" customFormat="1" ht="11.25">
      <c r="B609" s="215"/>
      <c r="C609" s="216"/>
      <c r="D609" s="195" t="s">
        <v>141</v>
      </c>
      <c r="E609" s="217" t="s">
        <v>19</v>
      </c>
      <c r="F609" s="218" t="s">
        <v>145</v>
      </c>
      <c r="G609" s="216"/>
      <c r="H609" s="219">
        <v>170.69499999999999</v>
      </c>
      <c r="I609" s="220"/>
      <c r="J609" s="216"/>
      <c r="K609" s="216"/>
      <c r="L609" s="221"/>
      <c r="M609" s="222"/>
      <c r="N609" s="223"/>
      <c r="O609" s="223"/>
      <c r="P609" s="223"/>
      <c r="Q609" s="223"/>
      <c r="R609" s="223"/>
      <c r="S609" s="223"/>
      <c r="T609" s="224"/>
      <c r="AT609" s="225" t="s">
        <v>141</v>
      </c>
      <c r="AU609" s="225" t="s">
        <v>82</v>
      </c>
      <c r="AV609" s="15" t="s">
        <v>137</v>
      </c>
      <c r="AW609" s="15" t="s">
        <v>33</v>
      </c>
      <c r="AX609" s="15" t="s">
        <v>80</v>
      </c>
      <c r="AY609" s="225" t="s">
        <v>129</v>
      </c>
    </row>
    <row r="610" spans="1:65" s="2" customFormat="1" ht="24.2" customHeight="1">
      <c r="A610" s="36"/>
      <c r="B610" s="37"/>
      <c r="C610" s="175" t="s">
        <v>887</v>
      </c>
      <c r="D610" s="175" t="s">
        <v>132</v>
      </c>
      <c r="E610" s="176" t="s">
        <v>888</v>
      </c>
      <c r="F610" s="177" t="s">
        <v>889</v>
      </c>
      <c r="G610" s="178" t="s">
        <v>135</v>
      </c>
      <c r="H610" s="179">
        <v>170.69499999999999</v>
      </c>
      <c r="I610" s="180"/>
      <c r="J610" s="181">
        <f>ROUND(I610*H610,2)</f>
        <v>0</v>
      </c>
      <c r="K610" s="177" t="s">
        <v>136</v>
      </c>
      <c r="L610" s="41"/>
      <c r="M610" s="182" t="s">
        <v>19</v>
      </c>
      <c r="N610" s="183" t="s">
        <v>43</v>
      </c>
      <c r="O610" s="66"/>
      <c r="P610" s="184">
        <f>O610*H610</f>
        <v>0</v>
      </c>
      <c r="Q610" s="184">
        <v>1.4999999999999999E-2</v>
      </c>
      <c r="R610" s="184">
        <f>Q610*H610</f>
        <v>2.560425</v>
      </c>
      <c r="S610" s="184">
        <v>0</v>
      </c>
      <c r="T610" s="185">
        <f>S610*H610</f>
        <v>0</v>
      </c>
      <c r="U610" s="36"/>
      <c r="V610" s="36"/>
      <c r="W610" s="36"/>
      <c r="X610" s="36"/>
      <c r="Y610" s="36"/>
      <c r="Z610" s="36"/>
      <c r="AA610" s="36"/>
      <c r="AB610" s="36"/>
      <c r="AC610" s="36"/>
      <c r="AD610" s="36"/>
      <c r="AE610" s="36"/>
      <c r="AR610" s="186" t="s">
        <v>246</v>
      </c>
      <c r="AT610" s="186" t="s">
        <v>132</v>
      </c>
      <c r="AU610" s="186" t="s">
        <v>82</v>
      </c>
      <c r="AY610" s="19" t="s">
        <v>129</v>
      </c>
      <c r="BE610" s="187">
        <f>IF(N610="základní",J610,0)</f>
        <v>0</v>
      </c>
      <c r="BF610" s="187">
        <f>IF(N610="snížená",J610,0)</f>
        <v>0</v>
      </c>
      <c r="BG610" s="187">
        <f>IF(N610="zákl. přenesená",J610,0)</f>
        <v>0</v>
      </c>
      <c r="BH610" s="187">
        <f>IF(N610="sníž. přenesená",J610,0)</f>
        <v>0</v>
      </c>
      <c r="BI610" s="187">
        <f>IF(N610="nulová",J610,0)</f>
        <v>0</v>
      </c>
      <c r="BJ610" s="19" t="s">
        <v>80</v>
      </c>
      <c r="BK610" s="187">
        <f>ROUND(I610*H610,2)</f>
        <v>0</v>
      </c>
      <c r="BL610" s="19" t="s">
        <v>246</v>
      </c>
      <c r="BM610" s="186" t="s">
        <v>890</v>
      </c>
    </row>
    <row r="611" spans="1:65" s="2" customFormat="1" ht="11.25">
      <c r="A611" s="36"/>
      <c r="B611" s="37"/>
      <c r="C611" s="38"/>
      <c r="D611" s="188" t="s">
        <v>139</v>
      </c>
      <c r="E611" s="38"/>
      <c r="F611" s="189" t="s">
        <v>891</v>
      </c>
      <c r="G611" s="38"/>
      <c r="H611" s="38"/>
      <c r="I611" s="190"/>
      <c r="J611" s="38"/>
      <c r="K611" s="38"/>
      <c r="L611" s="41"/>
      <c r="M611" s="191"/>
      <c r="N611" s="192"/>
      <c r="O611" s="66"/>
      <c r="P611" s="66"/>
      <c r="Q611" s="66"/>
      <c r="R611" s="66"/>
      <c r="S611" s="66"/>
      <c r="T611" s="67"/>
      <c r="U611" s="36"/>
      <c r="V611" s="36"/>
      <c r="W611" s="36"/>
      <c r="X611" s="36"/>
      <c r="Y611" s="36"/>
      <c r="Z611" s="36"/>
      <c r="AA611" s="36"/>
      <c r="AB611" s="36"/>
      <c r="AC611" s="36"/>
      <c r="AD611" s="36"/>
      <c r="AE611" s="36"/>
      <c r="AT611" s="19" t="s">
        <v>139</v>
      </c>
      <c r="AU611" s="19" t="s">
        <v>82</v>
      </c>
    </row>
    <row r="612" spans="1:65" s="2" customFormat="1" ht="39">
      <c r="A612" s="36"/>
      <c r="B612" s="37"/>
      <c r="C612" s="38"/>
      <c r="D612" s="195" t="s">
        <v>171</v>
      </c>
      <c r="E612" s="38"/>
      <c r="F612" s="226" t="s">
        <v>880</v>
      </c>
      <c r="G612" s="38"/>
      <c r="H612" s="38"/>
      <c r="I612" s="190"/>
      <c r="J612" s="38"/>
      <c r="K612" s="38"/>
      <c r="L612" s="41"/>
      <c r="M612" s="191"/>
      <c r="N612" s="192"/>
      <c r="O612" s="66"/>
      <c r="P612" s="66"/>
      <c r="Q612" s="66"/>
      <c r="R612" s="66"/>
      <c r="S612" s="66"/>
      <c r="T612" s="67"/>
      <c r="U612" s="36"/>
      <c r="V612" s="36"/>
      <c r="W612" s="36"/>
      <c r="X612" s="36"/>
      <c r="Y612" s="36"/>
      <c r="Z612" s="36"/>
      <c r="AA612" s="36"/>
      <c r="AB612" s="36"/>
      <c r="AC612" s="36"/>
      <c r="AD612" s="36"/>
      <c r="AE612" s="36"/>
      <c r="AT612" s="19" t="s">
        <v>171</v>
      </c>
      <c r="AU612" s="19" t="s">
        <v>82</v>
      </c>
    </row>
    <row r="613" spans="1:65" s="2" customFormat="1" ht="24.2" customHeight="1">
      <c r="A613" s="36"/>
      <c r="B613" s="37"/>
      <c r="C613" s="175" t="s">
        <v>892</v>
      </c>
      <c r="D613" s="175" t="s">
        <v>132</v>
      </c>
      <c r="E613" s="176" t="s">
        <v>893</v>
      </c>
      <c r="F613" s="177" t="s">
        <v>894</v>
      </c>
      <c r="G613" s="178" t="s">
        <v>135</v>
      </c>
      <c r="H613" s="179">
        <v>170.69499999999999</v>
      </c>
      <c r="I613" s="180"/>
      <c r="J613" s="181">
        <f>ROUND(I613*H613,2)</f>
        <v>0</v>
      </c>
      <c r="K613" s="177" t="s">
        <v>136</v>
      </c>
      <c r="L613" s="41"/>
      <c r="M613" s="182" t="s">
        <v>19</v>
      </c>
      <c r="N613" s="183" t="s">
        <v>43</v>
      </c>
      <c r="O613" s="66"/>
      <c r="P613" s="184">
        <f>O613*H613</f>
        <v>0</v>
      </c>
      <c r="Q613" s="184">
        <v>2.9999999999999997E-4</v>
      </c>
      <c r="R613" s="184">
        <f>Q613*H613</f>
        <v>5.120849999999999E-2</v>
      </c>
      <c r="S613" s="184">
        <v>0</v>
      </c>
      <c r="T613" s="185">
        <f>S613*H613</f>
        <v>0</v>
      </c>
      <c r="U613" s="36"/>
      <c r="V613" s="36"/>
      <c r="W613" s="36"/>
      <c r="X613" s="36"/>
      <c r="Y613" s="36"/>
      <c r="Z613" s="36"/>
      <c r="AA613" s="36"/>
      <c r="AB613" s="36"/>
      <c r="AC613" s="36"/>
      <c r="AD613" s="36"/>
      <c r="AE613" s="36"/>
      <c r="AR613" s="186" t="s">
        <v>246</v>
      </c>
      <c r="AT613" s="186" t="s">
        <v>132</v>
      </c>
      <c r="AU613" s="186" t="s">
        <v>82</v>
      </c>
      <c r="AY613" s="19" t="s">
        <v>129</v>
      </c>
      <c r="BE613" s="187">
        <f>IF(N613="základní",J613,0)</f>
        <v>0</v>
      </c>
      <c r="BF613" s="187">
        <f>IF(N613="snížená",J613,0)</f>
        <v>0</v>
      </c>
      <c r="BG613" s="187">
        <f>IF(N613="zákl. přenesená",J613,0)</f>
        <v>0</v>
      </c>
      <c r="BH613" s="187">
        <f>IF(N613="sníž. přenesená",J613,0)</f>
        <v>0</v>
      </c>
      <c r="BI613" s="187">
        <f>IF(N613="nulová",J613,0)</f>
        <v>0</v>
      </c>
      <c r="BJ613" s="19" t="s">
        <v>80</v>
      </c>
      <c r="BK613" s="187">
        <f>ROUND(I613*H613,2)</f>
        <v>0</v>
      </c>
      <c r="BL613" s="19" t="s">
        <v>246</v>
      </c>
      <c r="BM613" s="186" t="s">
        <v>895</v>
      </c>
    </row>
    <row r="614" spans="1:65" s="2" customFormat="1" ht="11.25">
      <c r="A614" s="36"/>
      <c r="B614" s="37"/>
      <c r="C614" s="38"/>
      <c r="D614" s="188" t="s">
        <v>139</v>
      </c>
      <c r="E614" s="38"/>
      <c r="F614" s="189" t="s">
        <v>896</v>
      </c>
      <c r="G614" s="38"/>
      <c r="H614" s="38"/>
      <c r="I614" s="190"/>
      <c r="J614" s="38"/>
      <c r="K614" s="38"/>
      <c r="L614" s="41"/>
      <c r="M614" s="191"/>
      <c r="N614" s="192"/>
      <c r="O614" s="66"/>
      <c r="P614" s="66"/>
      <c r="Q614" s="66"/>
      <c r="R614" s="66"/>
      <c r="S614" s="66"/>
      <c r="T614" s="67"/>
      <c r="U614" s="36"/>
      <c r="V614" s="36"/>
      <c r="W614" s="36"/>
      <c r="X614" s="36"/>
      <c r="Y614" s="36"/>
      <c r="Z614" s="36"/>
      <c r="AA614" s="36"/>
      <c r="AB614" s="36"/>
      <c r="AC614" s="36"/>
      <c r="AD614" s="36"/>
      <c r="AE614" s="36"/>
      <c r="AT614" s="19" t="s">
        <v>139</v>
      </c>
      <c r="AU614" s="19" t="s">
        <v>82</v>
      </c>
    </row>
    <row r="615" spans="1:65" s="2" customFormat="1" ht="24.2" customHeight="1">
      <c r="A615" s="36"/>
      <c r="B615" s="37"/>
      <c r="C615" s="228" t="s">
        <v>897</v>
      </c>
      <c r="D615" s="228" t="s">
        <v>898</v>
      </c>
      <c r="E615" s="229" t="s">
        <v>899</v>
      </c>
      <c r="F615" s="230" t="s">
        <v>900</v>
      </c>
      <c r="G615" s="231" t="s">
        <v>135</v>
      </c>
      <c r="H615" s="232">
        <v>187.76499999999999</v>
      </c>
      <c r="I615" s="233"/>
      <c r="J615" s="234">
        <f>ROUND(I615*H615,2)</f>
        <v>0</v>
      </c>
      <c r="K615" s="230" t="s">
        <v>136</v>
      </c>
      <c r="L615" s="235"/>
      <c r="M615" s="236" t="s">
        <v>19</v>
      </c>
      <c r="N615" s="237" t="s">
        <v>43</v>
      </c>
      <c r="O615" s="66"/>
      <c r="P615" s="184">
        <f>O615*H615</f>
        <v>0</v>
      </c>
      <c r="Q615" s="184">
        <v>2.64E-3</v>
      </c>
      <c r="R615" s="184">
        <f>Q615*H615</f>
        <v>0.49569959999999996</v>
      </c>
      <c r="S615" s="184">
        <v>0</v>
      </c>
      <c r="T615" s="185">
        <f>S615*H615</f>
        <v>0</v>
      </c>
      <c r="U615" s="36"/>
      <c r="V615" s="36"/>
      <c r="W615" s="36"/>
      <c r="X615" s="36"/>
      <c r="Y615" s="36"/>
      <c r="Z615" s="36"/>
      <c r="AA615" s="36"/>
      <c r="AB615" s="36"/>
      <c r="AC615" s="36"/>
      <c r="AD615" s="36"/>
      <c r="AE615" s="36"/>
      <c r="AR615" s="186" t="s">
        <v>419</v>
      </c>
      <c r="AT615" s="186" t="s">
        <v>898</v>
      </c>
      <c r="AU615" s="186" t="s">
        <v>82</v>
      </c>
      <c r="AY615" s="19" t="s">
        <v>129</v>
      </c>
      <c r="BE615" s="187">
        <f>IF(N615="základní",J615,0)</f>
        <v>0</v>
      </c>
      <c r="BF615" s="187">
        <f>IF(N615="snížená",J615,0)</f>
        <v>0</v>
      </c>
      <c r="BG615" s="187">
        <f>IF(N615="zákl. přenesená",J615,0)</f>
        <v>0</v>
      </c>
      <c r="BH615" s="187">
        <f>IF(N615="sníž. přenesená",J615,0)</f>
        <v>0</v>
      </c>
      <c r="BI615" s="187">
        <f>IF(N615="nulová",J615,0)</f>
        <v>0</v>
      </c>
      <c r="BJ615" s="19" t="s">
        <v>80</v>
      </c>
      <c r="BK615" s="187">
        <f>ROUND(I615*H615,2)</f>
        <v>0</v>
      </c>
      <c r="BL615" s="19" t="s">
        <v>246</v>
      </c>
      <c r="BM615" s="186" t="s">
        <v>901</v>
      </c>
    </row>
    <row r="616" spans="1:65" s="2" customFormat="1" ht="11.25">
      <c r="A616" s="36"/>
      <c r="B616" s="37"/>
      <c r="C616" s="38"/>
      <c r="D616" s="188" t="s">
        <v>139</v>
      </c>
      <c r="E616" s="38"/>
      <c r="F616" s="189" t="s">
        <v>902</v>
      </c>
      <c r="G616" s="38"/>
      <c r="H616" s="38"/>
      <c r="I616" s="190"/>
      <c r="J616" s="38"/>
      <c r="K616" s="38"/>
      <c r="L616" s="41"/>
      <c r="M616" s="191"/>
      <c r="N616" s="192"/>
      <c r="O616" s="66"/>
      <c r="P616" s="66"/>
      <c r="Q616" s="66"/>
      <c r="R616" s="66"/>
      <c r="S616" s="66"/>
      <c r="T616" s="67"/>
      <c r="U616" s="36"/>
      <c r="V616" s="36"/>
      <c r="W616" s="36"/>
      <c r="X616" s="36"/>
      <c r="Y616" s="36"/>
      <c r="Z616" s="36"/>
      <c r="AA616" s="36"/>
      <c r="AB616" s="36"/>
      <c r="AC616" s="36"/>
      <c r="AD616" s="36"/>
      <c r="AE616" s="36"/>
      <c r="AT616" s="19" t="s">
        <v>139</v>
      </c>
      <c r="AU616" s="19" t="s">
        <v>82</v>
      </c>
    </row>
    <row r="617" spans="1:65" s="14" customFormat="1" ht="11.25">
      <c r="B617" s="204"/>
      <c r="C617" s="205"/>
      <c r="D617" s="195" t="s">
        <v>141</v>
      </c>
      <c r="E617" s="205"/>
      <c r="F617" s="207" t="s">
        <v>903</v>
      </c>
      <c r="G617" s="205"/>
      <c r="H617" s="208">
        <v>187.76499999999999</v>
      </c>
      <c r="I617" s="209"/>
      <c r="J617" s="205"/>
      <c r="K617" s="205"/>
      <c r="L617" s="210"/>
      <c r="M617" s="211"/>
      <c r="N617" s="212"/>
      <c r="O617" s="212"/>
      <c r="P617" s="212"/>
      <c r="Q617" s="212"/>
      <c r="R617" s="212"/>
      <c r="S617" s="212"/>
      <c r="T617" s="213"/>
      <c r="AT617" s="214" t="s">
        <v>141</v>
      </c>
      <c r="AU617" s="214" t="s">
        <v>82</v>
      </c>
      <c r="AV617" s="14" t="s">
        <v>82</v>
      </c>
      <c r="AW617" s="14" t="s">
        <v>4</v>
      </c>
      <c r="AX617" s="14" t="s">
        <v>80</v>
      </c>
      <c r="AY617" s="214" t="s">
        <v>129</v>
      </c>
    </row>
    <row r="618" spans="1:65" s="2" customFormat="1" ht="24.2" customHeight="1">
      <c r="A618" s="36"/>
      <c r="B618" s="37"/>
      <c r="C618" s="175" t="s">
        <v>904</v>
      </c>
      <c r="D618" s="175" t="s">
        <v>132</v>
      </c>
      <c r="E618" s="176" t="s">
        <v>905</v>
      </c>
      <c r="F618" s="177" t="s">
        <v>906</v>
      </c>
      <c r="G618" s="178" t="s">
        <v>614</v>
      </c>
      <c r="H618" s="227"/>
      <c r="I618" s="180"/>
      <c r="J618" s="181">
        <f>ROUND(I618*H618,2)</f>
        <v>0</v>
      </c>
      <c r="K618" s="177" t="s">
        <v>136</v>
      </c>
      <c r="L618" s="41"/>
      <c r="M618" s="182" t="s">
        <v>19</v>
      </c>
      <c r="N618" s="183" t="s">
        <v>43</v>
      </c>
      <c r="O618" s="66"/>
      <c r="P618" s="184">
        <f>O618*H618</f>
        <v>0</v>
      </c>
      <c r="Q618" s="184">
        <v>0</v>
      </c>
      <c r="R618" s="184">
        <f>Q618*H618</f>
        <v>0</v>
      </c>
      <c r="S618" s="184">
        <v>0</v>
      </c>
      <c r="T618" s="185">
        <f>S618*H618</f>
        <v>0</v>
      </c>
      <c r="U618" s="36"/>
      <c r="V618" s="36"/>
      <c r="W618" s="36"/>
      <c r="X618" s="36"/>
      <c r="Y618" s="36"/>
      <c r="Z618" s="36"/>
      <c r="AA618" s="36"/>
      <c r="AB618" s="36"/>
      <c r="AC618" s="36"/>
      <c r="AD618" s="36"/>
      <c r="AE618" s="36"/>
      <c r="AR618" s="186" t="s">
        <v>246</v>
      </c>
      <c r="AT618" s="186" t="s">
        <v>132</v>
      </c>
      <c r="AU618" s="186" t="s">
        <v>82</v>
      </c>
      <c r="AY618" s="19" t="s">
        <v>129</v>
      </c>
      <c r="BE618" s="187">
        <f>IF(N618="základní",J618,0)</f>
        <v>0</v>
      </c>
      <c r="BF618" s="187">
        <f>IF(N618="snížená",J618,0)</f>
        <v>0</v>
      </c>
      <c r="BG618" s="187">
        <f>IF(N618="zákl. přenesená",J618,0)</f>
        <v>0</v>
      </c>
      <c r="BH618" s="187">
        <f>IF(N618="sníž. přenesená",J618,0)</f>
        <v>0</v>
      </c>
      <c r="BI618" s="187">
        <f>IF(N618="nulová",J618,0)</f>
        <v>0</v>
      </c>
      <c r="BJ618" s="19" t="s">
        <v>80</v>
      </c>
      <c r="BK618" s="187">
        <f>ROUND(I618*H618,2)</f>
        <v>0</v>
      </c>
      <c r="BL618" s="19" t="s">
        <v>246</v>
      </c>
      <c r="BM618" s="186" t="s">
        <v>907</v>
      </c>
    </row>
    <row r="619" spans="1:65" s="2" customFormat="1" ht="11.25">
      <c r="A619" s="36"/>
      <c r="B619" s="37"/>
      <c r="C619" s="38"/>
      <c r="D619" s="188" t="s">
        <v>139</v>
      </c>
      <c r="E619" s="38"/>
      <c r="F619" s="189" t="s">
        <v>908</v>
      </c>
      <c r="G619" s="38"/>
      <c r="H619" s="38"/>
      <c r="I619" s="190"/>
      <c r="J619" s="38"/>
      <c r="K619" s="38"/>
      <c r="L619" s="41"/>
      <c r="M619" s="191"/>
      <c r="N619" s="192"/>
      <c r="O619" s="66"/>
      <c r="P619" s="66"/>
      <c r="Q619" s="66"/>
      <c r="R619" s="66"/>
      <c r="S619" s="66"/>
      <c r="T619" s="67"/>
      <c r="U619" s="36"/>
      <c r="V619" s="36"/>
      <c r="W619" s="36"/>
      <c r="X619" s="36"/>
      <c r="Y619" s="36"/>
      <c r="Z619" s="36"/>
      <c r="AA619" s="36"/>
      <c r="AB619" s="36"/>
      <c r="AC619" s="36"/>
      <c r="AD619" s="36"/>
      <c r="AE619" s="36"/>
      <c r="AT619" s="19" t="s">
        <v>139</v>
      </c>
      <c r="AU619" s="19" t="s">
        <v>82</v>
      </c>
    </row>
    <row r="620" spans="1:65" s="2" customFormat="1" ht="78">
      <c r="A620" s="36"/>
      <c r="B620" s="37"/>
      <c r="C620" s="38"/>
      <c r="D620" s="195" t="s">
        <v>171</v>
      </c>
      <c r="E620" s="38"/>
      <c r="F620" s="226" t="s">
        <v>858</v>
      </c>
      <c r="G620" s="38"/>
      <c r="H620" s="38"/>
      <c r="I620" s="190"/>
      <c r="J620" s="38"/>
      <c r="K620" s="38"/>
      <c r="L620" s="41"/>
      <c r="M620" s="191"/>
      <c r="N620" s="192"/>
      <c r="O620" s="66"/>
      <c r="P620" s="66"/>
      <c r="Q620" s="66"/>
      <c r="R620" s="66"/>
      <c r="S620" s="66"/>
      <c r="T620" s="67"/>
      <c r="U620" s="36"/>
      <c r="V620" s="36"/>
      <c r="W620" s="36"/>
      <c r="X620" s="36"/>
      <c r="Y620" s="36"/>
      <c r="Z620" s="36"/>
      <c r="AA620" s="36"/>
      <c r="AB620" s="36"/>
      <c r="AC620" s="36"/>
      <c r="AD620" s="36"/>
      <c r="AE620" s="36"/>
      <c r="AT620" s="19" t="s">
        <v>171</v>
      </c>
      <c r="AU620" s="19" t="s">
        <v>82</v>
      </c>
    </row>
    <row r="621" spans="1:65" s="12" customFormat="1" ht="22.9" customHeight="1">
      <c r="B621" s="159"/>
      <c r="C621" s="160"/>
      <c r="D621" s="161" t="s">
        <v>71</v>
      </c>
      <c r="E621" s="173" t="s">
        <v>909</v>
      </c>
      <c r="F621" s="173" t="s">
        <v>910</v>
      </c>
      <c r="G621" s="160"/>
      <c r="H621" s="160"/>
      <c r="I621" s="163"/>
      <c r="J621" s="174">
        <f>BK621</f>
        <v>0</v>
      </c>
      <c r="K621" s="160"/>
      <c r="L621" s="165"/>
      <c r="M621" s="166"/>
      <c r="N621" s="167"/>
      <c r="O621" s="167"/>
      <c r="P621" s="168">
        <f>SUM(P622:P678)</f>
        <v>0</v>
      </c>
      <c r="Q621" s="167"/>
      <c r="R621" s="168">
        <f>SUM(R622:R678)</f>
        <v>5.7831999999999988E-3</v>
      </c>
      <c r="S621" s="167"/>
      <c r="T621" s="169">
        <f>SUM(T622:T678)</f>
        <v>0</v>
      </c>
      <c r="AR621" s="170" t="s">
        <v>82</v>
      </c>
      <c r="AT621" s="171" t="s">
        <v>71</v>
      </c>
      <c r="AU621" s="171" t="s">
        <v>80</v>
      </c>
      <c r="AY621" s="170" t="s">
        <v>129</v>
      </c>
      <c r="BK621" s="172">
        <f>SUM(BK622:BK678)</f>
        <v>0</v>
      </c>
    </row>
    <row r="622" spans="1:65" s="2" customFormat="1" ht="16.5" customHeight="1">
      <c r="A622" s="36"/>
      <c r="B622" s="37"/>
      <c r="C622" s="175" t="s">
        <v>911</v>
      </c>
      <c r="D622" s="175" t="s">
        <v>132</v>
      </c>
      <c r="E622" s="176" t="s">
        <v>912</v>
      </c>
      <c r="F622" s="177" t="s">
        <v>913</v>
      </c>
      <c r="G622" s="178" t="s">
        <v>135</v>
      </c>
      <c r="H622" s="179">
        <v>41.4</v>
      </c>
      <c r="I622" s="180"/>
      <c r="J622" s="181">
        <f>ROUND(I622*H622,2)</f>
        <v>0</v>
      </c>
      <c r="K622" s="177" t="s">
        <v>136</v>
      </c>
      <c r="L622" s="41"/>
      <c r="M622" s="182" t="s">
        <v>19</v>
      </c>
      <c r="N622" s="183" t="s">
        <v>43</v>
      </c>
      <c r="O622" s="66"/>
      <c r="P622" s="184">
        <f>O622*H622</f>
        <v>0</v>
      </c>
      <c r="Q622" s="184">
        <v>0</v>
      </c>
      <c r="R622" s="184">
        <f>Q622*H622</f>
        <v>0</v>
      </c>
      <c r="S622" s="184">
        <v>0</v>
      </c>
      <c r="T622" s="185">
        <f>S622*H622</f>
        <v>0</v>
      </c>
      <c r="U622" s="36"/>
      <c r="V622" s="36"/>
      <c r="W622" s="36"/>
      <c r="X622" s="36"/>
      <c r="Y622" s="36"/>
      <c r="Z622" s="36"/>
      <c r="AA622" s="36"/>
      <c r="AB622" s="36"/>
      <c r="AC622" s="36"/>
      <c r="AD622" s="36"/>
      <c r="AE622" s="36"/>
      <c r="AR622" s="186" t="s">
        <v>246</v>
      </c>
      <c r="AT622" s="186" t="s">
        <v>132</v>
      </c>
      <c r="AU622" s="186" t="s">
        <v>82</v>
      </c>
      <c r="AY622" s="19" t="s">
        <v>129</v>
      </c>
      <c r="BE622" s="187">
        <f>IF(N622="základní",J622,0)</f>
        <v>0</v>
      </c>
      <c r="BF622" s="187">
        <f>IF(N622="snížená",J622,0)</f>
        <v>0</v>
      </c>
      <c r="BG622" s="187">
        <f>IF(N622="zákl. přenesená",J622,0)</f>
        <v>0</v>
      </c>
      <c r="BH622" s="187">
        <f>IF(N622="sníž. přenesená",J622,0)</f>
        <v>0</v>
      </c>
      <c r="BI622" s="187">
        <f>IF(N622="nulová",J622,0)</f>
        <v>0</v>
      </c>
      <c r="BJ622" s="19" t="s">
        <v>80</v>
      </c>
      <c r="BK622" s="187">
        <f>ROUND(I622*H622,2)</f>
        <v>0</v>
      </c>
      <c r="BL622" s="19" t="s">
        <v>246</v>
      </c>
      <c r="BM622" s="186" t="s">
        <v>914</v>
      </c>
    </row>
    <row r="623" spans="1:65" s="2" customFormat="1" ht="11.25">
      <c r="A623" s="36"/>
      <c r="B623" s="37"/>
      <c r="C623" s="38"/>
      <c r="D623" s="188" t="s">
        <v>139</v>
      </c>
      <c r="E623" s="38"/>
      <c r="F623" s="189" t="s">
        <v>915</v>
      </c>
      <c r="G623" s="38"/>
      <c r="H623" s="38"/>
      <c r="I623" s="190"/>
      <c r="J623" s="38"/>
      <c r="K623" s="38"/>
      <c r="L623" s="41"/>
      <c r="M623" s="191"/>
      <c r="N623" s="192"/>
      <c r="O623" s="66"/>
      <c r="P623" s="66"/>
      <c r="Q623" s="66"/>
      <c r="R623" s="66"/>
      <c r="S623" s="66"/>
      <c r="T623" s="67"/>
      <c r="U623" s="36"/>
      <c r="V623" s="36"/>
      <c r="W623" s="36"/>
      <c r="X623" s="36"/>
      <c r="Y623" s="36"/>
      <c r="Z623" s="36"/>
      <c r="AA623" s="36"/>
      <c r="AB623" s="36"/>
      <c r="AC623" s="36"/>
      <c r="AD623" s="36"/>
      <c r="AE623" s="36"/>
      <c r="AT623" s="19" t="s">
        <v>139</v>
      </c>
      <c r="AU623" s="19" t="s">
        <v>82</v>
      </c>
    </row>
    <row r="624" spans="1:65" s="13" customFormat="1" ht="11.25">
      <c r="B624" s="193"/>
      <c r="C624" s="194"/>
      <c r="D624" s="195" t="s">
        <v>141</v>
      </c>
      <c r="E624" s="196" t="s">
        <v>19</v>
      </c>
      <c r="F624" s="197" t="s">
        <v>916</v>
      </c>
      <c r="G624" s="194"/>
      <c r="H624" s="196" t="s">
        <v>19</v>
      </c>
      <c r="I624" s="198"/>
      <c r="J624" s="194"/>
      <c r="K624" s="194"/>
      <c r="L624" s="199"/>
      <c r="M624" s="200"/>
      <c r="N624" s="201"/>
      <c r="O624" s="201"/>
      <c r="P624" s="201"/>
      <c r="Q624" s="201"/>
      <c r="R624" s="201"/>
      <c r="S624" s="201"/>
      <c r="T624" s="202"/>
      <c r="AT624" s="203" t="s">
        <v>141</v>
      </c>
      <c r="AU624" s="203" t="s">
        <v>82</v>
      </c>
      <c r="AV624" s="13" t="s">
        <v>80</v>
      </c>
      <c r="AW624" s="13" t="s">
        <v>33</v>
      </c>
      <c r="AX624" s="13" t="s">
        <v>72</v>
      </c>
      <c r="AY624" s="203" t="s">
        <v>129</v>
      </c>
    </row>
    <row r="625" spans="1:65" s="14" customFormat="1" ht="11.25">
      <c r="B625" s="204"/>
      <c r="C625" s="205"/>
      <c r="D625" s="195" t="s">
        <v>141</v>
      </c>
      <c r="E625" s="206" t="s">
        <v>19</v>
      </c>
      <c r="F625" s="207" t="s">
        <v>917</v>
      </c>
      <c r="G625" s="205"/>
      <c r="H625" s="208">
        <v>41.4</v>
      </c>
      <c r="I625" s="209"/>
      <c r="J625" s="205"/>
      <c r="K625" s="205"/>
      <c r="L625" s="210"/>
      <c r="M625" s="211"/>
      <c r="N625" s="212"/>
      <c r="O625" s="212"/>
      <c r="P625" s="212"/>
      <c r="Q625" s="212"/>
      <c r="R625" s="212"/>
      <c r="S625" s="212"/>
      <c r="T625" s="213"/>
      <c r="AT625" s="214" t="s">
        <v>141</v>
      </c>
      <c r="AU625" s="214" t="s">
        <v>82</v>
      </c>
      <c r="AV625" s="14" t="s">
        <v>82</v>
      </c>
      <c r="AW625" s="14" t="s">
        <v>33</v>
      </c>
      <c r="AX625" s="14" t="s">
        <v>80</v>
      </c>
      <c r="AY625" s="214" t="s">
        <v>129</v>
      </c>
    </row>
    <row r="626" spans="1:65" s="2" customFormat="1" ht="16.5" customHeight="1">
      <c r="A626" s="36"/>
      <c r="B626" s="37"/>
      <c r="C626" s="175" t="s">
        <v>918</v>
      </c>
      <c r="D626" s="175" t="s">
        <v>132</v>
      </c>
      <c r="E626" s="176" t="s">
        <v>919</v>
      </c>
      <c r="F626" s="177" t="s">
        <v>920</v>
      </c>
      <c r="G626" s="178" t="s">
        <v>135</v>
      </c>
      <c r="H626" s="179">
        <v>11.33</v>
      </c>
      <c r="I626" s="180"/>
      <c r="J626" s="181">
        <f>ROUND(I626*H626,2)</f>
        <v>0</v>
      </c>
      <c r="K626" s="177" t="s">
        <v>136</v>
      </c>
      <c r="L626" s="41"/>
      <c r="M626" s="182" t="s">
        <v>19</v>
      </c>
      <c r="N626" s="183" t="s">
        <v>43</v>
      </c>
      <c r="O626" s="66"/>
      <c r="P626" s="184">
        <f>O626*H626</f>
        <v>0</v>
      </c>
      <c r="Q626" s="184">
        <v>6.0000000000000002E-5</v>
      </c>
      <c r="R626" s="184">
        <f>Q626*H626</f>
        <v>6.7980000000000004E-4</v>
      </c>
      <c r="S626" s="184">
        <v>0</v>
      </c>
      <c r="T626" s="185">
        <f>S626*H626</f>
        <v>0</v>
      </c>
      <c r="U626" s="36"/>
      <c r="V626" s="36"/>
      <c r="W626" s="36"/>
      <c r="X626" s="36"/>
      <c r="Y626" s="36"/>
      <c r="Z626" s="36"/>
      <c r="AA626" s="36"/>
      <c r="AB626" s="36"/>
      <c r="AC626" s="36"/>
      <c r="AD626" s="36"/>
      <c r="AE626" s="36"/>
      <c r="AR626" s="186" t="s">
        <v>246</v>
      </c>
      <c r="AT626" s="186" t="s">
        <v>132</v>
      </c>
      <c r="AU626" s="186" t="s">
        <v>82</v>
      </c>
      <c r="AY626" s="19" t="s">
        <v>129</v>
      </c>
      <c r="BE626" s="187">
        <f>IF(N626="základní",J626,0)</f>
        <v>0</v>
      </c>
      <c r="BF626" s="187">
        <f>IF(N626="snížená",J626,0)</f>
        <v>0</v>
      </c>
      <c r="BG626" s="187">
        <f>IF(N626="zákl. přenesená",J626,0)</f>
        <v>0</v>
      </c>
      <c r="BH626" s="187">
        <f>IF(N626="sníž. přenesená",J626,0)</f>
        <v>0</v>
      </c>
      <c r="BI626" s="187">
        <f>IF(N626="nulová",J626,0)</f>
        <v>0</v>
      </c>
      <c r="BJ626" s="19" t="s">
        <v>80</v>
      </c>
      <c r="BK626" s="187">
        <f>ROUND(I626*H626,2)</f>
        <v>0</v>
      </c>
      <c r="BL626" s="19" t="s">
        <v>246</v>
      </c>
      <c r="BM626" s="186" t="s">
        <v>921</v>
      </c>
    </row>
    <row r="627" spans="1:65" s="2" customFormat="1" ht="11.25">
      <c r="A627" s="36"/>
      <c r="B627" s="37"/>
      <c r="C627" s="38"/>
      <c r="D627" s="188" t="s">
        <v>139</v>
      </c>
      <c r="E627" s="38"/>
      <c r="F627" s="189" t="s">
        <v>922</v>
      </c>
      <c r="G627" s="38"/>
      <c r="H627" s="38"/>
      <c r="I627" s="190"/>
      <c r="J627" s="38"/>
      <c r="K627" s="38"/>
      <c r="L627" s="41"/>
      <c r="M627" s="191"/>
      <c r="N627" s="192"/>
      <c r="O627" s="66"/>
      <c r="P627" s="66"/>
      <c r="Q627" s="66"/>
      <c r="R627" s="66"/>
      <c r="S627" s="66"/>
      <c r="T627" s="67"/>
      <c r="U627" s="36"/>
      <c r="V627" s="36"/>
      <c r="W627" s="36"/>
      <c r="X627" s="36"/>
      <c r="Y627" s="36"/>
      <c r="Z627" s="36"/>
      <c r="AA627" s="36"/>
      <c r="AB627" s="36"/>
      <c r="AC627" s="36"/>
      <c r="AD627" s="36"/>
      <c r="AE627" s="36"/>
      <c r="AT627" s="19" t="s">
        <v>139</v>
      </c>
      <c r="AU627" s="19" t="s">
        <v>82</v>
      </c>
    </row>
    <row r="628" spans="1:65" s="13" customFormat="1" ht="11.25">
      <c r="B628" s="193"/>
      <c r="C628" s="194"/>
      <c r="D628" s="195" t="s">
        <v>141</v>
      </c>
      <c r="E628" s="196" t="s">
        <v>19</v>
      </c>
      <c r="F628" s="197" t="s">
        <v>923</v>
      </c>
      <c r="G628" s="194"/>
      <c r="H628" s="196" t="s">
        <v>19</v>
      </c>
      <c r="I628" s="198"/>
      <c r="J628" s="194"/>
      <c r="K628" s="194"/>
      <c r="L628" s="199"/>
      <c r="M628" s="200"/>
      <c r="N628" s="201"/>
      <c r="O628" s="201"/>
      <c r="P628" s="201"/>
      <c r="Q628" s="201"/>
      <c r="R628" s="201"/>
      <c r="S628" s="201"/>
      <c r="T628" s="202"/>
      <c r="AT628" s="203" t="s">
        <v>141</v>
      </c>
      <c r="AU628" s="203" t="s">
        <v>82</v>
      </c>
      <c r="AV628" s="13" t="s">
        <v>80</v>
      </c>
      <c r="AW628" s="13" t="s">
        <v>33</v>
      </c>
      <c r="AX628" s="13" t="s">
        <v>72</v>
      </c>
      <c r="AY628" s="203" t="s">
        <v>129</v>
      </c>
    </row>
    <row r="629" spans="1:65" s="14" customFormat="1" ht="11.25">
      <c r="B629" s="204"/>
      <c r="C629" s="205"/>
      <c r="D629" s="195" t="s">
        <v>141</v>
      </c>
      <c r="E629" s="206" t="s">
        <v>19</v>
      </c>
      <c r="F629" s="207" t="s">
        <v>924</v>
      </c>
      <c r="G629" s="205"/>
      <c r="H629" s="208">
        <v>1.8</v>
      </c>
      <c r="I629" s="209"/>
      <c r="J629" s="205"/>
      <c r="K629" s="205"/>
      <c r="L629" s="210"/>
      <c r="M629" s="211"/>
      <c r="N629" s="212"/>
      <c r="O629" s="212"/>
      <c r="P629" s="212"/>
      <c r="Q629" s="212"/>
      <c r="R629" s="212"/>
      <c r="S629" s="212"/>
      <c r="T629" s="213"/>
      <c r="AT629" s="214" t="s">
        <v>141</v>
      </c>
      <c r="AU629" s="214" t="s">
        <v>82</v>
      </c>
      <c r="AV629" s="14" t="s">
        <v>82</v>
      </c>
      <c r="AW629" s="14" t="s">
        <v>33</v>
      </c>
      <c r="AX629" s="14" t="s">
        <v>72</v>
      </c>
      <c r="AY629" s="214" t="s">
        <v>129</v>
      </c>
    </row>
    <row r="630" spans="1:65" s="14" customFormat="1" ht="11.25">
      <c r="B630" s="204"/>
      <c r="C630" s="205"/>
      <c r="D630" s="195" t="s">
        <v>141</v>
      </c>
      <c r="E630" s="206" t="s">
        <v>19</v>
      </c>
      <c r="F630" s="207" t="s">
        <v>925</v>
      </c>
      <c r="G630" s="205"/>
      <c r="H630" s="208">
        <v>5.2</v>
      </c>
      <c r="I630" s="209"/>
      <c r="J630" s="205"/>
      <c r="K630" s="205"/>
      <c r="L630" s="210"/>
      <c r="M630" s="211"/>
      <c r="N630" s="212"/>
      <c r="O630" s="212"/>
      <c r="P630" s="212"/>
      <c r="Q630" s="212"/>
      <c r="R630" s="212"/>
      <c r="S630" s="212"/>
      <c r="T630" s="213"/>
      <c r="AT630" s="214" t="s">
        <v>141</v>
      </c>
      <c r="AU630" s="214" t="s">
        <v>82</v>
      </c>
      <c r="AV630" s="14" t="s">
        <v>82</v>
      </c>
      <c r="AW630" s="14" t="s">
        <v>33</v>
      </c>
      <c r="AX630" s="14" t="s">
        <v>72</v>
      </c>
      <c r="AY630" s="214" t="s">
        <v>129</v>
      </c>
    </row>
    <row r="631" spans="1:65" s="14" customFormat="1" ht="11.25">
      <c r="B631" s="204"/>
      <c r="C631" s="205"/>
      <c r="D631" s="195" t="s">
        <v>141</v>
      </c>
      <c r="E631" s="206" t="s">
        <v>19</v>
      </c>
      <c r="F631" s="207" t="s">
        <v>926</v>
      </c>
      <c r="G631" s="205"/>
      <c r="H631" s="208">
        <v>3.63</v>
      </c>
      <c r="I631" s="209"/>
      <c r="J631" s="205"/>
      <c r="K631" s="205"/>
      <c r="L631" s="210"/>
      <c r="M631" s="211"/>
      <c r="N631" s="212"/>
      <c r="O631" s="212"/>
      <c r="P631" s="212"/>
      <c r="Q631" s="212"/>
      <c r="R631" s="212"/>
      <c r="S631" s="212"/>
      <c r="T631" s="213"/>
      <c r="AT631" s="214" t="s">
        <v>141</v>
      </c>
      <c r="AU631" s="214" t="s">
        <v>82</v>
      </c>
      <c r="AV631" s="14" t="s">
        <v>82</v>
      </c>
      <c r="AW631" s="14" t="s">
        <v>33</v>
      </c>
      <c r="AX631" s="14" t="s">
        <v>72</v>
      </c>
      <c r="AY631" s="214" t="s">
        <v>129</v>
      </c>
    </row>
    <row r="632" spans="1:65" s="14" customFormat="1" ht="11.25">
      <c r="B632" s="204"/>
      <c r="C632" s="205"/>
      <c r="D632" s="195" t="s">
        <v>141</v>
      </c>
      <c r="E632" s="206" t="s">
        <v>19</v>
      </c>
      <c r="F632" s="207" t="s">
        <v>927</v>
      </c>
      <c r="G632" s="205"/>
      <c r="H632" s="208">
        <v>0.7</v>
      </c>
      <c r="I632" s="209"/>
      <c r="J632" s="205"/>
      <c r="K632" s="205"/>
      <c r="L632" s="210"/>
      <c r="M632" s="211"/>
      <c r="N632" s="212"/>
      <c r="O632" s="212"/>
      <c r="P632" s="212"/>
      <c r="Q632" s="212"/>
      <c r="R632" s="212"/>
      <c r="S632" s="212"/>
      <c r="T632" s="213"/>
      <c r="AT632" s="214" t="s">
        <v>141</v>
      </c>
      <c r="AU632" s="214" t="s">
        <v>82</v>
      </c>
      <c r="AV632" s="14" t="s">
        <v>82</v>
      </c>
      <c r="AW632" s="14" t="s">
        <v>33</v>
      </c>
      <c r="AX632" s="14" t="s">
        <v>72</v>
      </c>
      <c r="AY632" s="214" t="s">
        <v>129</v>
      </c>
    </row>
    <row r="633" spans="1:65" s="15" customFormat="1" ht="11.25">
      <c r="B633" s="215"/>
      <c r="C633" s="216"/>
      <c r="D633" s="195" t="s">
        <v>141</v>
      </c>
      <c r="E633" s="217" t="s">
        <v>19</v>
      </c>
      <c r="F633" s="218" t="s">
        <v>145</v>
      </c>
      <c r="G633" s="216"/>
      <c r="H633" s="219">
        <v>11.33</v>
      </c>
      <c r="I633" s="220"/>
      <c r="J633" s="216"/>
      <c r="K633" s="216"/>
      <c r="L633" s="221"/>
      <c r="M633" s="222"/>
      <c r="N633" s="223"/>
      <c r="O633" s="223"/>
      <c r="P633" s="223"/>
      <c r="Q633" s="223"/>
      <c r="R633" s="223"/>
      <c r="S633" s="223"/>
      <c r="T633" s="224"/>
      <c r="AT633" s="225" t="s">
        <v>141</v>
      </c>
      <c r="AU633" s="225" t="s">
        <v>82</v>
      </c>
      <c r="AV633" s="15" t="s">
        <v>137</v>
      </c>
      <c r="AW633" s="15" t="s">
        <v>33</v>
      </c>
      <c r="AX633" s="15" t="s">
        <v>80</v>
      </c>
      <c r="AY633" s="225" t="s">
        <v>129</v>
      </c>
    </row>
    <row r="634" spans="1:65" s="2" customFormat="1" ht="16.5" customHeight="1">
      <c r="A634" s="36"/>
      <c r="B634" s="37"/>
      <c r="C634" s="175" t="s">
        <v>928</v>
      </c>
      <c r="D634" s="175" t="s">
        <v>132</v>
      </c>
      <c r="E634" s="176" t="s">
        <v>929</v>
      </c>
      <c r="F634" s="177" t="s">
        <v>930</v>
      </c>
      <c r="G634" s="178" t="s">
        <v>135</v>
      </c>
      <c r="H634" s="179">
        <v>13.43</v>
      </c>
      <c r="I634" s="180"/>
      <c r="J634" s="181">
        <f>ROUND(I634*H634,2)</f>
        <v>0</v>
      </c>
      <c r="K634" s="177" t="s">
        <v>136</v>
      </c>
      <c r="L634" s="41"/>
      <c r="M634" s="182" t="s">
        <v>19</v>
      </c>
      <c r="N634" s="183" t="s">
        <v>43</v>
      </c>
      <c r="O634" s="66"/>
      <c r="P634" s="184">
        <f>O634*H634</f>
        <v>0</v>
      </c>
      <c r="Q634" s="184">
        <v>1.3999999999999999E-4</v>
      </c>
      <c r="R634" s="184">
        <f>Q634*H634</f>
        <v>1.8801999999999998E-3</v>
      </c>
      <c r="S634" s="184">
        <v>0</v>
      </c>
      <c r="T634" s="185">
        <f>S634*H634</f>
        <v>0</v>
      </c>
      <c r="U634" s="36"/>
      <c r="V634" s="36"/>
      <c r="W634" s="36"/>
      <c r="X634" s="36"/>
      <c r="Y634" s="36"/>
      <c r="Z634" s="36"/>
      <c r="AA634" s="36"/>
      <c r="AB634" s="36"/>
      <c r="AC634" s="36"/>
      <c r="AD634" s="36"/>
      <c r="AE634" s="36"/>
      <c r="AR634" s="186" t="s">
        <v>246</v>
      </c>
      <c r="AT634" s="186" t="s">
        <v>132</v>
      </c>
      <c r="AU634" s="186" t="s">
        <v>82</v>
      </c>
      <c r="AY634" s="19" t="s">
        <v>129</v>
      </c>
      <c r="BE634" s="187">
        <f>IF(N634="základní",J634,0)</f>
        <v>0</v>
      </c>
      <c r="BF634" s="187">
        <f>IF(N634="snížená",J634,0)</f>
        <v>0</v>
      </c>
      <c r="BG634" s="187">
        <f>IF(N634="zákl. přenesená",J634,0)</f>
        <v>0</v>
      </c>
      <c r="BH634" s="187">
        <f>IF(N634="sníž. přenesená",J634,0)</f>
        <v>0</v>
      </c>
      <c r="BI634" s="187">
        <f>IF(N634="nulová",J634,0)</f>
        <v>0</v>
      </c>
      <c r="BJ634" s="19" t="s">
        <v>80</v>
      </c>
      <c r="BK634" s="187">
        <f>ROUND(I634*H634,2)</f>
        <v>0</v>
      </c>
      <c r="BL634" s="19" t="s">
        <v>246</v>
      </c>
      <c r="BM634" s="186" t="s">
        <v>931</v>
      </c>
    </row>
    <row r="635" spans="1:65" s="2" customFormat="1" ht="11.25">
      <c r="A635" s="36"/>
      <c r="B635" s="37"/>
      <c r="C635" s="38"/>
      <c r="D635" s="188" t="s">
        <v>139</v>
      </c>
      <c r="E635" s="38"/>
      <c r="F635" s="189" t="s">
        <v>932</v>
      </c>
      <c r="G635" s="38"/>
      <c r="H635" s="38"/>
      <c r="I635" s="190"/>
      <c r="J635" s="38"/>
      <c r="K635" s="38"/>
      <c r="L635" s="41"/>
      <c r="M635" s="191"/>
      <c r="N635" s="192"/>
      <c r="O635" s="66"/>
      <c r="P635" s="66"/>
      <c r="Q635" s="66"/>
      <c r="R635" s="66"/>
      <c r="S635" s="66"/>
      <c r="T635" s="67"/>
      <c r="U635" s="36"/>
      <c r="V635" s="36"/>
      <c r="W635" s="36"/>
      <c r="X635" s="36"/>
      <c r="Y635" s="36"/>
      <c r="Z635" s="36"/>
      <c r="AA635" s="36"/>
      <c r="AB635" s="36"/>
      <c r="AC635" s="36"/>
      <c r="AD635" s="36"/>
      <c r="AE635" s="36"/>
      <c r="AT635" s="19" t="s">
        <v>139</v>
      </c>
      <c r="AU635" s="19" t="s">
        <v>82</v>
      </c>
    </row>
    <row r="636" spans="1:65" s="13" customFormat="1" ht="11.25">
      <c r="B636" s="193"/>
      <c r="C636" s="194"/>
      <c r="D636" s="195" t="s">
        <v>141</v>
      </c>
      <c r="E636" s="196" t="s">
        <v>19</v>
      </c>
      <c r="F636" s="197" t="s">
        <v>923</v>
      </c>
      <c r="G636" s="194"/>
      <c r="H636" s="196" t="s">
        <v>19</v>
      </c>
      <c r="I636" s="198"/>
      <c r="J636" s="194"/>
      <c r="K636" s="194"/>
      <c r="L636" s="199"/>
      <c r="M636" s="200"/>
      <c r="N636" s="201"/>
      <c r="O636" s="201"/>
      <c r="P636" s="201"/>
      <c r="Q636" s="201"/>
      <c r="R636" s="201"/>
      <c r="S636" s="201"/>
      <c r="T636" s="202"/>
      <c r="AT636" s="203" t="s">
        <v>141</v>
      </c>
      <c r="AU636" s="203" t="s">
        <v>82</v>
      </c>
      <c r="AV636" s="13" t="s">
        <v>80</v>
      </c>
      <c r="AW636" s="13" t="s">
        <v>33</v>
      </c>
      <c r="AX636" s="13" t="s">
        <v>72</v>
      </c>
      <c r="AY636" s="203" t="s">
        <v>129</v>
      </c>
    </row>
    <row r="637" spans="1:65" s="14" customFormat="1" ht="11.25">
      <c r="B637" s="204"/>
      <c r="C637" s="205"/>
      <c r="D637" s="195" t="s">
        <v>141</v>
      </c>
      <c r="E637" s="206" t="s">
        <v>19</v>
      </c>
      <c r="F637" s="207" t="s">
        <v>924</v>
      </c>
      <c r="G637" s="205"/>
      <c r="H637" s="208">
        <v>1.8</v>
      </c>
      <c r="I637" s="209"/>
      <c r="J637" s="205"/>
      <c r="K637" s="205"/>
      <c r="L637" s="210"/>
      <c r="M637" s="211"/>
      <c r="N637" s="212"/>
      <c r="O637" s="212"/>
      <c r="P637" s="212"/>
      <c r="Q637" s="212"/>
      <c r="R637" s="212"/>
      <c r="S637" s="212"/>
      <c r="T637" s="213"/>
      <c r="AT637" s="214" t="s">
        <v>141</v>
      </c>
      <c r="AU637" s="214" t="s">
        <v>82</v>
      </c>
      <c r="AV637" s="14" t="s">
        <v>82</v>
      </c>
      <c r="AW637" s="14" t="s">
        <v>33</v>
      </c>
      <c r="AX637" s="14" t="s">
        <v>72</v>
      </c>
      <c r="AY637" s="214" t="s">
        <v>129</v>
      </c>
    </row>
    <row r="638" spans="1:65" s="14" customFormat="1" ht="11.25">
      <c r="B638" s="204"/>
      <c r="C638" s="205"/>
      <c r="D638" s="195" t="s">
        <v>141</v>
      </c>
      <c r="E638" s="206" t="s">
        <v>19</v>
      </c>
      <c r="F638" s="207" t="s">
        <v>925</v>
      </c>
      <c r="G638" s="205"/>
      <c r="H638" s="208">
        <v>5.2</v>
      </c>
      <c r="I638" s="209"/>
      <c r="J638" s="205"/>
      <c r="K638" s="205"/>
      <c r="L638" s="210"/>
      <c r="M638" s="211"/>
      <c r="N638" s="212"/>
      <c r="O638" s="212"/>
      <c r="P638" s="212"/>
      <c r="Q638" s="212"/>
      <c r="R638" s="212"/>
      <c r="S638" s="212"/>
      <c r="T638" s="213"/>
      <c r="AT638" s="214" t="s">
        <v>141</v>
      </c>
      <c r="AU638" s="214" t="s">
        <v>82</v>
      </c>
      <c r="AV638" s="14" t="s">
        <v>82</v>
      </c>
      <c r="AW638" s="14" t="s">
        <v>33</v>
      </c>
      <c r="AX638" s="14" t="s">
        <v>72</v>
      </c>
      <c r="AY638" s="214" t="s">
        <v>129</v>
      </c>
    </row>
    <row r="639" spans="1:65" s="14" customFormat="1" ht="11.25">
      <c r="B639" s="204"/>
      <c r="C639" s="205"/>
      <c r="D639" s="195" t="s">
        <v>141</v>
      </c>
      <c r="E639" s="206" t="s">
        <v>19</v>
      </c>
      <c r="F639" s="207" t="s">
        <v>926</v>
      </c>
      <c r="G639" s="205"/>
      <c r="H639" s="208">
        <v>3.63</v>
      </c>
      <c r="I639" s="209"/>
      <c r="J639" s="205"/>
      <c r="K639" s="205"/>
      <c r="L639" s="210"/>
      <c r="M639" s="211"/>
      <c r="N639" s="212"/>
      <c r="O639" s="212"/>
      <c r="P639" s="212"/>
      <c r="Q639" s="212"/>
      <c r="R639" s="212"/>
      <c r="S639" s="212"/>
      <c r="T639" s="213"/>
      <c r="AT639" s="214" t="s">
        <v>141</v>
      </c>
      <c r="AU639" s="214" t="s">
        <v>82</v>
      </c>
      <c r="AV639" s="14" t="s">
        <v>82</v>
      </c>
      <c r="AW639" s="14" t="s">
        <v>33</v>
      </c>
      <c r="AX639" s="14" t="s">
        <v>72</v>
      </c>
      <c r="AY639" s="214" t="s">
        <v>129</v>
      </c>
    </row>
    <row r="640" spans="1:65" s="14" customFormat="1" ht="11.25">
      <c r="B640" s="204"/>
      <c r="C640" s="205"/>
      <c r="D640" s="195" t="s">
        <v>141</v>
      </c>
      <c r="E640" s="206" t="s">
        <v>19</v>
      </c>
      <c r="F640" s="207" t="s">
        <v>927</v>
      </c>
      <c r="G640" s="205"/>
      <c r="H640" s="208">
        <v>0.7</v>
      </c>
      <c r="I640" s="209"/>
      <c r="J640" s="205"/>
      <c r="K640" s="205"/>
      <c r="L640" s="210"/>
      <c r="M640" s="211"/>
      <c r="N640" s="212"/>
      <c r="O640" s="212"/>
      <c r="P640" s="212"/>
      <c r="Q640" s="212"/>
      <c r="R640" s="212"/>
      <c r="S640" s="212"/>
      <c r="T640" s="213"/>
      <c r="AT640" s="214" t="s">
        <v>141</v>
      </c>
      <c r="AU640" s="214" t="s">
        <v>82</v>
      </c>
      <c r="AV640" s="14" t="s">
        <v>82</v>
      </c>
      <c r="AW640" s="14" t="s">
        <v>33</v>
      </c>
      <c r="AX640" s="14" t="s">
        <v>72</v>
      </c>
      <c r="AY640" s="214" t="s">
        <v>129</v>
      </c>
    </row>
    <row r="641" spans="1:65" s="14" customFormat="1" ht="11.25">
      <c r="B641" s="204"/>
      <c r="C641" s="205"/>
      <c r="D641" s="195" t="s">
        <v>141</v>
      </c>
      <c r="E641" s="206" t="s">
        <v>19</v>
      </c>
      <c r="F641" s="207" t="s">
        <v>933</v>
      </c>
      <c r="G641" s="205"/>
      <c r="H641" s="208">
        <v>1.2</v>
      </c>
      <c r="I641" s="209"/>
      <c r="J641" s="205"/>
      <c r="K641" s="205"/>
      <c r="L641" s="210"/>
      <c r="M641" s="211"/>
      <c r="N641" s="212"/>
      <c r="O641" s="212"/>
      <c r="P641" s="212"/>
      <c r="Q641" s="212"/>
      <c r="R641" s="212"/>
      <c r="S641" s="212"/>
      <c r="T641" s="213"/>
      <c r="AT641" s="214" t="s">
        <v>141</v>
      </c>
      <c r="AU641" s="214" t="s">
        <v>82</v>
      </c>
      <c r="AV641" s="14" t="s">
        <v>82</v>
      </c>
      <c r="AW641" s="14" t="s">
        <v>33</v>
      </c>
      <c r="AX641" s="14" t="s">
        <v>72</v>
      </c>
      <c r="AY641" s="214" t="s">
        <v>129</v>
      </c>
    </row>
    <row r="642" spans="1:65" s="14" customFormat="1" ht="11.25">
      <c r="B642" s="204"/>
      <c r="C642" s="205"/>
      <c r="D642" s="195" t="s">
        <v>141</v>
      </c>
      <c r="E642" s="206" t="s">
        <v>19</v>
      </c>
      <c r="F642" s="207" t="s">
        <v>934</v>
      </c>
      <c r="G642" s="205"/>
      <c r="H642" s="208">
        <v>0.9</v>
      </c>
      <c r="I642" s="209"/>
      <c r="J642" s="205"/>
      <c r="K642" s="205"/>
      <c r="L642" s="210"/>
      <c r="M642" s="211"/>
      <c r="N642" s="212"/>
      <c r="O642" s="212"/>
      <c r="P642" s="212"/>
      <c r="Q642" s="212"/>
      <c r="R642" s="212"/>
      <c r="S642" s="212"/>
      <c r="T642" s="213"/>
      <c r="AT642" s="214" t="s">
        <v>141</v>
      </c>
      <c r="AU642" s="214" t="s">
        <v>82</v>
      </c>
      <c r="AV642" s="14" t="s">
        <v>82</v>
      </c>
      <c r="AW642" s="14" t="s">
        <v>33</v>
      </c>
      <c r="AX642" s="14" t="s">
        <v>72</v>
      </c>
      <c r="AY642" s="214" t="s">
        <v>129</v>
      </c>
    </row>
    <row r="643" spans="1:65" s="15" customFormat="1" ht="11.25">
      <c r="B643" s="215"/>
      <c r="C643" s="216"/>
      <c r="D643" s="195" t="s">
        <v>141</v>
      </c>
      <c r="E643" s="217" t="s">
        <v>19</v>
      </c>
      <c r="F643" s="218" t="s">
        <v>145</v>
      </c>
      <c r="G643" s="216"/>
      <c r="H643" s="219">
        <v>13.43</v>
      </c>
      <c r="I643" s="220"/>
      <c r="J643" s="216"/>
      <c r="K643" s="216"/>
      <c r="L643" s="221"/>
      <c r="M643" s="222"/>
      <c r="N643" s="223"/>
      <c r="O643" s="223"/>
      <c r="P643" s="223"/>
      <c r="Q643" s="223"/>
      <c r="R643" s="223"/>
      <c r="S643" s="223"/>
      <c r="T643" s="224"/>
      <c r="AT643" s="225" t="s">
        <v>141</v>
      </c>
      <c r="AU643" s="225" t="s">
        <v>82</v>
      </c>
      <c r="AV643" s="15" t="s">
        <v>137</v>
      </c>
      <c r="AW643" s="15" t="s">
        <v>33</v>
      </c>
      <c r="AX643" s="15" t="s">
        <v>80</v>
      </c>
      <c r="AY643" s="225" t="s">
        <v>129</v>
      </c>
    </row>
    <row r="644" spans="1:65" s="2" customFormat="1" ht="16.5" customHeight="1">
      <c r="A644" s="36"/>
      <c r="B644" s="37"/>
      <c r="C644" s="175" t="s">
        <v>935</v>
      </c>
      <c r="D644" s="175" t="s">
        <v>132</v>
      </c>
      <c r="E644" s="176" t="s">
        <v>936</v>
      </c>
      <c r="F644" s="177" t="s">
        <v>937</v>
      </c>
      <c r="G644" s="178" t="s">
        <v>135</v>
      </c>
      <c r="H644" s="179">
        <v>13.43</v>
      </c>
      <c r="I644" s="180"/>
      <c r="J644" s="181">
        <f>ROUND(I644*H644,2)</f>
        <v>0</v>
      </c>
      <c r="K644" s="177" t="s">
        <v>136</v>
      </c>
      <c r="L644" s="41"/>
      <c r="M644" s="182" t="s">
        <v>19</v>
      </c>
      <c r="N644" s="183" t="s">
        <v>43</v>
      </c>
      <c r="O644" s="66"/>
      <c r="P644" s="184">
        <f>O644*H644</f>
        <v>0</v>
      </c>
      <c r="Q644" s="184">
        <v>1.2E-4</v>
      </c>
      <c r="R644" s="184">
        <f>Q644*H644</f>
        <v>1.6115999999999999E-3</v>
      </c>
      <c r="S644" s="184">
        <v>0</v>
      </c>
      <c r="T644" s="185">
        <f>S644*H644</f>
        <v>0</v>
      </c>
      <c r="U644" s="36"/>
      <c r="V644" s="36"/>
      <c r="W644" s="36"/>
      <c r="X644" s="36"/>
      <c r="Y644" s="36"/>
      <c r="Z644" s="36"/>
      <c r="AA644" s="36"/>
      <c r="AB644" s="36"/>
      <c r="AC644" s="36"/>
      <c r="AD644" s="36"/>
      <c r="AE644" s="36"/>
      <c r="AR644" s="186" t="s">
        <v>246</v>
      </c>
      <c r="AT644" s="186" t="s">
        <v>132</v>
      </c>
      <c r="AU644" s="186" t="s">
        <v>82</v>
      </c>
      <c r="AY644" s="19" t="s">
        <v>129</v>
      </c>
      <c r="BE644" s="187">
        <f>IF(N644="základní",J644,0)</f>
        <v>0</v>
      </c>
      <c r="BF644" s="187">
        <f>IF(N644="snížená",J644,0)</f>
        <v>0</v>
      </c>
      <c r="BG644" s="187">
        <f>IF(N644="zákl. přenesená",J644,0)</f>
        <v>0</v>
      </c>
      <c r="BH644" s="187">
        <f>IF(N644="sníž. přenesená",J644,0)</f>
        <v>0</v>
      </c>
      <c r="BI644" s="187">
        <f>IF(N644="nulová",J644,0)</f>
        <v>0</v>
      </c>
      <c r="BJ644" s="19" t="s">
        <v>80</v>
      </c>
      <c r="BK644" s="187">
        <f>ROUND(I644*H644,2)</f>
        <v>0</v>
      </c>
      <c r="BL644" s="19" t="s">
        <v>246</v>
      </c>
      <c r="BM644" s="186" t="s">
        <v>938</v>
      </c>
    </row>
    <row r="645" spans="1:65" s="2" customFormat="1" ht="11.25">
      <c r="A645" s="36"/>
      <c r="B645" s="37"/>
      <c r="C645" s="38"/>
      <c r="D645" s="188" t="s">
        <v>139</v>
      </c>
      <c r="E645" s="38"/>
      <c r="F645" s="189" t="s">
        <v>939</v>
      </c>
      <c r="G645" s="38"/>
      <c r="H645" s="38"/>
      <c r="I645" s="190"/>
      <c r="J645" s="38"/>
      <c r="K645" s="38"/>
      <c r="L645" s="41"/>
      <c r="M645" s="191"/>
      <c r="N645" s="192"/>
      <c r="O645" s="66"/>
      <c r="P645" s="66"/>
      <c r="Q645" s="66"/>
      <c r="R645" s="66"/>
      <c r="S645" s="66"/>
      <c r="T645" s="67"/>
      <c r="U645" s="36"/>
      <c r="V645" s="36"/>
      <c r="W645" s="36"/>
      <c r="X645" s="36"/>
      <c r="Y645" s="36"/>
      <c r="Z645" s="36"/>
      <c r="AA645" s="36"/>
      <c r="AB645" s="36"/>
      <c r="AC645" s="36"/>
      <c r="AD645" s="36"/>
      <c r="AE645" s="36"/>
      <c r="AT645" s="19" t="s">
        <v>139</v>
      </c>
      <c r="AU645" s="19" t="s">
        <v>82</v>
      </c>
    </row>
    <row r="646" spans="1:65" s="2" customFormat="1" ht="16.5" customHeight="1">
      <c r="A646" s="36"/>
      <c r="B646" s="37"/>
      <c r="C646" s="175" t="s">
        <v>940</v>
      </c>
      <c r="D646" s="175" t="s">
        <v>132</v>
      </c>
      <c r="E646" s="176" t="s">
        <v>941</v>
      </c>
      <c r="F646" s="177" t="s">
        <v>942</v>
      </c>
      <c r="G646" s="178" t="s">
        <v>135</v>
      </c>
      <c r="H646" s="179">
        <v>13.43</v>
      </c>
      <c r="I646" s="180"/>
      <c r="J646" s="181">
        <f>ROUND(I646*H646,2)</f>
        <v>0</v>
      </c>
      <c r="K646" s="177" t="s">
        <v>136</v>
      </c>
      <c r="L646" s="41"/>
      <c r="M646" s="182" t="s">
        <v>19</v>
      </c>
      <c r="N646" s="183" t="s">
        <v>43</v>
      </c>
      <c r="O646" s="66"/>
      <c r="P646" s="184">
        <f>O646*H646</f>
        <v>0</v>
      </c>
      <c r="Q646" s="184">
        <v>1.2E-4</v>
      </c>
      <c r="R646" s="184">
        <f>Q646*H646</f>
        <v>1.6115999999999999E-3</v>
      </c>
      <c r="S646" s="184">
        <v>0</v>
      </c>
      <c r="T646" s="185">
        <f>S646*H646</f>
        <v>0</v>
      </c>
      <c r="U646" s="36"/>
      <c r="V646" s="36"/>
      <c r="W646" s="36"/>
      <c r="X646" s="36"/>
      <c r="Y646" s="36"/>
      <c r="Z646" s="36"/>
      <c r="AA646" s="36"/>
      <c r="AB646" s="36"/>
      <c r="AC646" s="36"/>
      <c r="AD646" s="36"/>
      <c r="AE646" s="36"/>
      <c r="AR646" s="186" t="s">
        <v>246</v>
      </c>
      <c r="AT646" s="186" t="s">
        <v>132</v>
      </c>
      <c r="AU646" s="186" t="s">
        <v>82</v>
      </c>
      <c r="AY646" s="19" t="s">
        <v>129</v>
      </c>
      <c r="BE646" s="187">
        <f>IF(N646="základní",J646,0)</f>
        <v>0</v>
      </c>
      <c r="BF646" s="187">
        <f>IF(N646="snížená",J646,0)</f>
        <v>0</v>
      </c>
      <c r="BG646" s="187">
        <f>IF(N646="zákl. přenesená",J646,0)</f>
        <v>0</v>
      </c>
      <c r="BH646" s="187">
        <f>IF(N646="sníž. přenesená",J646,0)</f>
        <v>0</v>
      </c>
      <c r="BI646" s="187">
        <f>IF(N646="nulová",J646,0)</f>
        <v>0</v>
      </c>
      <c r="BJ646" s="19" t="s">
        <v>80</v>
      </c>
      <c r="BK646" s="187">
        <f>ROUND(I646*H646,2)</f>
        <v>0</v>
      </c>
      <c r="BL646" s="19" t="s">
        <v>246</v>
      </c>
      <c r="BM646" s="186" t="s">
        <v>943</v>
      </c>
    </row>
    <row r="647" spans="1:65" s="2" customFormat="1" ht="11.25">
      <c r="A647" s="36"/>
      <c r="B647" s="37"/>
      <c r="C647" s="38"/>
      <c r="D647" s="188" t="s">
        <v>139</v>
      </c>
      <c r="E647" s="38"/>
      <c r="F647" s="189" t="s">
        <v>944</v>
      </c>
      <c r="G647" s="38"/>
      <c r="H647" s="38"/>
      <c r="I647" s="190"/>
      <c r="J647" s="38"/>
      <c r="K647" s="38"/>
      <c r="L647" s="41"/>
      <c r="M647" s="191"/>
      <c r="N647" s="192"/>
      <c r="O647" s="66"/>
      <c r="P647" s="66"/>
      <c r="Q647" s="66"/>
      <c r="R647" s="66"/>
      <c r="S647" s="66"/>
      <c r="T647" s="67"/>
      <c r="U647" s="36"/>
      <c r="V647" s="36"/>
      <c r="W647" s="36"/>
      <c r="X647" s="36"/>
      <c r="Y647" s="36"/>
      <c r="Z647" s="36"/>
      <c r="AA647" s="36"/>
      <c r="AB647" s="36"/>
      <c r="AC647" s="36"/>
      <c r="AD647" s="36"/>
      <c r="AE647" s="36"/>
      <c r="AT647" s="19" t="s">
        <v>139</v>
      </c>
      <c r="AU647" s="19" t="s">
        <v>82</v>
      </c>
    </row>
    <row r="648" spans="1:65" s="2" customFormat="1" ht="16.5" customHeight="1">
      <c r="A648" s="36"/>
      <c r="B648" s="37"/>
      <c r="C648" s="175" t="s">
        <v>945</v>
      </c>
      <c r="D648" s="175" t="s">
        <v>132</v>
      </c>
      <c r="E648" s="176" t="s">
        <v>946</v>
      </c>
      <c r="F648" s="177" t="s">
        <v>947</v>
      </c>
      <c r="G648" s="178" t="s">
        <v>135</v>
      </c>
      <c r="H648" s="179">
        <v>801.06600000000003</v>
      </c>
      <c r="I648" s="180"/>
      <c r="J648" s="181">
        <f>ROUND(I648*H648,2)</f>
        <v>0</v>
      </c>
      <c r="K648" s="177" t="s">
        <v>19</v>
      </c>
      <c r="L648" s="41"/>
      <c r="M648" s="182" t="s">
        <v>19</v>
      </c>
      <c r="N648" s="183" t="s">
        <v>43</v>
      </c>
      <c r="O648" s="66"/>
      <c r="P648" s="184">
        <f>O648*H648</f>
        <v>0</v>
      </c>
      <c r="Q648" s="184">
        <v>0</v>
      </c>
      <c r="R648" s="184">
        <f>Q648*H648</f>
        <v>0</v>
      </c>
      <c r="S648" s="184">
        <v>0</v>
      </c>
      <c r="T648" s="185">
        <f>S648*H648</f>
        <v>0</v>
      </c>
      <c r="U648" s="36"/>
      <c r="V648" s="36"/>
      <c r="W648" s="36"/>
      <c r="X648" s="36"/>
      <c r="Y648" s="36"/>
      <c r="Z648" s="36"/>
      <c r="AA648" s="36"/>
      <c r="AB648" s="36"/>
      <c r="AC648" s="36"/>
      <c r="AD648" s="36"/>
      <c r="AE648" s="36"/>
      <c r="AR648" s="186" t="s">
        <v>246</v>
      </c>
      <c r="AT648" s="186" t="s">
        <v>132</v>
      </c>
      <c r="AU648" s="186" t="s">
        <v>82</v>
      </c>
      <c r="AY648" s="19" t="s">
        <v>129</v>
      </c>
      <c r="BE648" s="187">
        <f>IF(N648="základní",J648,0)</f>
        <v>0</v>
      </c>
      <c r="BF648" s="187">
        <f>IF(N648="snížená",J648,0)</f>
        <v>0</v>
      </c>
      <c r="BG648" s="187">
        <f>IF(N648="zákl. přenesená",J648,0)</f>
        <v>0</v>
      </c>
      <c r="BH648" s="187">
        <f>IF(N648="sníž. přenesená",J648,0)</f>
        <v>0</v>
      </c>
      <c r="BI648" s="187">
        <f>IF(N648="nulová",J648,0)</f>
        <v>0</v>
      </c>
      <c r="BJ648" s="19" t="s">
        <v>80</v>
      </c>
      <c r="BK648" s="187">
        <f>ROUND(I648*H648,2)</f>
        <v>0</v>
      </c>
      <c r="BL648" s="19" t="s">
        <v>246</v>
      </c>
      <c r="BM648" s="186" t="s">
        <v>948</v>
      </c>
    </row>
    <row r="649" spans="1:65" s="14" customFormat="1" ht="11.25">
      <c r="B649" s="204"/>
      <c r="C649" s="205"/>
      <c r="D649" s="195" t="s">
        <v>141</v>
      </c>
      <c r="E649" s="206" t="s">
        <v>19</v>
      </c>
      <c r="F649" s="207" t="s">
        <v>949</v>
      </c>
      <c r="G649" s="205"/>
      <c r="H649" s="208">
        <v>225.17599999999999</v>
      </c>
      <c r="I649" s="209"/>
      <c r="J649" s="205"/>
      <c r="K649" s="205"/>
      <c r="L649" s="210"/>
      <c r="M649" s="211"/>
      <c r="N649" s="212"/>
      <c r="O649" s="212"/>
      <c r="P649" s="212"/>
      <c r="Q649" s="212"/>
      <c r="R649" s="212"/>
      <c r="S649" s="212"/>
      <c r="T649" s="213"/>
      <c r="AT649" s="214" t="s">
        <v>141</v>
      </c>
      <c r="AU649" s="214" t="s">
        <v>82</v>
      </c>
      <c r="AV649" s="14" t="s">
        <v>82</v>
      </c>
      <c r="AW649" s="14" t="s">
        <v>33</v>
      </c>
      <c r="AX649" s="14" t="s">
        <v>72</v>
      </c>
      <c r="AY649" s="214" t="s">
        <v>129</v>
      </c>
    </row>
    <row r="650" spans="1:65" s="14" customFormat="1" ht="11.25">
      <c r="B650" s="204"/>
      <c r="C650" s="205"/>
      <c r="D650" s="195" t="s">
        <v>141</v>
      </c>
      <c r="E650" s="206" t="s">
        <v>19</v>
      </c>
      <c r="F650" s="207" t="s">
        <v>950</v>
      </c>
      <c r="G650" s="205"/>
      <c r="H650" s="208">
        <v>-6.4</v>
      </c>
      <c r="I650" s="209"/>
      <c r="J650" s="205"/>
      <c r="K650" s="205"/>
      <c r="L650" s="210"/>
      <c r="M650" s="211"/>
      <c r="N650" s="212"/>
      <c r="O650" s="212"/>
      <c r="P650" s="212"/>
      <c r="Q650" s="212"/>
      <c r="R650" s="212"/>
      <c r="S650" s="212"/>
      <c r="T650" s="213"/>
      <c r="AT650" s="214" t="s">
        <v>141</v>
      </c>
      <c r="AU650" s="214" t="s">
        <v>82</v>
      </c>
      <c r="AV650" s="14" t="s">
        <v>82</v>
      </c>
      <c r="AW650" s="14" t="s">
        <v>33</v>
      </c>
      <c r="AX650" s="14" t="s">
        <v>72</v>
      </c>
      <c r="AY650" s="214" t="s">
        <v>129</v>
      </c>
    </row>
    <row r="651" spans="1:65" s="14" customFormat="1" ht="11.25">
      <c r="B651" s="204"/>
      <c r="C651" s="205"/>
      <c r="D651" s="195" t="s">
        <v>141</v>
      </c>
      <c r="E651" s="206" t="s">
        <v>19</v>
      </c>
      <c r="F651" s="207" t="s">
        <v>951</v>
      </c>
      <c r="G651" s="205"/>
      <c r="H651" s="208">
        <v>-5.8</v>
      </c>
      <c r="I651" s="209"/>
      <c r="J651" s="205"/>
      <c r="K651" s="205"/>
      <c r="L651" s="210"/>
      <c r="M651" s="211"/>
      <c r="N651" s="212"/>
      <c r="O651" s="212"/>
      <c r="P651" s="212"/>
      <c r="Q651" s="212"/>
      <c r="R651" s="212"/>
      <c r="S651" s="212"/>
      <c r="T651" s="213"/>
      <c r="AT651" s="214" t="s">
        <v>141</v>
      </c>
      <c r="AU651" s="214" t="s">
        <v>82</v>
      </c>
      <c r="AV651" s="14" t="s">
        <v>82</v>
      </c>
      <c r="AW651" s="14" t="s">
        <v>33</v>
      </c>
      <c r="AX651" s="14" t="s">
        <v>72</v>
      </c>
      <c r="AY651" s="214" t="s">
        <v>129</v>
      </c>
    </row>
    <row r="652" spans="1:65" s="14" customFormat="1" ht="11.25">
      <c r="B652" s="204"/>
      <c r="C652" s="205"/>
      <c r="D652" s="195" t="s">
        <v>141</v>
      </c>
      <c r="E652" s="206" t="s">
        <v>19</v>
      </c>
      <c r="F652" s="207" t="s">
        <v>952</v>
      </c>
      <c r="G652" s="205"/>
      <c r="H652" s="208">
        <v>-1.8</v>
      </c>
      <c r="I652" s="209"/>
      <c r="J652" s="205"/>
      <c r="K652" s="205"/>
      <c r="L652" s="210"/>
      <c r="M652" s="211"/>
      <c r="N652" s="212"/>
      <c r="O652" s="212"/>
      <c r="P652" s="212"/>
      <c r="Q652" s="212"/>
      <c r="R652" s="212"/>
      <c r="S652" s="212"/>
      <c r="T652" s="213"/>
      <c r="AT652" s="214" t="s">
        <v>141</v>
      </c>
      <c r="AU652" s="214" t="s">
        <v>82</v>
      </c>
      <c r="AV652" s="14" t="s">
        <v>82</v>
      </c>
      <c r="AW652" s="14" t="s">
        <v>33</v>
      </c>
      <c r="AX652" s="14" t="s">
        <v>72</v>
      </c>
      <c r="AY652" s="214" t="s">
        <v>129</v>
      </c>
    </row>
    <row r="653" spans="1:65" s="14" customFormat="1" ht="11.25">
      <c r="B653" s="204"/>
      <c r="C653" s="205"/>
      <c r="D653" s="195" t="s">
        <v>141</v>
      </c>
      <c r="E653" s="206" t="s">
        <v>19</v>
      </c>
      <c r="F653" s="207" t="s">
        <v>953</v>
      </c>
      <c r="G653" s="205"/>
      <c r="H653" s="208">
        <v>1.17</v>
      </c>
      <c r="I653" s="209"/>
      <c r="J653" s="205"/>
      <c r="K653" s="205"/>
      <c r="L653" s="210"/>
      <c r="M653" s="211"/>
      <c r="N653" s="212"/>
      <c r="O653" s="212"/>
      <c r="P653" s="212"/>
      <c r="Q653" s="212"/>
      <c r="R653" s="212"/>
      <c r="S653" s="212"/>
      <c r="T653" s="213"/>
      <c r="AT653" s="214" t="s">
        <v>141</v>
      </c>
      <c r="AU653" s="214" t="s">
        <v>82</v>
      </c>
      <c r="AV653" s="14" t="s">
        <v>82</v>
      </c>
      <c r="AW653" s="14" t="s">
        <v>33</v>
      </c>
      <c r="AX653" s="14" t="s">
        <v>72</v>
      </c>
      <c r="AY653" s="214" t="s">
        <v>129</v>
      </c>
    </row>
    <row r="654" spans="1:65" s="14" customFormat="1" ht="11.25">
      <c r="B654" s="204"/>
      <c r="C654" s="205"/>
      <c r="D654" s="195" t="s">
        <v>141</v>
      </c>
      <c r="E654" s="206" t="s">
        <v>19</v>
      </c>
      <c r="F654" s="207" t="s">
        <v>954</v>
      </c>
      <c r="G654" s="205"/>
      <c r="H654" s="208">
        <v>-3.78</v>
      </c>
      <c r="I654" s="209"/>
      <c r="J654" s="205"/>
      <c r="K654" s="205"/>
      <c r="L654" s="210"/>
      <c r="M654" s="211"/>
      <c r="N654" s="212"/>
      <c r="O654" s="212"/>
      <c r="P654" s="212"/>
      <c r="Q654" s="212"/>
      <c r="R654" s="212"/>
      <c r="S654" s="212"/>
      <c r="T654" s="213"/>
      <c r="AT654" s="214" t="s">
        <v>141</v>
      </c>
      <c r="AU654" s="214" t="s">
        <v>82</v>
      </c>
      <c r="AV654" s="14" t="s">
        <v>82</v>
      </c>
      <c r="AW654" s="14" t="s">
        <v>33</v>
      </c>
      <c r="AX654" s="14" t="s">
        <v>72</v>
      </c>
      <c r="AY654" s="214" t="s">
        <v>129</v>
      </c>
    </row>
    <row r="655" spans="1:65" s="14" customFormat="1" ht="11.25">
      <c r="B655" s="204"/>
      <c r="C655" s="205"/>
      <c r="D655" s="195" t="s">
        <v>141</v>
      </c>
      <c r="E655" s="206" t="s">
        <v>19</v>
      </c>
      <c r="F655" s="207" t="s">
        <v>955</v>
      </c>
      <c r="G655" s="205"/>
      <c r="H655" s="208">
        <v>5.04</v>
      </c>
      <c r="I655" s="209"/>
      <c r="J655" s="205"/>
      <c r="K655" s="205"/>
      <c r="L655" s="210"/>
      <c r="M655" s="211"/>
      <c r="N655" s="212"/>
      <c r="O655" s="212"/>
      <c r="P655" s="212"/>
      <c r="Q655" s="212"/>
      <c r="R655" s="212"/>
      <c r="S655" s="212"/>
      <c r="T655" s="213"/>
      <c r="AT655" s="214" t="s">
        <v>141</v>
      </c>
      <c r="AU655" s="214" t="s">
        <v>82</v>
      </c>
      <c r="AV655" s="14" t="s">
        <v>82</v>
      </c>
      <c r="AW655" s="14" t="s">
        <v>33</v>
      </c>
      <c r="AX655" s="14" t="s">
        <v>72</v>
      </c>
      <c r="AY655" s="214" t="s">
        <v>129</v>
      </c>
    </row>
    <row r="656" spans="1:65" s="14" customFormat="1" ht="22.5">
      <c r="B656" s="204"/>
      <c r="C656" s="205"/>
      <c r="D656" s="195" t="s">
        <v>141</v>
      </c>
      <c r="E656" s="206" t="s">
        <v>19</v>
      </c>
      <c r="F656" s="207" t="s">
        <v>956</v>
      </c>
      <c r="G656" s="205"/>
      <c r="H656" s="208">
        <v>318.2</v>
      </c>
      <c r="I656" s="209"/>
      <c r="J656" s="205"/>
      <c r="K656" s="205"/>
      <c r="L656" s="210"/>
      <c r="M656" s="211"/>
      <c r="N656" s="212"/>
      <c r="O656" s="212"/>
      <c r="P656" s="212"/>
      <c r="Q656" s="212"/>
      <c r="R656" s="212"/>
      <c r="S656" s="212"/>
      <c r="T656" s="213"/>
      <c r="AT656" s="214" t="s">
        <v>141</v>
      </c>
      <c r="AU656" s="214" t="s">
        <v>82</v>
      </c>
      <c r="AV656" s="14" t="s">
        <v>82</v>
      </c>
      <c r="AW656" s="14" t="s">
        <v>33</v>
      </c>
      <c r="AX656" s="14" t="s">
        <v>72</v>
      </c>
      <c r="AY656" s="214" t="s">
        <v>129</v>
      </c>
    </row>
    <row r="657" spans="2:51" s="14" customFormat="1" ht="11.25">
      <c r="B657" s="204"/>
      <c r="C657" s="205"/>
      <c r="D657" s="195" t="s">
        <v>141</v>
      </c>
      <c r="E657" s="206" t="s">
        <v>19</v>
      </c>
      <c r="F657" s="207" t="s">
        <v>957</v>
      </c>
      <c r="G657" s="205"/>
      <c r="H657" s="208">
        <v>124.65</v>
      </c>
      <c r="I657" s="209"/>
      <c r="J657" s="205"/>
      <c r="K657" s="205"/>
      <c r="L657" s="210"/>
      <c r="M657" s="211"/>
      <c r="N657" s="212"/>
      <c r="O657" s="212"/>
      <c r="P657" s="212"/>
      <c r="Q657" s="212"/>
      <c r="R657" s="212"/>
      <c r="S657" s="212"/>
      <c r="T657" s="213"/>
      <c r="AT657" s="214" t="s">
        <v>141</v>
      </c>
      <c r="AU657" s="214" t="s">
        <v>82</v>
      </c>
      <c r="AV657" s="14" t="s">
        <v>82</v>
      </c>
      <c r="AW657" s="14" t="s">
        <v>33</v>
      </c>
      <c r="AX657" s="14" t="s">
        <v>72</v>
      </c>
      <c r="AY657" s="214" t="s">
        <v>129</v>
      </c>
    </row>
    <row r="658" spans="2:51" s="14" customFormat="1" ht="11.25">
      <c r="B658" s="204"/>
      <c r="C658" s="205"/>
      <c r="D658" s="195" t="s">
        <v>141</v>
      </c>
      <c r="E658" s="206" t="s">
        <v>19</v>
      </c>
      <c r="F658" s="207" t="s">
        <v>958</v>
      </c>
      <c r="G658" s="205"/>
      <c r="H658" s="208">
        <v>-22.4</v>
      </c>
      <c r="I658" s="209"/>
      <c r="J658" s="205"/>
      <c r="K658" s="205"/>
      <c r="L658" s="210"/>
      <c r="M658" s="211"/>
      <c r="N658" s="212"/>
      <c r="O658" s="212"/>
      <c r="P658" s="212"/>
      <c r="Q658" s="212"/>
      <c r="R658" s="212"/>
      <c r="S658" s="212"/>
      <c r="T658" s="213"/>
      <c r="AT658" s="214" t="s">
        <v>141</v>
      </c>
      <c r="AU658" s="214" t="s">
        <v>82</v>
      </c>
      <c r="AV658" s="14" t="s">
        <v>82</v>
      </c>
      <c r="AW658" s="14" t="s">
        <v>33</v>
      </c>
      <c r="AX658" s="14" t="s">
        <v>72</v>
      </c>
      <c r="AY658" s="214" t="s">
        <v>129</v>
      </c>
    </row>
    <row r="659" spans="2:51" s="14" customFormat="1" ht="11.25">
      <c r="B659" s="204"/>
      <c r="C659" s="205"/>
      <c r="D659" s="195" t="s">
        <v>141</v>
      </c>
      <c r="E659" s="206" t="s">
        <v>19</v>
      </c>
      <c r="F659" s="207" t="s">
        <v>959</v>
      </c>
      <c r="G659" s="205"/>
      <c r="H659" s="208">
        <v>-3.6</v>
      </c>
      <c r="I659" s="209"/>
      <c r="J659" s="205"/>
      <c r="K659" s="205"/>
      <c r="L659" s="210"/>
      <c r="M659" s="211"/>
      <c r="N659" s="212"/>
      <c r="O659" s="212"/>
      <c r="P659" s="212"/>
      <c r="Q659" s="212"/>
      <c r="R659" s="212"/>
      <c r="S659" s="212"/>
      <c r="T659" s="213"/>
      <c r="AT659" s="214" t="s">
        <v>141</v>
      </c>
      <c r="AU659" s="214" t="s">
        <v>82</v>
      </c>
      <c r="AV659" s="14" t="s">
        <v>82</v>
      </c>
      <c r="AW659" s="14" t="s">
        <v>33</v>
      </c>
      <c r="AX659" s="14" t="s">
        <v>72</v>
      </c>
      <c r="AY659" s="214" t="s">
        <v>129</v>
      </c>
    </row>
    <row r="660" spans="2:51" s="14" customFormat="1" ht="11.25">
      <c r="B660" s="204"/>
      <c r="C660" s="205"/>
      <c r="D660" s="195" t="s">
        <v>141</v>
      </c>
      <c r="E660" s="206" t="s">
        <v>19</v>
      </c>
      <c r="F660" s="207" t="s">
        <v>960</v>
      </c>
      <c r="G660" s="205"/>
      <c r="H660" s="208">
        <v>-29.04</v>
      </c>
      <c r="I660" s="209"/>
      <c r="J660" s="205"/>
      <c r="K660" s="205"/>
      <c r="L660" s="210"/>
      <c r="M660" s="211"/>
      <c r="N660" s="212"/>
      <c r="O660" s="212"/>
      <c r="P660" s="212"/>
      <c r="Q660" s="212"/>
      <c r="R660" s="212"/>
      <c r="S660" s="212"/>
      <c r="T660" s="213"/>
      <c r="AT660" s="214" t="s">
        <v>141</v>
      </c>
      <c r="AU660" s="214" t="s">
        <v>82</v>
      </c>
      <c r="AV660" s="14" t="s">
        <v>82</v>
      </c>
      <c r="AW660" s="14" t="s">
        <v>33</v>
      </c>
      <c r="AX660" s="14" t="s">
        <v>72</v>
      </c>
      <c r="AY660" s="214" t="s">
        <v>129</v>
      </c>
    </row>
    <row r="661" spans="2:51" s="14" customFormat="1" ht="11.25">
      <c r="B661" s="204"/>
      <c r="C661" s="205"/>
      <c r="D661" s="195" t="s">
        <v>141</v>
      </c>
      <c r="E661" s="206" t="s">
        <v>19</v>
      </c>
      <c r="F661" s="207" t="s">
        <v>961</v>
      </c>
      <c r="G661" s="205"/>
      <c r="H661" s="208">
        <v>9.24</v>
      </c>
      <c r="I661" s="209"/>
      <c r="J661" s="205"/>
      <c r="K661" s="205"/>
      <c r="L661" s="210"/>
      <c r="M661" s="211"/>
      <c r="N661" s="212"/>
      <c r="O661" s="212"/>
      <c r="P661" s="212"/>
      <c r="Q661" s="212"/>
      <c r="R661" s="212"/>
      <c r="S661" s="212"/>
      <c r="T661" s="213"/>
      <c r="AT661" s="214" t="s">
        <v>141</v>
      </c>
      <c r="AU661" s="214" t="s">
        <v>82</v>
      </c>
      <c r="AV661" s="14" t="s">
        <v>82</v>
      </c>
      <c r="AW661" s="14" t="s">
        <v>33</v>
      </c>
      <c r="AX661" s="14" t="s">
        <v>72</v>
      </c>
      <c r="AY661" s="214" t="s">
        <v>129</v>
      </c>
    </row>
    <row r="662" spans="2:51" s="14" customFormat="1" ht="11.25">
      <c r="B662" s="204"/>
      <c r="C662" s="205"/>
      <c r="D662" s="195" t="s">
        <v>141</v>
      </c>
      <c r="E662" s="206" t="s">
        <v>19</v>
      </c>
      <c r="F662" s="207" t="s">
        <v>962</v>
      </c>
      <c r="G662" s="205"/>
      <c r="H662" s="208">
        <v>0.77</v>
      </c>
      <c r="I662" s="209"/>
      <c r="J662" s="205"/>
      <c r="K662" s="205"/>
      <c r="L662" s="210"/>
      <c r="M662" s="211"/>
      <c r="N662" s="212"/>
      <c r="O662" s="212"/>
      <c r="P662" s="212"/>
      <c r="Q662" s="212"/>
      <c r="R662" s="212"/>
      <c r="S662" s="212"/>
      <c r="T662" s="213"/>
      <c r="AT662" s="214" t="s">
        <v>141</v>
      </c>
      <c r="AU662" s="214" t="s">
        <v>82</v>
      </c>
      <c r="AV662" s="14" t="s">
        <v>82</v>
      </c>
      <c r="AW662" s="14" t="s">
        <v>33</v>
      </c>
      <c r="AX662" s="14" t="s">
        <v>72</v>
      </c>
      <c r="AY662" s="214" t="s">
        <v>129</v>
      </c>
    </row>
    <row r="663" spans="2:51" s="14" customFormat="1" ht="11.25">
      <c r="B663" s="204"/>
      <c r="C663" s="205"/>
      <c r="D663" s="195" t="s">
        <v>141</v>
      </c>
      <c r="E663" s="206" t="s">
        <v>19</v>
      </c>
      <c r="F663" s="207" t="s">
        <v>963</v>
      </c>
      <c r="G663" s="205"/>
      <c r="H663" s="208">
        <v>-1.68</v>
      </c>
      <c r="I663" s="209"/>
      <c r="J663" s="205"/>
      <c r="K663" s="205"/>
      <c r="L663" s="210"/>
      <c r="M663" s="211"/>
      <c r="N663" s="212"/>
      <c r="O663" s="212"/>
      <c r="P663" s="212"/>
      <c r="Q663" s="212"/>
      <c r="R663" s="212"/>
      <c r="S663" s="212"/>
      <c r="T663" s="213"/>
      <c r="AT663" s="214" t="s">
        <v>141</v>
      </c>
      <c r="AU663" s="214" t="s">
        <v>82</v>
      </c>
      <c r="AV663" s="14" t="s">
        <v>82</v>
      </c>
      <c r="AW663" s="14" t="s">
        <v>33</v>
      </c>
      <c r="AX663" s="14" t="s">
        <v>72</v>
      </c>
      <c r="AY663" s="214" t="s">
        <v>129</v>
      </c>
    </row>
    <row r="664" spans="2:51" s="14" customFormat="1" ht="11.25">
      <c r="B664" s="204"/>
      <c r="C664" s="205"/>
      <c r="D664" s="195" t="s">
        <v>141</v>
      </c>
      <c r="E664" s="206" t="s">
        <v>19</v>
      </c>
      <c r="F664" s="207" t="s">
        <v>964</v>
      </c>
      <c r="G664" s="205"/>
      <c r="H664" s="208">
        <v>1.1399999999999999</v>
      </c>
      <c r="I664" s="209"/>
      <c r="J664" s="205"/>
      <c r="K664" s="205"/>
      <c r="L664" s="210"/>
      <c r="M664" s="211"/>
      <c r="N664" s="212"/>
      <c r="O664" s="212"/>
      <c r="P664" s="212"/>
      <c r="Q664" s="212"/>
      <c r="R664" s="212"/>
      <c r="S664" s="212"/>
      <c r="T664" s="213"/>
      <c r="AT664" s="214" t="s">
        <v>141</v>
      </c>
      <c r="AU664" s="214" t="s">
        <v>82</v>
      </c>
      <c r="AV664" s="14" t="s">
        <v>82</v>
      </c>
      <c r="AW664" s="14" t="s">
        <v>33</v>
      </c>
      <c r="AX664" s="14" t="s">
        <v>72</v>
      </c>
      <c r="AY664" s="214" t="s">
        <v>129</v>
      </c>
    </row>
    <row r="665" spans="2:51" s="14" customFormat="1" ht="11.25">
      <c r="B665" s="204"/>
      <c r="C665" s="205"/>
      <c r="D665" s="195" t="s">
        <v>141</v>
      </c>
      <c r="E665" s="206" t="s">
        <v>19</v>
      </c>
      <c r="F665" s="207" t="s">
        <v>965</v>
      </c>
      <c r="G665" s="205"/>
      <c r="H665" s="208">
        <v>-7.2</v>
      </c>
      <c r="I665" s="209"/>
      <c r="J665" s="205"/>
      <c r="K665" s="205"/>
      <c r="L665" s="210"/>
      <c r="M665" s="211"/>
      <c r="N665" s="212"/>
      <c r="O665" s="212"/>
      <c r="P665" s="212"/>
      <c r="Q665" s="212"/>
      <c r="R665" s="212"/>
      <c r="S665" s="212"/>
      <c r="T665" s="213"/>
      <c r="AT665" s="214" t="s">
        <v>141</v>
      </c>
      <c r="AU665" s="214" t="s">
        <v>82</v>
      </c>
      <c r="AV665" s="14" t="s">
        <v>82</v>
      </c>
      <c r="AW665" s="14" t="s">
        <v>33</v>
      </c>
      <c r="AX665" s="14" t="s">
        <v>72</v>
      </c>
      <c r="AY665" s="214" t="s">
        <v>129</v>
      </c>
    </row>
    <row r="666" spans="2:51" s="14" customFormat="1" ht="11.25">
      <c r="B666" s="204"/>
      <c r="C666" s="205"/>
      <c r="D666" s="195" t="s">
        <v>141</v>
      </c>
      <c r="E666" s="206" t="s">
        <v>19</v>
      </c>
      <c r="F666" s="207" t="s">
        <v>966</v>
      </c>
      <c r="G666" s="205"/>
      <c r="H666" s="208">
        <v>4.68</v>
      </c>
      <c r="I666" s="209"/>
      <c r="J666" s="205"/>
      <c r="K666" s="205"/>
      <c r="L666" s="210"/>
      <c r="M666" s="211"/>
      <c r="N666" s="212"/>
      <c r="O666" s="212"/>
      <c r="P666" s="212"/>
      <c r="Q666" s="212"/>
      <c r="R666" s="212"/>
      <c r="S666" s="212"/>
      <c r="T666" s="213"/>
      <c r="AT666" s="214" t="s">
        <v>141</v>
      </c>
      <c r="AU666" s="214" t="s">
        <v>82</v>
      </c>
      <c r="AV666" s="14" t="s">
        <v>82</v>
      </c>
      <c r="AW666" s="14" t="s">
        <v>33</v>
      </c>
      <c r="AX666" s="14" t="s">
        <v>72</v>
      </c>
      <c r="AY666" s="214" t="s">
        <v>129</v>
      </c>
    </row>
    <row r="667" spans="2:51" s="14" customFormat="1" ht="11.25">
      <c r="B667" s="204"/>
      <c r="C667" s="205"/>
      <c r="D667" s="195" t="s">
        <v>141</v>
      </c>
      <c r="E667" s="206" t="s">
        <v>19</v>
      </c>
      <c r="F667" s="207" t="s">
        <v>967</v>
      </c>
      <c r="G667" s="205"/>
      <c r="H667" s="208">
        <v>-5.2</v>
      </c>
      <c r="I667" s="209"/>
      <c r="J667" s="205"/>
      <c r="K667" s="205"/>
      <c r="L667" s="210"/>
      <c r="M667" s="211"/>
      <c r="N667" s="212"/>
      <c r="O667" s="212"/>
      <c r="P667" s="212"/>
      <c r="Q667" s="212"/>
      <c r="R667" s="212"/>
      <c r="S667" s="212"/>
      <c r="T667" s="213"/>
      <c r="AT667" s="214" t="s">
        <v>141</v>
      </c>
      <c r="AU667" s="214" t="s">
        <v>82</v>
      </c>
      <c r="AV667" s="14" t="s">
        <v>82</v>
      </c>
      <c r="AW667" s="14" t="s">
        <v>33</v>
      </c>
      <c r="AX667" s="14" t="s">
        <v>72</v>
      </c>
      <c r="AY667" s="214" t="s">
        <v>129</v>
      </c>
    </row>
    <row r="668" spans="2:51" s="14" customFormat="1" ht="11.25">
      <c r="B668" s="204"/>
      <c r="C668" s="205"/>
      <c r="D668" s="195" t="s">
        <v>141</v>
      </c>
      <c r="E668" s="206" t="s">
        <v>19</v>
      </c>
      <c r="F668" s="207" t="s">
        <v>968</v>
      </c>
      <c r="G668" s="205"/>
      <c r="H668" s="208">
        <v>2.12</v>
      </c>
      <c r="I668" s="209"/>
      <c r="J668" s="205"/>
      <c r="K668" s="205"/>
      <c r="L668" s="210"/>
      <c r="M668" s="211"/>
      <c r="N668" s="212"/>
      <c r="O668" s="212"/>
      <c r="P668" s="212"/>
      <c r="Q668" s="212"/>
      <c r="R668" s="212"/>
      <c r="S668" s="212"/>
      <c r="T668" s="213"/>
      <c r="AT668" s="214" t="s">
        <v>141</v>
      </c>
      <c r="AU668" s="214" t="s">
        <v>82</v>
      </c>
      <c r="AV668" s="14" t="s">
        <v>82</v>
      </c>
      <c r="AW668" s="14" t="s">
        <v>33</v>
      </c>
      <c r="AX668" s="14" t="s">
        <v>72</v>
      </c>
      <c r="AY668" s="214" t="s">
        <v>129</v>
      </c>
    </row>
    <row r="669" spans="2:51" s="14" customFormat="1" ht="11.25">
      <c r="B669" s="204"/>
      <c r="C669" s="205"/>
      <c r="D669" s="195" t="s">
        <v>141</v>
      </c>
      <c r="E669" s="206" t="s">
        <v>19</v>
      </c>
      <c r="F669" s="207" t="s">
        <v>212</v>
      </c>
      <c r="G669" s="205"/>
      <c r="H669" s="208">
        <v>-4.8</v>
      </c>
      <c r="I669" s="209"/>
      <c r="J669" s="205"/>
      <c r="K669" s="205"/>
      <c r="L669" s="210"/>
      <c r="M669" s="211"/>
      <c r="N669" s="212"/>
      <c r="O669" s="212"/>
      <c r="P669" s="212"/>
      <c r="Q669" s="212"/>
      <c r="R669" s="212"/>
      <c r="S669" s="212"/>
      <c r="T669" s="213"/>
      <c r="AT669" s="214" t="s">
        <v>141</v>
      </c>
      <c r="AU669" s="214" t="s">
        <v>82</v>
      </c>
      <c r="AV669" s="14" t="s">
        <v>82</v>
      </c>
      <c r="AW669" s="14" t="s">
        <v>33</v>
      </c>
      <c r="AX669" s="14" t="s">
        <v>72</v>
      </c>
      <c r="AY669" s="214" t="s">
        <v>129</v>
      </c>
    </row>
    <row r="670" spans="2:51" s="16" customFormat="1" ht="11.25">
      <c r="B670" s="238"/>
      <c r="C670" s="239"/>
      <c r="D670" s="195" t="s">
        <v>141</v>
      </c>
      <c r="E670" s="240" t="s">
        <v>19</v>
      </c>
      <c r="F670" s="241" t="s">
        <v>969</v>
      </c>
      <c r="G670" s="239"/>
      <c r="H670" s="242">
        <v>600.48599999999999</v>
      </c>
      <c r="I670" s="243"/>
      <c r="J670" s="239"/>
      <c r="K670" s="239"/>
      <c r="L670" s="244"/>
      <c r="M670" s="245"/>
      <c r="N670" s="246"/>
      <c r="O670" s="246"/>
      <c r="P670" s="246"/>
      <c r="Q670" s="246"/>
      <c r="R670" s="246"/>
      <c r="S670" s="246"/>
      <c r="T670" s="247"/>
      <c r="AT670" s="248" t="s">
        <v>141</v>
      </c>
      <c r="AU670" s="248" t="s">
        <v>82</v>
      </c>
      <c r="AV670" s="16" t="s">
        <v>130</v>
      </c>
      <c r="AW670" s="16" t="s">
        <v>33</v>
      </c>
      <c r="AX670" s="16" t="s">
        <v>72</v>
      </c>
      <c r="AY670" s="248" t="s">
        <v>129</v>
      </c>
    </row>
    <row r="671" spans="2:51" s="14" customFormat="1" ht="11.25">
      <c r="B671" s="204"/>
      <c r="C671" s="205"/>
      <c r="D671" s="195" t="s">
        <v>141</v>
      </c>
      <c r="E671" s="206" t="s">
        <v>19</v>
      </c>
      <c r="F671" s="207" t="s">
        <v>970</v>
      </c>
      <c r="G671" s="205"/>
      <c r="H671" s="208">
        <v>202.9</v>
      </c>
      <c r="I671" s="209"/>
      <c r="J671" s="205"/>
      <c r="K671" s="205"/>
      <c r="L671" s="210"/>
      <c r="M671" s="211"/>
      <c r="N671" s="212"/>
      <c r="O671" s="212"/>
      <c r="P671" s="212"/>
      <c r="Q671" s="212"/>
      <c r="R671" s="212"/>
      <c r="S671" s="212"/>
      <c r="T671" s="213"/>
      <c r="AT671" s="214" t="s">
        <v>141</v>
      </c>
      <c r="AU671" s="214" t="s">
        <v>82</v>
      </c>
      <c r="AV671" s="14" t="s">
        <v>82</v>
      </c>
      <c r="AW671" s="14" t="s">
        <v>33</v>
      </c>
      <c r="AX671" s="14" t="s">
        <v>72</v>
      </c>
      <c r="AY671" s="214" t="s">
        <v>129</v>
      </c>
    </row>
    <row r="672" spans="2:51" s="14" customFormat="1" ht="11.25">
      <c r="B672" s="204"/>
      <c r="C672" s="205"/>
      <c r="D672" s="195" t="s">
        <v>141</v>
      </c>
      <c r="E672" s="206" t="s">
        <v>19</v>
      </c>
      <c r="F672" s="207" t="s">
        <v>309</v>
      </c>
      <c r="G672" s="205"/>
      <c r="H672" s="208">
        <v>14.13</v>
      </c>
      <c r="I672" s="209"/>
      <c r="J672" s="205"/>
      <c r="K672" s="205"/>
      <c r="L672" s="210"/>
      <c r="M672" s="211"/>
      <c r="N672" s="212"/>
      <c r="O672" s="212"/>
      <c r="P672" s="212"/>
      <c r="Q672" s="212"/>
      <c r="R672" s="212"/>
      <c r="S672" s="212"/>
      <c r="T672" s="213"/>
      <c r="AT672" s="214" t="s">
        <v>141</v>
      </c>
      <c r="AU672" s="214" t="s">
        <v>82</v>
      </c>
      <c r="AV672" s="14" t="s">
        <v>82</v>
      </c>
      <c r="AW672" s="14" t="s">
        <v>33</v>
      </c>
      <c r="AX672" s="14" t="s">
        <v>72</v>
      </c>
      <c r="AY672" s="214" t="s">
        <v>129</v>
      </c>
    </row>
    <row r="673" spans="1:65" s="14" customFormat="1" ht="11.25">
      <c r="B673" s="204"/>
      <c r="C673" s="205"/>
      <c r="D673" s="195" t="s">
        <v>141</v>
      </c>
      <c r="E673" s="206" t="s">
        <v>19</v>
      </c>
      <c r="F673" s="207" t="s">
        <v>311</v>
      </c>
      <c r="G673" s="205"/>
      <c r="H673" s="208">
        <v>-6.49</v>
      </c>
      <c r="I673" s="209"/>
      <c r="J673" s="205"/>
      <c r="K673" s="205"/>
      <c r="L673" s="210"/>
      <c r="M673" s="211"/>
      <c r="N673" s="212"/>
      <c r="O673" s="212"/>
      <c r="P673" s="212"/>
      <c r="Q673" s="212"/>
      <c r="R673" s="212"/>
      <c r="S673" s="212"/>
      <c r="T673" s="213"/>
      <c r="AT673" s="214" t="s">
        <v>141</v>
      </c>
      <c r="AU673" s="214" t="s">
        <v>82</v>
      </c>
      <c r="AV673" s="14" t="s">
        <v>82</v>
      </c>
      <c r="AW673" s="14" t="s">
        <v>33</v>
      </c>
      <c r="AX673" s="14" t="s">
        <v>72</v>
      </c>
      <c r="AY673" s="214" t="s">
        <v>129</v>
      </c>
    </row>
    <row r="674" spans="1:65" s="14" customFormat="1" ht="11.25">
      <c r="B674" s="204"/>
      <c r="C674" s="205"/>
      <c r="D674" s="195" t="s">
        <v>141</v>
      </c>
      <c r="E674" s="206" t="s">
        <v>19</v>
      </c>
      <c r="F674" s="207" t="s">
        <v>312</v>
      </c>
      <c r="G674" s="205"/>
      <c r="H674" s="208">
        <v>-1.76</v>
      </c>
      <c r="I674" s="209"/>
      <c r="J674" s="205"/>
      <c r="K674" s="205"/>
      <c r="L674" s="210"/>
      <c r="M674" s="211"/>
      <c r="N674" s="212"/>
      <c r="O674" s="212"/>
      <c r="P674" s="212"/>
      <c r="Q674" s="212"/>
      <c r="R674" s="212"/>
      <c r="S674" s="212"/>
      <c r="T674" s="213"/>
      <c r="AT674" s="214" t="s">
        <v>141</v>
      </c>
      <c r="AU674" s="214" t="s">
        <v>82</v>
      </c>
      <c r="AV674" s="14" t="s">
        <v>82</v>
      </c>
      <c r="AW674" s="14" t="s">
        <v>33</v>
      </c>
      <c r="AX674" s="14" t="s">
        <v>72</v>
      </c>
      <c r="AY674" s="214" t="s">
        <v>129</v>
      </c>
    </row>
    <row r="675" spans="1:65" s="14" customFormat="1" ht="11.25">
      <c r="B675" s="204"/>
      <c r="C675" s="205"/>
      <c r="D675" s="195" t="s">
        <v>141</v>
      </c>
      <c r="E675" s="206" t="s">
        <v>19</v>
      </c>
      <c r="F675" s="207" t="s">
        <v>313</v>
      </c>
      <c r="G675" s="205"/>
      <c r="H675" s="208">
        <v>-1.6</v>
      </c>
      <c r="I675" s="209"/>
      <c r="J675" s="205"/>
      <c r="K675" s="205"/>
      <c r="L675" s="210"/>
      <c r="M675" s="211"/>
      <c r="N675" s="212"/>
      <c r="O675" s="212"/>
      <c r="P675" s="212"/>
      <c r="Q675" s="212"/>
      <c r="R675" s="212"/>
      <c r="S675" s="212"/>
      <c r="T675" s="213"/>
      <c r="AT675" s="214" t="s">
        <v>141</v>
      </c>
      <c r="AU675" s="214" t="s">
        <v>82</v>
      </c>
      <c r="AV675" s="14" t="s">
        <v>82</v>
      </c>
      <c r="AW675" s="14" t="s">
        <v>33</v>
      </c>
      <c r="AX675" s="14" t="s">
        <v>72</v>
      </c>
      <c r="AY675" s="214" t="s">
        <v>129</v>
      </c>
    </row>
    <row r="676" spans="1:65" s="14" customFormat="1" ht="11.25">
      <c r="B676" s="204"/>
      <c r="C676" s="205"/>
      <c r="D676" s="195" t="s">
        <v>141</v>
      </c>
      <c r="E676" s="206" t="s">
        <v>19</v>
      </c>
      <c r="F676" s="207" t="s">
        <v>314</v>
      </c>
      <c r="G676" s="205"/>
      <c r="H676" s="208">
        <v>-6.6</v>
      </c>
      <c r="I676" s="209"/>
      <c r="J676" s="205"/>
      <c r="K676" s="205"/>
      <c r="L676" s="210"/>
      <c r="M676" s="211"/>
      <c r="N676" s="212"/>
      <c r="O676" s="212"/>
      <c r="P676" s="212"/>
      <c r="Q676" s="212"/>
      <c r="R676" s="212"/>
      <c r="S676" s="212"/>
      <c r="T676" s="213"/>
      <c r="AT676" s="214" t="s">
        <v>141</v>
      </c>
      <c r="AU676" s="214" t="s">
        <v>82</v>
      </c>
      <c r="AV676" s="14" t="s">
        <v>82</v>
      </c>
      <c r="AW676" s="14" t="s">
        <v>33</v>
      </c>
      <c r="AX676" s="14" t="s">
        <v>72</v>
      </c>
      <c r="AY676" s="214" t="s">
        <v>129</v>
      </c>
    </row>
    <row r="677" spans="1:65" s="16" customFormat="1" ht="11.25">
      <c r="B677" s="238"/>
      <c r="C677" s="239"/>
      <c r="D677" s="195" t="s">
        <v>141</v>
      </c>
      <c r="E677" s="240" t="s">
        <v>19</v>
      </c>
      <c r="F677" s="241" t="s">
        <v>969</v>
      </c>
      <c r="G677" s="239"/>
      <c r="H677" s="242">
        <v>200.58</v>
      </c>
      <c r="I677" s="243"/>
      <c r="J677" s="239"/>
      <c r="K677" s="239"/>
      <c r="L677" s="244"/>
      <c r="M677" s="245"/>
      <c r="N677" s="246"/>
      <c r="O677" s="246"/>
      <c r="P677" s="246"/>
      <c r="Q677" s="246"/>
      <c r="R677" s="246"/>
      <c r="S677" s="246"/>
      <c r="T677" s="247"/>
      <c r="AT677" s="248" t="s">
        <v>141</v>
      </c>
      <c r="AU677" s="248" t="s">
        <v>82</v>
      </c>
      <c r="AV677" s="16" t="s">
        <v>130</v>
      </c>
      <c r="AW677" s="16" t="s">
        <v>33</v>
      </c>
      <c r="AX677" s="16" t="s">
        <v>72</v>
      </c>
      <c r="AY677" s="248" t="s">
        <v>129</v>
      </c>
    </row>
    <row r="678" spans="1:65" s="15" customFormat="1" ht="11.25">
      <c r="B678" s="215"/>
      <c r="C678" s="216"/>
      <c r="D678" s="195" t="s">
        <v>141</v>
      </c>
      <c r="E678" s="217" t="s">
        <v>19</v>
      </c>
      <c r="F678" s="218" t="s">
        <v>145</v>
      </c>
      <c r="G678" s="216"/>
      <c r="H678" s="219">
        <v>801.06600000000003</v>
      </c>
      <c r="I678" s="220"/>
      <c r="J678" s="216"/>
      <c r="K678" s="216"/>
      <c r="L678" s="221"/>
      <c r="M678" s="222"/>
      <c r="N678" s="223"/>
      <c r="O678" s="223"/>
      <c r="P678" s="223"/>
      <c r="Q678" s="223"/>
      <c r="R678" s="223"/>
      <c r="S678" s="223"/>
      <c r="T678" s="224"/>
      <c r="AT678" s="225" t="s">
        <v>141</v>
      </c>
      <c r="AU678" s="225" t="s">
        <v>82</v>
      </c>
      <c r="AV678" s="15" t="s">
        <v>137</v>
      </c>
      <c r="AW678" s="15" t="s">
        <v>33</v>
      </c>
      <c r="AX678" s="15" t="s">
        <v>80</v>
      </c>
      <c r="AY678" s="225" t="s">
        <v>129</v>
      </c>
    </row>
    <row r="679" spans="1:65" s="12" customFormat="1" ht="22.9" customHeight="1">
      <c r="B679" s="159"/>
      <c r="C679" s="160"/>
      <c r="D679" s="161" t="s">
        <v>71</v>
      </c>
      <c r="E679" s="173" t="s">
        <v>971</v>
      </c>
      <c r="F679" s="173" t="s">
        <v>972</v>
      </c>
      <c r="G679" s="160"/>
      <c r="H679" s="160"/>
      <c r="I679" s="163"/>
      <c r="J679" s="174">
        <f>BK679</f>
        <v>0</v>
      </c>
      <c r="K679" s="160"/>
      <c r="L679" s="165"/>
      <c r="M679" s="166"/>
      <c r="N679" s="167"/>
      <c r="O679" s="167"/>
      <c r="P679" s="168">
        <f>SUM(P680:P782)</f>
        <v>0</v>
      </c>
      <c r="Q679" s="167"/>
      <c r="R679" s="168">
        <f>SUM(R680:R782)</f>
        <v>2.5812905100000001</v>
      </c>
      <c r="S679" s="167"/>
      <c r="T679" s="169">
        <f>SUM(T680:T782)</f>
        <v>0.32007065999999995</v>
      </c>
      <c r="AR679" s="170" t="s">
        <v>82</v>
      </c>
      <c r="AT679" s="171" t="s">
        <v>71</v>
      </c>
      <c r="AU679" s="171" t="s">
        <v>80</v>
      </c>
      <c r="AY679" s="170" t="s">
        <v>129</v>
      </c>
      <c r="BK679" s="172">
        <f>SUM(BK680:BK782)</f>
        <v>0</v>
      </c>
    </row>
    <row r="680" spans="1:65" s="2" customFormat="1" ht="16.5" customHeight="1">
      <c r="A680" s="36"/>
      <c r="B680" s="37"/>
      <c r="C680" s="175" t="s">
        <v>973</v>
      </c>
      <c r="D680" s="175" t="s">
        <v>132</v>
      </c>
      <c r="E680" s="176" t="s">
        <v>974</v>
      </c>
      <c r="F680" s="177" t="s">
        <v>975</v>
      </c>
      <c r="G680" s="178" t="s">
        <v>135</v>
      </c>
      <c r="H680" s="179">
        <v>557.56799999999998</v>
      </c>
      <c r="I680" s="180"/>
      <c r="J680" s="181">
        <f>ROUND(I680*H680,2)</f>
        <v>0</v>
      </c>
      <c r="K680" s="177" t="s">
        <v>136</v>
      </c>
      <c r="L680" s="41"/>
      <c r="M680" s="182" t="s">
        <v>19</v>
      </c>
      <c r="N680" s="183" t="s">
        <v>43</v>
      </c>
      <c r="O680" s="66"/>
      <c r="P680" s="184">
        <f>O680*H680</f>
        <v>0</v>
      </c>
      <c r="Q680" s="184">
        <v>1E-3</v>
      </c>
      <c r="R680" s="184">
        <f>Q680*H680</f>
        <v>0.55756799999999995</v>
      </c>
      <c r="S680" s="184">
        <v>3.1E-4</v>
      </c>
      <c r="T680" s="185">
        <f>S680*H680</f>
        <v>0.17284607999999999</v>
      </c>
      <c r="U680" s="36"/>
      <c r="V680" s="36"/>
      <c r="W680" s="36"/>
      <c r="X680" s="36"/>
      <c r="Y680" s="36"/>
      <c r="Z680" s="36"/>
      <c r="AA680" s="36"/>
      <c r="AB680" s="36"/>
      <c r="AC680" s="36"/>
      <c r="AD680" s="36"/>
      <c r="AE680" s="36"/>
      <c r="AR680" s="186" t="s">
        <v>246</v>
      </c>
      <c r="AT680" s="186" t="s">
        <v>132</v>
      </c>
      <c r="AU680" s="186" t="s">
        <v>82</v>
      </c>
      <c r="AY680" s="19" t="s">
        <v>129</v>
      </c>
      <c r="BE680" s="187">
        <f>IF(N680="základní",J680,0)</f>
        <v>0</v>
      </c>
      <c r="BF680" s="187">
        <f>IF(N680="snížená",J680,0)</f>
        <v>0</v>
      </c>
      <c r="BG680" s="187">
        <f>IF(N680="zákl. přenesená",J680,0)</f>
        <v>0</v>
      </c>
      <c r="BH680" s="187">
        <f>IF(N680="sníž. přenesená",J680,0)</f>
        <v>0</v>
      </c>
      <c r="BI680" s="187">
        <f>IF(N680="nulová",J680,0)</f>
        <v>0</v>
      </c>
      <c r="BJ680" s="19" t="s">
        <v>80</v>
      </c>
      <c r="BK680" s="187">
        <f>ROUND(I680*H680,2)</f>
        <v>0</v>
      </c>
      <c r="BL680" s="19" t="s">
        <v>246</v>
      </c>
      <c r="BM680" s="186" t="s">
        <v>976</v>
      </c>
    </row>
    <row r="681" spans="1:65" s="2" customFormat="1" ht="11.25">
      <c r="A681" s="36"/>
      <c r="B681" s="37"/>
      <c r="C681" s="38"/>
      <c r="D681" s="188" t="s">
        <v>139</v>
      </c>
      <c r="E681" s="38"/>
      <c r="F681" s="189" t="s">
        <v>977</v>
      </c>
      <c r="G681" s="38"/>
      <c r="H681" s="38"/>
      <c r="I681" s="190"/>
      <c r="J681" s="38"/>
      <c r="K681" s="38"/>
      <c r="L681" s="41"/>
      <c r="M681" s="191"/>
      <c r="N681" s="192"/>
      <c r="O681" s="66"/>
      <c r="P681" s="66"/>
      <c r="Q681" s="66"/>
      <c r="R681" s="66"/>
      <c r="S681" s="66"/>
      <c r="T681" s="67"/>
      <c r="U681" s="36"/>
      <c r="V681" s="36"/>
      <c r="W681" s="36"/>
      <c r="X681" s="36"/>
      <c r="Y681" s="36"/>
      <c r="Z681" s="36"/>
      <c r="AA681" s="36"/>
      <c r="AB681" s="36"/>
      <c r="AC681" s="36"/>
      <c r="AD681" s="36"/>
      <c r="AE681" s="36"/>
      <c r="AT681" s="19" t="s">
        <v>139</v>
      </c>
      <c r="AU681" s="19" t="s">
        <v>82</v>
      </c>
    </row>
    <row r="682" spans="1:65" s="2" customFormat="1" ht="29.25">
      <c r="A682" s="36"/>
      <c r="B682" s="37"/>
      <c r="C682" s="38"/>
      <c r="D682" s="195" t="s">
        <v>171</v>
      </c>
      <c r="E682" s="38"/>
      <c r="F682" s="226" t="s">
        <v>978</v>
      </c>
      <c r="G682" s="38"/>
      <c r="H682" s="38"/>
      <c r="I682" s="190"/>
      <c r="J682" s="38"/>
      <c r="K682" s="38"/>
      <c r="L682" s="41"/>
      <c r="M682" s="191"/>
      <c r="N682" s="192"/>
      <c r="O682" s="66"/>
      <c r="P682" s="66"/>
      <c r="Q682" s="66"/>
      <c r="R682" s="66"/>
      <c r="S682" s="66"/>
      <c r="T682" s="67"/>
      <c r="U682" s="36"/>
      <c r="V682" s="36"/>
      <c r="W682" s="36"/>
      <c r="X682" s="36"/>
      <c r="Y682" s="36"/>
      <c r="Z682" s="36"/>
      <c r="AA682" s="36"/>
      <c r="AB682" s="36"/>
      <c r="AC682" s="36"/>
      <c r="AD682" s="36"/>
      <c r="AE682" s="36"/>
      <c r="AT682" s="19" t="s">
        <v>171</v>
      </c>
      <c r="AU682" s="19" t="s">
        <v>82</v>
      </c>
    </row>
    <row r="683" spans="1:65" s="14" customFormat="1" ht="22.5">
      <c r="B683" s="204"/>
      <c r="C683" s="205"/>
      <c r="D683" s="195" t="s">
        <v>141</v>
      </c>
      <c r="E683" s="206" t="s">
        <v>19</v>
      </c>
      <c r="F683" s="207" t="s">
        <v>979</v>
      </c>
      <c r="G683" s="205"/>
      <c r="H683" s="208">
        <v>37.17</v>
      </c>
      <c r="I683" s="209"/>
      <c r="J683" s="205"/>
      <c r="K683" s="205"/>
      <c r="L683" s="210"/>
      <c r="M683" s="211"/>
      <c r="N683" s="212"/>
      <c r="O683" s="212"/>
      <c r="P683" s="212"/>
      <c r="Q683" s="212"/>
      <c r="R683" s="212"/>
      <c r="S683" s="212"/>
      <c r="T683" s="213"/>
      <c r="AT683" s="214" t="s">
        <v>141</v>
      </c>
      <c r="AU683" s="214" t="s">
        <v>82</v>
      </c>
      <c r="AV683" s="14" t="s">
        <v>82</v>
      </c>
      <c r="AW683" s="14" t="s">
        <v>33</v>
      </c>
      <c r="AX683" s="14" t="s">
        <v>72</v>
      </c>
      <c r="AY683" s="214" t="s">
        <v>129</v>
      </c>
    </row>
    <row r="684" spans="1:65" s="14" customFormat="1" ht="11.25">
      <c r="B684" s="204"/>
      <c r="C684" s="205"/>
      <c r="D684" s="195" t="s">
        <v>141</v>
      </c>
      <c r="E684" s="206" t="s">
        <v>19</v>
      </c>
      <c r="F684" s="207" t="s">
        <v>980</v>
      </c>
      <c r="G684" s="205"/>
      <c r="H684" s="208">
        <v>4.32</v>
      </c>
      <c r="I684" s="209"/>
      <c r="J684" s="205"/>
      <c r="K684" s="205"/>
      <c r="L684" s="210"/>
      <c r="M684" s="211"/>
      <c r="N684" s="212"/>
      <c r="O684" s="212"/>
      <c r="P684" s="212"/>
      <c r="Q684" s="212"/>
      <c r="R684" s="212"/>
      <c r="S684" s="212"/>
      <c r="T684" s="213"/>
      <c r="AT684" s="214" t="s">
        <v>141</v>
      </c>
      <c r="AU684" s="214" t="s">
        <v>82</v>
      </c>
      <c r="AV684" s="14" t="s">
        <v>82</v>
      </c>
      <c r="AW684" s="14" t="s">
        <v>33</v>
      </c>
      <c r="AX684" s="14" t="s">
        <v>72</v>
      </c>
      <c r="AY684" s="214" t="s">
        <v>129</v>
      </c>
    </row>
    <row r="685" spans="1:65" s="14" customFormat="1" ht="11.25">
      <c r="B685" s="204"/>
      <c r="C685" s="205"/>
      <c r="D685" s="195" t="s">
        <v>141</v>
      </c>
      <c r="E685" s="206" t="s">
        <v>19</v>
      </c>
      <c r="F685" s="207" t="s">
        <v>981</v>
      </c>
      <c r="G685" s="205"/>
      <c r="H685" s="208">
        <v>188.73</v>
      </c>
      <c r="I685" s="209"/>
      <c r="J685" s="205"/>
      <c r="K685" s="205"/>
      <c r="L685" s="210"/>
      <c r="M685" s="211"/>
      <c r="N685" s="212"/>
      <c r="O685" s="212"/>
      <c r="P685" s="212"/>
      <c r="Q685" s="212"/>
      <c r="R685" s="212"/>
      <c r="S685" s="212"/>
      <c r="T685" s="213"/>
      <c r="AT685" s="214" t="s">
        <v>141</v>
      </c>
      <c r="AU685" s="214" t="s">
        <v>82</v>
      </c>
      <c r="AV685" s="14" t="s">
        <v>82</v>
      </c>
      <c r="AW685" s="14" t="s">
        <v>33</v>
      </c>
      <c r="AX685" s="14" t="s">
        <v>72</v>
      </c>
      <c r="AY685" s="214" t="s">
        <v>129</v>
      </c>
    </row>
    <row r="686" spans="1:65" s="14" customFormat="1" ht="11.25">
      <c r="B686" s="204"/>
      <c r="C686" s="205"/>
      <c r="D686" s="195" t="s">
        <v>141</v>
      </c>
      <c r="E686" s="206" t="s">
        <v>19</v>
      </c>
      <c r="F686" s="207" t="s">
        <v>982</v>
      </c>
      <c r="G686" s="205"/>
      <c r="H686" s="208">
        <v>-1.8</v>
      </c>
      <c r="I686" s="209"/>
      <c r="J686" s="205"/>
      <c r="K686" s="205"/>
      <c r="L686" s="210"/>
      <c r="M686" s="211"/>
      <c r="N686" s="212"/>
      <c r="O686" s="212"/>
      <c r="P686" s="212"/>
      <c r="Q686" s="212"/>
      <c r="R686" s="212"/>
      <c r="S686" s="212"/>
      <c r="T686" s="213"/>
      <c r="AT686" s="214" t="s">
        <v>141</v>
      </c>
      <c r="AU686" s="214" t="s">
        <v>82</v>
      </c>
      <c r="AV686" s="14" t="s">
        <v>82</v>
      </c>
      <c r="AW686" s="14" t="s">
        <v>33</v>
      </c>
      <c r="AX686" s="14" t="s">
        <v>72</v>
      </c>
      <c r="AY686" s="214" t="s">
        <v>129</v>
      </c>
    </row>
    <row r="687" spans="1:65" s="14" customFormat="1" ht="11.25">
      <c r="B687" s="204"/>
      <c r="C687" s="205"/>
      <c r="D687" s="195" t="s">
        <v>141</v>
      </c>
      <c r="E687" s="206" t="s">
        <v>19</v>
      </c>
      <c r="F687" s="207" t="s">
        <v>950</v>
      </c>
      <c r="G687" s="205"/>
      <c r="H687" s="208">
        <v>-6.4</v>
      </c>
      <c r="I687" s="209"/>
      <c r="J687" s="205"/>
      <c r="K687" s="205"/>
      <c r="L687" s="210"/>
      <c r="M687" s="211"/>
      <c r="N687" s="212"/>
      <c r="O687" s="212"/>
      <c r="P687" s="212"/>
      <c r="Q687" s="212"/>
      <c r="R687" s="212"/>
      <c r="S687" s="212"/>
      <c r="T687" s="213"/>
      <c r="AT687" s="214" t="s">
        <v>141</v>
      </c>
      <c r="AU687" s="214" t="s">
        <v>82</v>
      </c>
      <c r="AV687" s="14" t="s">
        <v>82</v>
      </c>
      <c r="AW687" s="14" t="s">
        <v>33</v>
      </c>
      <c r="AX687" s="14" t="s">
        <v>72</v>
      </c>
      <c r="AY687" s="214" t="s">
        <v>129</v>
      </c>
    </row>
    <row r="688" spans="1:65" s="14" customFormat="1" ht="11.25">
      <c r="B688" s="204"/>
      <c r="C688" s="205"/>
      <c r="D688" s="195" t="s">
        <v>141</v>
      </c>
      <c r="E688" s="206" t="s">
        <v>19</v>
      </c>
      <c r="F688" s="207" t="s">
        <v>966</v>
      </c>
      <c r="G688" s="205"/>
      <c r="H688" s="208">
        <v>4.68</v>
      </c>
      <c r="I688" s="209"/>
      <c r="J688" s="205"/>
      <c r="K688" s="205"/>
      <c r="L688" s="210"/>
      <c r="M688" s="211"/>
      <c r="N688" s="212"/>
      <c r="O688" s="212"/>
      <c r="P688" s="212"/>
      <c r="Q688" s="212"/>
      <c r="R688" s="212"/>
      <c r="S688" s="212"/>
      <c r="T688" s="213"/>
      <c r="AT688" s="214" t="s">
        <v>141</v>
      </c>
      <c r="AU688" s="214" t="s">
        <v>82</v>
      </c>
      <c r="AV688" s="14" t="s">
        <v>82</v>
      </c>
      <c r="AW688" s="14" t="s">
        <v>33</v>
      </c>
      <c r="AX688" s="14" t="s">
        <v>72</v>
      </c>
      <c r="AY688" s="214" t="s">
        <v>129</v>
      </c>
    </row>
    <row r="689" spans="2:51" s="14" customFormat="1" ht="11.25">
      <c r="B689" s="204"/>
      <c r="C689" s="205"/>
      <c r="D689" s="195" t="s">
        <v>141</v>
      </c>
      <c r="E689" s="206" t="s">
        <v>19</v>
      </c>
      <c r="F689" s="207" t="s">
        <v>983</v>
      </c>
      <c r="G689" s="205"/>
      <c r="H689" s="208">
        <v>53.04</v>
      </c>
      <c r="I689" s="209"/>
      <c r="J689" s="205"/>
      <c r="K689" s="205"/>
      <c r="L689" s="210"/>
      <c r="M689" s="211"/>
      <c r="N689" s="212"/>
      <c r="O689" s="212"/>
      <c r="P689" s="212"/>
      <c r="Q689" s="212"/>
      <c r="R689" s="212"/>
      <c r="S689" s="212"/>
      <c r="T689" s="213"/>
      <c r="AT689" s="214" t="s">
        <v>141</v>
      </c>
      <c r="AU689" s="214" t="s">
        <v>82</v>
      </c>
      <c r="AV689" s="14" t="s">
        <v>82</v>
      </c>
      <c r="AW689" s="14" t="s">
        <v>33</v>
      </c>
      <c r="AX689" s="14" t="s">
        <v>72</v>
      </c>
      <c r="AY689" s="214" t="s">
        <v>129</v>
      </c>
    </row>
    <row r="690" spans="2:51" s="14" customFormat="1" ht="11.25">
      <c r="B690" s="204"/>
      <c r="C690" s="205"/>
      <c r="D690" s="195" t="s">
        <v>141</v>
      </c>
      <c r="E690" s="206" t="s">
        <v>19</v>
      </c>
      <c r="F690" s="207" t="s">
        <v>984</v>
      </c>
      <c r="G690" s="205"/>
      <c r="H690" s="208">
        <v>-9.24</v>
      </c>
      <c r="I690" s="209"/>
      <c r="J690" s="205"/>
      <c r="K690" s="205"/>
      <c r="L690" s="210"/>
      <c r="M690" s="211"/>
      <c r="N690" s="212"/>
      <c r="O690" s="212"/>
      <c r="P690" s="212"/>
      <c r="Q690" s="212"/>
      <c r="R690" s="212"/>
      <c r="S690" s="212"/>
      <c r="T690" s="213"/>
      <c r="AT690" s="214" t="s">
        <v>141</v>
      </c>
      <c r="AU690" s="214" t="s">
        <v>82</v>
      </c>
      <c r="AV690" s="14" t="s">
        <v>82</v>
      </c>
      <c r="AW690" s="14" t="s">
        <v>33</v>
      </c>
      <c r="AX690" s="14" t="s">
        <v>72</v>
      </c>
      <c r="AY690" s="214" t="s">
        <v>129</v>
      </c>
    </row>
    <row r="691" spans="2:51" s="14" customFormat="1" ht="11.25">
      <c r="B691" s="204"/>
      <c r="C691" s="205"/>
      <c r="D691" s="195" t="s">
        <v>141</v>
      </c>
      <c r="E691" s="206" t="s">
        <v>19</v>
      </c>
      <c r="F691" s="207" t="s">
        <v>985</v>
      </c>
      <c r="G691" s="205"/>
      <c r="H691" s="208">
        <v>4.62</v>
      </c>
      <c r="I691" s="209"/>
      <c r="J691" s="205"/>
      <c r="K691" s="205"/>
      <c r="L691" s="210"/>
      <c r="M691" s="211"/>
      <c r="N691" s="212"/>
      <c r="O691" s="212"/>
      <c r="P691" s="212"/>
      <c r="Q691" s="212"/>
      <c r="R691" s="212"/>
      <c r="S691" s="212"/>
      <c r="T691" s="213"/>
      <c r="AT691" s="214" t="s">
        <v>141</v>
      </c>
      <c r="AU691" s="214" t="s">
        <v>82</v>
      </c>
      <c r="AV691" s="14" t="s">
        <v>82</v>
      </c>
      <c r="AW691" s="14" t="s">
        <v>33</v>
      </c>
      <c r="AX691" s="14" t="s">
        <v>72</v>
      </c>
      <c r="AY691" s="214" t="s">
        <v>129</v>
      </c>
    </row>
    <row r="692" spans="2:51" s="14" customFormat="1" ht="11.25">
      <c r="B692" s="204"/>
      <c r="C692" s="205"/>
      <c r="D692" s="195" t="s">
        <v>141</v>
      </c>
      <c r="E692" s="206" t="s">
        <v>19</v>
      </c>
      <c r="F692" s="207" t="s">
        <v>986</v>
      </c>
      <c r="G692" s="205"/>
      <c r="H692" s="208">
        <v>0.77</v>
      </c>
      <c r="I692" s="209"/>
      <c r="J692" s="205"/>
      <c r="K692" s="205"/>
      <c r="L692" s="210"/>
      <c r="M692" s="211"/>
      <c r="N692" s="212"/>
      <c r="O692" s="212"/>
      <c r="P692" s="212"/>
      <c r="Q692" s="212"/>
      <c r="R692" s="212"/>
      <c r="S692" s="212"/>
      <c r="T692" s="213"/>
      <c r="AT692" s="214" t="s">
        <v>141</v>
      </c>
      <c r="AU692" s="214" t="s">
        <v>82</v>
      </c>
      <c r="AV692" s="14" t="s">
        <v>82</v>
      </c>
      <c r="AW692" s="14" t="s">
        <v>33</v>
      </c>
      <c r="AX692" s="14" t="s">
        <v>72</v>
      </c>
      <c r="AY692" s="214" t="s">
        <v>129</v>
      </c>
    </row>
    <row r="693" spans="2:51" s="14" customFormat="1" ht="11.25">
      <c r="B693" s="204"/>
      <c r="C693" s="205"/>
      <c r="D693" s="195" t="s">
        <v>141</v>
      </c>
      <c r="E693" s="206" t="s">
        <v>19</v>
      </c>
      <c r="F693" s="207" t="s">
        <v>987</v>
      </c>
      <c r="G693" s="205"/>
      <c r="H693" s="208">
        <v>-2.4</v>
      </c>
      <c r="I693" s="209"/>
      <c r="J693" s="205"/>
      <c r="K693" s="205"/>
      <c r="L693" s="210"/>
      <c r="M693" s="211"/>
      <c r="N693" s="212"/>
      <c r="O693" s="212"/>
      <c r="P693" s="212"/>
      <c r="Q693" s="212"/>
      <c r="R693" s="212"/>
      <c r="S693" s="212"/>
      <c r="T693" s="213"/>
      <c r="AT693" s="214" t="s">
        <v>141</v>
      </c>
      <c r="AU693" s="214" t="s">
        <v>82</v>
      </c>
      <c r="AV693" s="14" t="s">
        <v>82</v>
      </c>
      <c r="AW693" s="14" t="s">
        <v>33</v>
      </c>
      <c r="AX693" s="14" t="s">
        <v>72</v>
      </c>
      <c r="AY693" s="214" t="s">
        <v>129</v>
      </c>
    </row>
    <row r="694" spans="2:51" s="14" customFormat="1" ht="11.25">
      <c r="B694" s="204"/>
      <c r="C694" s="205"/>
      <c r="D694" s="195" t="s">
        <v>141</v>
      </c>
      <c r="E694" s="206" t="s">
        <v>19</v>
      </c>
      <c r="F694" s="207" t="s">
        <v>988</v>
      </c>
      <c r="G694" s="205"/>
      <c r="H694" s="208">
        <v>-0.45</v>
      </c>
      <c r="I694" s="209"/>
      <c r="J694" s="205"/>
      <c r="K694" s="205"/>
      <c r="L694" s="210"/>
      <c r="M694" s="211"/>
      <c r="N694" s="212"/>
      <c r="O694" s="212"/>
      <c r="P694" s="212"/>
      <c r="Q694" s="212"/>
      <c r="R694" s="212"/>
      <c r="S694" s="212"/>
      <c r="T694" s="213"/>
      <c r="AT694" s="214" t="s">
        <v>141</v>
      </c>
      <c r="AU694" s="214" t="s">
        <v>82</v>
      </c>
      <c r="AV694" s="14" t="s">
        <v>82</v>
      </c>
      <c r="AW694" s="14" t="s">
        <v>33</v>
      </c>
      <c r="AX694" s="14" t="s">
        <v>72</v>
      </c>
      <c r="AY694" s="214" t="s">
        <v>129</v>
      </c>
    </row>
    <row r="695" spans="2:51" s="14" customFormat="1" ht="11.25">
      <c r="B695" s="204"/>
      <c r="C695" s="205"/>
      <c r="D695" s="195" t="s">
        <v>141</v>
      </c>
      <c r="E695" s="206" t="s">
        <v>19</v>
      </c>
      <c r="F695" s="207" t="s">
        <v>989</v>
      </c>
      <c r="G695" s="205"/>
      <c r="H695" s="208">
        <v>21.07</v>
      </c>
      <c r="I695" s="209"/>
      <c r="J695" s="205"/>
      <c r="K695" s="205"/>
      <c r="L695" s="210"/>
      <c r="M695" s="211"/>
      <c r="N695" s="212"/>
      <c r="O695" s="212"/>
      <c r="P695" s="212"/>
      <c r="Q695" s="212"/>
      <c r="R695" s="212"/>
      <c r="S695" s="212"/>
      <c r="T695" s="213"/>
      <c r="AT695" s="214" t="s">
        <v>141</v>
      </c>
      <c r="AU695" s="214" t="s">
        <v>82</v>
      </c>
      <c r="AV695" s="14" t="s">
        <v>82</v>
      </c>
      <c r="AW695" s="14" t="s">
        <v>33</v>
      </c>
      <c r="AX695" s="14" t="s">
        <v>72</v>
      </c>
      <c r="AY695" s="214" t="s">
        <v>129</v>
      </c>
    </row>
    <row r="696" spans="2:51" s="14" customFormat="1" ht="11.25">
      <c r="B696" s="204"/>
      <c r="C696" s="205"/>
      <c r="D696" s="195" t="s">
        <v>141</v>
      </c>
      <c r="E696" s="206" t="s">
        <v>19</v>
      </c>
      <c r="F696" s="207" t="s">
        <v>990</v>
      </c>
      <c r="G696" s="205"/>
      <c r="H696" s="208">
        <v>-1.62</v>
      </c>
      <c r="I696" s="209"/>
      <c r="J696" s="205"/>
      <c r="K696" s="205"/>
      <c r="L696" s="210"/>
      <c r="M696" s="211"/>
      <c r="N696" s="212"/>
      <c r="O696" s="212"/>
      <c r="P696" s="212"/>
      <c r="Q696" s="212"/>
      <c r="R696" s="212"/>
      <c r="S696" s="212"/>
      <c r="T696" s="213"/>
      <c r="AT696" s="214" t="s">
        <v>141</v>
      </c>
      <c r="AU696" s="214" t="s">
        <v>82</v>
      </c>
      <c r="AV696" s="14" t="s">
        <v>82</v>
      </c>
      <c r="AW696" s="14" t="s">
        <v>33</v>
      </c>
      <c r="AX696" s="14" t="s">
        <v>72</v>
      </c>
      <c r="AY696" s="214" t="s">
        <v>129</v>
      </c>
    </row>
    <row r="697" spans="2:51" s="14" customFormat="1" ht="11.25">
      <c r="B697" s="204"/>
      <c r="C697" s="205"/>
      <c r="D697" s="195" t="s">
        <v>141</v>
      </c>
      <c r="E697" s="206" t="s">
        <v>19</v>
      </c>
      <c r="F697" s="207" t="s">
        <v>991</v>
      </c>
      <c r="G697" s="205"/>
      <c r="H697" s="208">
        <v>2.16</v>
      </c>
      <c r="I697" s="209"/>
      <c r="J697" s="205"/>
      <c r="K697" s="205"/>
      <c r="L697" s="210"/>
      <c r="M697" s="211"/>
      <c r="N697" s="212"/>
      <c r="O697" s="212"/>
      <c r="P697" s="212"/>
      <c r="Q697" s="212"/>
      <c r="R697" s="212"/>
      <c r="S697" s="212"/>
      <c r="T697" s="213"/>
      <c r="AT697" s="214" t="s">
        <v>141</v>
      </c>
      <c r="AU697" s="214" t="s">
        <v>82</v>
      </c>
      <c r="AV697" s="14" t="s">
        <v>82</v>
      </c>
      <c r="AW697" s="14" t="s">
        <v>33</v>
      </c>
      <c r="AX697" s="14" t="s">
        <v>72</v>
      </c>
      <c r="AY697" s="214" t="s">
        <v>129</v>
      </c>
    </row>
    <row r="698" spans="2:51" s="14" customFormat="1" ht="11.25">
      <c r="B698" s="204"/>
      <c r="C698" s="205"/>
      <c r="D698" s="195" t="s">
        <v>141</v>
      </c>
      <c r="E698" s="206" t="s">
        <v>19</v>
      </c>
      <c r="F698" s="207" t="s">
        <v>992</v>
      </c>
      <c r="G698" s="205"/>
      <c r="H698" s="208">
        <v>34.979999999999997</v>
      </c>
      <c r="I698" s="209"/>
      <c r="J698" s="205"/>
      <c r="K698" s="205"/>
      <c r="L698" s="210"/>
      <c r="M698" s="211"/>
      <c r="N698" s="212"/>
      <c r="O698" s="212"/>
      <c r="P698" s="212"/>
      <c r="Q698" s="212"/>
      <c r="R698" s="212"/>
      <c r="S698" s="212"/>
      <c r="T698" s="213"/>
      <c r="AT698" s="214" t="s">
        <v>141</v>
      </c>
      <c r="AU698" s="214" t="s">
        <v>82</v>
      </c>
      <c r="AV698" s="14" t="s">
        <v>82</v>
      </c>
      <c r="AW698" s="14" t="s">
        <v>33</v>
      </c>
      <c r="AX698" s="14" t="s">
        <v>72</v>
      </c>
      <c r="AY698" s="214" t="s">
        <v>129</v>
      </c>
    </row>
    <row r="699" spans="2:51" s="14" customFormat="1" ht="11.25">
      <c r="B699" s="204"/>
      <c r="C699" s="205"/>
      <c r="D699" s="195" t="s">
        <v>141</v>
      </c>
      <c r="E699" s="206" t="s">
        <v>19</v>
      </c>
      <c r="F699" s="207" t="s">
        <v>993</v>
      </c>
      <c r="G699" s="205"/>
      <c r="H699" s="208">
        <v>-2.79</v>
      </c>
      <c r="I699" s="209"/>
      <c r="J699" s="205"/>
      <c r="K699" s="205"/>
      <c r="L699" s="210"/>
      <c r="M699" s="211"/>
      <c r="N699" s="212"/>
      <c r="O699" s="212"/>
      <c r="P699" s="212"/>
      <c r="Q699" s="212"/>
      <c r="R699" s="212"/>
      <c r="S699" s="212"/>
      <c r="T699" s="213"/>
      <c r="AT699" s="214" t="s">
        <v>141</v>
      </c>
      <c r="AU699" s="214" t="s">
        <v>82</v>
      </c>
      <c r="AV699" s="14" t="s">
        <v>82</v>
      </c>
      <c r="AW699" s="14" t="s">
        <v>33</v>
      </c>
      <c r="AX699" s="14" t="s">
        <v>72</v>
      </c>
      <c r="AY699" s="214" t="s">
        <v>129</v>
      </c>
    </row>
    <row r="700" spans="2:51" s="14" customFormat="1" ht="11.25">
      <c r="B700" s="204"/>
      <c r="C700" s="205"/>
      <c r="D700" s="195" t="s">
        <v>141</v>
      </c>
      <c r="E700" s="206" t="s">
        <v>19</v>
      </c>
      <c r="F700" s="207" t="s">
        <v>994</v>
      </c>
      <c r="G700" s="205"/>
      <c r="H700" s="208">
        <v>17.122</v>
      </c>
      <c r="I700" s="209"/>
      <c r="J700" s="205"/>
      <c r="K700" s="205"/>
      <c r="L700" s="210"/>
      <c r="M700" s="211"/>
      <c r="N700" s="212"/>
      <c r="O700" s="212"/>
      <c r="P700" s="212"/>
      <c r="Q700" s="212"/>
      <c r="R700" s="212"/>
      <c r="S700" s="212"/>
      <c r="T700" s="213"/>
      <c r="AT700" s="214" t="s">
        <v>141</v>
      </c>
      <c r="AU700" s="214" t="s">
        <v>82</v>
      </c>
      <c r="AV700" s="14" t="s">
        <v>82</v>
      </c>
      <c r="AW700" s="14" t="s">
        <v>33</v>
      </c>
      <c r="AX700" s="14" t="s">
        <v>72</v>
      </c>
      <c r="AY700" s="214" t="s">
        <v>129</v>
      </c>
    </row>
    <row r="701" spans="2:51" s="14" customFormat="1" ht="11.25">
      <c r="B701" s="204"/>
      <c r="C701" s="205"/>
      <c r="D701" s="195" t="s">
        <v>141</v>
      </c>
      <c r="E701" s="206" t="s">
        <v>19</v>
      </c>
      <c r="F701" s="207" t="s">
        <v>949</v>
      </c>
      <c r="G701" s="205"/>
      <c r="H701" s="208">
        <v>225.17599999999999</v>
      </c>
      <c r="I701" s="209"/>
      <c r="J701" s="205"/>
      <c r="K701" s="205"/>
      <c r="L701" s="210"/>
      <c r="M701" s="211"/>
      <c r="N701" s="212"/>
      <c r="O701" s="212"/>
      <c r="P701" s="212"/>
      <c r="Q701" s="212"/>
      <c r="R701" s="212"/>
      <c r="S701" s="212"/>
      <c r="T701" s="213"/>
      <c r="AT701" s="214" t="s">
        <v>141</v>
      </c>
      <c r="AU701" s="214" t="s">
        <v>82</v>
      </c>
      <c r="AV701" s="14" t="s">
        <v>82</v>
      </c>
      <c r="AW701" s="14" t="s">
        <v>33</v>
      </c>
      <c r="AX701" s="14" t="s">
        <v>72</v>
      </c>
      <c r="AY701" s="214" t="s">
        <v>129</v>
      </c>
    </row>
    <row r="702" spans="2:51" s="14" customFormat="1" ht="11.25">
      <c r="B702" s="204"/>
      <c r="C702" s="205"/>
      <c r="D702" s="195" t="s">
        <v>141</v>
      </c>
      <c r="E702" s="206" t="s">
        <v>19</v>
      </c>
      <c r="F702" s="207" t="s">
        <v>950</v>
      </c>
      <c r="G702" s="205"/>
      <c r="H702" s="208">
        <v>-6.4</v>
      </c>
      <c r="I702" s="209"/>
      <c r="J702" s="205"/>
      <c r="K702" s="205"/>
      <c r="L702" s="210"/>
      <c r="M702" s="211"/>
      <c r="N702" s="212"/>
      <c r="O702" s="212"/>
      <c r="P702" s="212"/>
      <c r="Q702" s="212"/>
      <c r="R702" s="212"/>
      <c r="S702" s="212"/>
      <c r="T702" s="213"/>
      <c r="AT702" s="214" t="s">
        <v>141</v>
      </c>
      <c r="AU702" s="214" t="s">
        <v>82</v>
      </c>
      <c r="AV702" s="14" t="s">
        <v>82</v>
      </c>
      <c r="AW702" s="14" t="s">
        <v>33</v>
      </c>
      <c r="AX702" s="14" t="s">
        <v>72</v>
      </c>
      <c r="AY702" s="214" t="s">
        <v>129</v>
      </c>
    </row>
    <row r="703" spans="2:51" s="14" customFormat="1" ht="11.25">
      <c r="B703" s="204"/>
      <c r="C703" s="205"/>
      <c r="D703" s="195" t="s">
        <v>141</v>
      </c>
      <c r="E703" s="206" t="s">
        <v>19</v>
      </c>
      <c r="F703" s="207" t="s">
        <v>951</v>
      </c>
      <c r="G703" s="205"/>
      <c r="H703" s="208">
        <v>-5.8</v>
      </c>
      <c r="I703" s="209"/>
      <c r="J703" s="205"/>
      <c r="K703" s="205"/>
      <c r="L703" s="210"/>
      <c r="M703" s="211"/>
      <c r="N703" s="212"/>
      <c r="O703" s="212"/>
      <c r="P703" s="212"/>
      <c r="Q703" s="212"/>
      <c r="R703" s="212"/>
      <c r="S703" s="212"/>
      <c r="T703" s="213"/>
      <c r="AT703" s="214" t="s">
        <v>141</v>
      </c>
      <c r="AU703" s="214" t="s">
        <v>82</v>
      </c>
      <c r="AV703" s="14" t="s">
        <v>82</v>
      </c>
      <c r="AW703" s="14" t="s">
        <v>33</v>
      </c>
      <c r="AX703" s="14" t="s">
        <v>72</v>
      </c>
      <c r="AY703" s="214" t="s">
        <v>129</v>
      </c>
    </row>
    <row r="704" spans="2:51" s="14" customFormat="1" ht="11.25">
      <c r="B704" s="204"/>
      <c r="C704" s="205"/>
      <c r="D704" s="195" t="s">
        <v>141</v>
      </c>
      <c r="E704" s="206" t="s">
        <v>19</v>
      </c>
      <c r="F704" s="207" t="s">
        <v>952</v>
      </c>
      <c r="G704" s="205"/>
      <c r="H704" s="208">
        <v>-1.8</v>
      </c>
      <c r="I704" s="209"/>
      <c r="J704" s="205"/>
      <c r="K704" s="205"/>
      <c r="L704" s="210"/>
      <c r="M704" s="211"/>
      <c r="N704" s="212"/>
      <c r="O704" s="212"/>
      <c r="P704" s="212"/>
      <c r="Q704" s="212"/>
      <c r="R704" s="212"/>
      <c r="S704" s="212"/>
      <c r="T704" s="213"/>
      <c r="AT704" s="214" t="s">
        <v>141</v>
      </c>
      <c r="AU704" s="214" t="s">
        <v>82</v>
      </c>
      <c r="AV704" s="14" t="s">
        <v>82</v>
      </c>
      <c r="AW704" s="14" t="s">
        <v>33</v>
      </c>
      <c r="AX704" s="14" t="s">
        <v>72</v>
      </c>
      <c r="AY704" s="214" t="s">
        <v>129</v>
      </c>
    </row>
    <row r="705" spans="1:65" s="14" customFormat="1" ht="11.25">
      <c r="B705" s="204"/>
      <c r="C705" s="205"/>
      <c r="D705" s="195" t="s">
        <v>141</v>
      </c>
      <c r="E705" s="206" t="s">
        <v>19</v>
      </c>
      <c r="F705" s="207" t="s">
        <v>953</v>
      </c>
      <c r="G705" s="205"/>
      <c r="H705" s="208">
        <v>1.17</v>
      </c>
      <c r="I705" s="209"/>
      <c r="J705" s="205"/>
      <c r="K705" s="205"/>
      <c r="L705" s="210"/>
      <c r="M705" s="211"/>
      <c r="N705" s="212"/>
      <c r="O705" s="212"/>
      <c r="P705" s="212"/>
      <c r="Q705" s="212"/>
      <c r="R705" s="212"/>
      <c r="S705" s="212"/>
      <c r="T705" s="213"/>
      <c r="AT705" s="214" t="s">
        <v>141</v>
      </c>
      <c r="AU705" s="214" t="s">
        <v>82</v>
      </c>
      <c r="AV705" s="14" t="s">
        <v>82</v>
      </c>
      <c r="AW705" s="14" t="s">
        <v>33</v>
      </c>
      <c r="AX705" s="14" t="s">
        <v>72</v>
      </c>
      <c r="AY705" s="214" t="s">
        <v>129</v>
      </c>
    </row>
    <row r="706" spans="1:65" s="14" customFormat="1" ht="11.25">
      <c r="B706" s="204"/>
      <c r="C706" s="205"/>
      <c r="D706" s="195" t="s">
        <v>141</v>
      </c>
      <c r="E706" s="206" t="s">
        <v>19</v>
      </c>
      <c r="F706" s="207" t="s">
        <v>954</v>
      </c>
      <c r="G706" s="205"/>
      <c r="H706" s="208">
        <v>-3.78</v>
      </c>
      <c r="I706" s="209"/>
      <c r="J706" s="205"/>
      <c r="K706" s="205"/>
      <c r="L706" s="210"/>
      <c r="M706" s="211"/>
      <c r="N706" s="212"/>
      <c r="O706" s="212"/>
      <c r="P706" s="212"/>
      <c r="Q706" s="212"/>
      <c r="R706" s="212"/>
      <c r="S706" s="212"/>
      <c r="T706" s="213"/>
      <c r="AT706" s="214" t="s">
        <v>141</v>
      </c>
      <c r="AU706" s="214" t="s">
        <v>82</v>
      </c>
      <c r="AV706" s="14" t="s">
        <v>82</v>
      </c>
      <c r="AW706" s="14" t="s">
        <v>33</v>
      </c>
      <c r="AX706" s="14" t="s">
        <v>72</v>
      </c>
      <c r="AY706" s="214" t="s">
        <v>129</v>
      </c>
    </row>
    <row r="707" spans="1:65" s="14" customFormat="1" ht="11.25">
      <c r="B707" s="204"/>
      <c r="C707" s="205"/>
      <c r="D707" s="195" t="s">
        <v>141</v>
      </c>
      <c r="E707" s="206" t="s">
        <v>19</v>
      </c>
      <c r="F707" s="207" t="s">
        <v>955</v>
      </c>
      <c r="G707" s="205"/>
      <c r="H707" s="208">
        <v>5.04</v>
      </c>
      <c r="I707" s="209"/>
      <c r="J707" s="205"/>
      <c r="K707" s="205"/>
      <c r="L707" s="210"/>
      <c r="M707" s="211"/>
      <c r="N707" s="212"/>
      <c r="O707" s="212"/>
      <c r="P707" s="212"/>
      <c r="Q707" s="212"/>
      <c r="R707" s="212"/>
      <c r="S707" s="212"/>
      <c r="T707" s="213"/>
      <c r="AT707" s="214" t="s">
        <v>141</v>
      </c>
      <c r="AU707" s="214" t="s">
        <v>82</v>
      </c>
      <c r="AV707" s="14" t="s">
        <v>82</v>
      </c>
      <c r="AW707" s="14" t="s">
        <v>33</v>
      </c>
      <c r="AX707" s="14" t="s">
        <v>72</v>
      </c>
      <c r="AY707" s="214" t="s">
        <v>129</v>
      </c>
    </row>
    <row r="708" spans="1:65" s="15" customFormat="1" ht="11.25">
      <c r="B708" s="215"/>
      <c r="C708" s="216"/>
      <c r="D708" s="195" t="s">
        <v>141</v>
      </c>
      <c r="E708" s="217" t="s">
        <v>19</v>
      </c>
      <c r="F708" s="218" t="s">
        <v>145</v>
      </c>
      <c r="G708" s="216"/>
      <c r="H708" s="219">
        <v>557.56799999999998</v>
      </c>
      <c r="I708" s="220"/>
      <c r="J708" s="216"/>
      <c r="K708" s="216"/>
      <c r="L708" s="221"/>
      <c r="M708" s="222"/>
      <c r="N708" s="223"/>
      <c r="O708" s="223"/>
      <c r="P708" s="223"/>
      <c r="Q708" s="223"/>
      <c r="R708" s="223"/>
      <c r="S708" s="223"/>
      <c r="T708" s="224"/>
      <c r="AT708" s="225" t="s">
        <v>141</v>
      </c>
      <c r="AU708" s="225" t="s">
        <v>82</v>
      </c>
      <c r="AV708" s="15" t="s">
        <v>137</v>
      </c>
      <c r="AW708" s="15" t="s">
        <v>33</v>
      </c>
      <c r="AX708" s="15" t="s">
        <v>80</v>
      </c>
      <c r="AY708" s="225" t="s">
        <v>129</v>
      </c>
    </row>
    <row r="709" spans="1:65" s="2" customFormat="1" ht="16.5" customHeight="1">
      <c r="A709" s="36"/>
      <c r="B709" s="37"/>
      <c r="C709" s="175" t="s">
        <v>995</v>
      </c>
      <c r="D709" s="175" t="s">
        <v>132</v>
      </c>
      <c r="E709" s="176" t="s">
        <v>996</v>
      </c>
      <c r="F709" s="177" t="s">
        <v>997</v>
      </c>
      <c r="G709" s="178" t="s">
        <v>135</v>
      </c>
      <c r="H709" s="179">
        <v>474.91800000000001</v>
      </c>
      <c r="I709" s="180"/>
      <c r="J709" s="181">
        <f>ROUND(I709*H709,2)</f>
        <v>0</v>
      </c>
      <c r="K709" s="177" t="s">
        <v>136</v>
      </c>
      <c r="L709" s="41"/>
      <c r="M709" s="182" t="s">
        <v>19</v>
      </c>
      <c r="N709" s="183" t="s">
        <v>43</v>
      </c>
      <c r="O709" s="66"/>
      <c r="P709" s="184">
        <f>O709*H709</f>
        <v>0</v>
      </c>
      <c r="Q709" s="184">
        <v>1E-3</v>
      </c>
      <c r="R709" s="184">
        <f>Q709*H709</f>
        <v>0.47491800000000001</v>
      </c>
      <c r="S709" s="184">
        <v>3.1E-4</v>
      </c>
      <c r="T709" s="185">
        <f>S709*H709</f>
        <v>0.14722457999999999</v>
      </c>
      <c r="U709" s="36"/>
      <c r="V709" s="36"/>
      <c r="W709" s="36"/>
      <c r="X709" s="36"/>
      <c r="Y709" s="36"/>
      <c r="Z709" s="36"/>
      <c r="AA709" s="36"/>
      <c r="AB709" s="36"/>
      <c r="AC709" s="36"/>
      <c r="AD709" s="36"/>
      <c r="AE709" s="36"/>
      <c r="AR709" s="186" t="s">
        <v>246</v>
      </c>
      <c r="AT709" s="186" t="s">
        <v>132</v>
      </c>
      <c r="AU709" s="186" t="s">
        <v>82</v>
      </c>
      <c r="AY709" s="19" t="s">
        <v>129</v>
      </c>
      <c r="BE709" s="187">
        <f>IF(N709="základní",J709,0)</f>
        <v>0</v>
      </c>
      <c r="BF709" s="187">
        <f>IF(N709="snížená",J709,0)</f>
        <v>0</v>
      </c>
      <c r="BG709" s="187">
        <f>IF(N709="zákl. přenesená",J709,0)</f>
        <v>0</v>
      </c>
      <c r="BH709" s="187">
        <f>IF(N709="sníž. přenesená",J709,0)</f>
        <v>0</v>
      </c>
      <c r="BI709" s="187">
        <f>IF(N709="nulová",J709,0)</f>
        <v>0</v>
      </c>
      <c r="BJ709" s="19" t="s">
        <v>80</v>
      </c>
      <c r="BK709" s="187">
        <f>ROUND(I709*H709,2)</f>
        <v>0</v>
      </c>
      <c r="BL709" s="19" t="s">
        <v>246</v>
      </c>
      <c r="BM709" s="186" t="s">
        <v>998</v>
      </c>
    </row>
    <row r="710" spans="1:65" s="2" customFormat="1" ht="11.25">
      <c r="A710" s="36"/>
      <c r="B710" s="37"/>
      <c r="C710" s="38"/>
      <c r="D710" s="188" t="s">
        <v>139</v>
      </c>
      <c r="E710" s="38"/>
      <c r="F710" s="189" t="s">
        <v>999</v>
      </c>
      <c r="G710" s="38"/>
      <c r="H710" s="38"/>
      <c r="I710" s="190"/>
      <c r="J710" s="38"/>
      <c r="K710" s="38"/>
      <c r="L710" s="41"/>
      <c r="M710" s="191"/>
      <c r="N710" s="192"/>
      <c r="O710" s="66"/>
      <c r="P710" s="66"/>
      <c r="Q710" s="66"/>
      <c r="R710" s="66"/>
      <c r="S710" s="66"/>
      <c r="T710" s="67"/>
      <c r="U710" s="36"/>
      <c r="V710" s="36"/>
      <c r="W710" s="36"/>
      <c r="X710" s="36"/>
      <c r="Y710" s="36"/>
      <c r="Z710" s="36"/>
      <c r="AA710" s="36"/>
      <c r="AB710" s="36"/>
      <c r="AC710" s="36"/>
      <c r="AD710" s="36"/>
      <c r="AE710" s="36"/>
      <c r="AT710" s="19" t="s">
        <v>139</v>
      </c>
      <c r="AU710" s="19" t="s">
        <v>82</v>
      </c>
    </row>
    <row r="711" spans="1:65" s="2" customFormat="1" ht="29.25">
      <c r="A711" s="36"/>
      <c r="B711" s="37"/>
      <c r="C711" s="38"/>
      <c r="D711" s="195" t="s">
        <v>171</v>
      </c>
      <c r="E711" s="38"/>
      <c r="F711" s="226" t="s">
        <v>978</v>
      </c>
      <c r="G711" s="38"/>
      <c r="H711" s="38"/>
      <c r="I711" s="190"/>
      <c r="J711" s="38"/>
      <c r="K711" s="38"/>
      <c r="L711" s="41"/>
      <c r="M711" s="191"/>
      <c r="N711" s="192"/>
      <c r="O711" s="66"/>
      <c r="P711" s="66"/>
      <c r="Q711" s="66"/>
      <c r="R711" s="66"/>
      <c r="S711" s="66"/>
      <c r="T711" s="67"/>
      <c r="U711" s="36"/>
      <c r="V711" s="36"/>
      <c r="W711" s="36"/>
      <c r="X711" s="36"/>
      <c r="Y711" s="36"/>
      <c r="Z711" s="36"/>
      <c r="AA711" s="36"/>
      <c r="AB711" s="36"/>
      <c r="AC711" s="36"/>
      <c r="AD711" s="36"/>
      <c r="AE711" s="36"/>
      <c r="AT711" s="19" t="s">
        <v>171</v>
      </c>
      <c r="AU711" s="19" t="s">
        <v>82</v>
      </c>
    </row>
    <row r="712" spans="1:65" s="14" customFormat="1" ht="11.25">
      <c r="B712" s="204"/>
      <c r="C712" s="205"/>
      <c r="D712" s="195" t="s">
        <v>141</v>
      </c>
      <c r="E712" s="206" t="s">
        <v>19</v>
      </c>
      <c r="F712" s="207" t="s">
        <v>1000</v>
      </c>
      <c r="G712" s="205"/>
      <c r="H712" s="208">
        <v>560.53800000000001</v>
      </c>
      <c r="I712" s="209"/>
      <c r="J712" s="205"/>
      <c r="K712" s="205"/>
      <c r="L712" s="210"/>
      <c r="M712" s="211"/>
      <c r="N712" s="212"/>
      <c r="O712" s="212"/>
      <c r="P712" s="212"/>
      <c r="Q712" s="212"/>
      <c r="R712" s="212"/>
      <c r="S712" s="212"/>
      <c r="T712" s="213"/>
      <c r="AT712" s="214" t="s">
        <v>141</v>
      </c>
      <c r="AU712" s="214" t="s">
        <v>82</v>
      </c>
      <c r="AV712" s="14" t="s">
        <v>82</v>
      </c>
      <c r="AW712" s="14" t="s">
        <v>33</v>
      </c>
      <c r="AX712" s="14" t="s">
        <v>72</v>
      </c>
      <c r="AY712" s="214" t="s">
        <v>129</v>
      </c>
    </row>
    <row r="713" spans="1:65" s="14" customFormat="1" ht="11.25">
      <c r="B713" s="204"/>
      <c r="C713" s="205"/>
      <c r="D713" s="195" t="s">
        <v>141</v>
      </c>
      <c r="E713" s="206" t="s">
        <v>19</v>
      </c>
      <c r="F713" s="207" t="s">
        <v>1001</v>
      </c>
      <c r="G713" s="205"/>
      <c r="H713" s="208">
        <v>-70.5</v>
      </c>
      <c r="I713" s="209"/>
      <c r="J713" s="205"/>
      <c r="K713" s="205"/>
      <c r="L713" s="210"/>
      <c r="M713" s="211"/>
      <c r="N713" s="212"/>
      <c r="O713" s="212"/>
      <c r="P713" s="212"/>
      <c r="Q713" s="212"/>
      <c r="R713" s="212"/>
      <c r="S713" s="212"/>
      <c r="T713" s="213"/>
      <c r="AT713" s="214" t="s">
        <v>141</v>
      </c>
      <c r="AU713" s="214" t="s">
        <v>82</v>
      </c>
      <c r="AV713" s="14" t="s">
        <v>82</v>
      </c>
      <c r="AW713" s="14" t="s">
        <v>33</v>
      </c>
      <c r="AX713" s="14" t="s">
        <v>72</v>
      </c>
      <c r="AY713" s="214" t="s">
        <v>129</v>
      </c>
    </row>
    <row r="714" spans="1:65" s="14" customFormat="1" ht="11.25">
      <c r="B714" s="204"/>
      <c r="C714" s="205"/>
      <c r="D714" s="195" t="s">
        <v>141</v>
      </c>
      <c r="E714" s="206" t="s">
        <v>19</v>
      </c>
      <c r="F714" s="207" t="s">
        <v>1002</v>
      </c>
      <c r="G714" s="205"/>
      <c r="H714" s="208">
        <v>65.099999999999994</v>
      </c>
      <c r="I714" s="209"/>
      <c r="J714" s="205"/>
      <c r="K714" s="205"/>
      <c r="L714" s="210"/>
      <c r="M714" s="211"/>
      <c r="N714" s="212"/>
      <c r="O714" s="212"/>
      <c r="P714" s="212"/>
      <c r="Q714" s="212"/>
      <c r="R714" s="212"/>
      <c r="S714" s="212"/>
      <c r="T714" s="213"/>
      <c r="AT714" s="214" t="s">
        <v>141</v>
      </c>
      <c r="AU714" s="214" t="s">
        <v>82</v>
      </c>
      <c r="AV714" s="14" t="s">
        <v>82</v>
      </c>
      <c r="AW714" s="14" t="s">
        <v>33</v>
      </c>
      <c r="AX714" s="14" t="s">
        <v>72</v>
      </c>
      <c r="AY714" s="214" t="s">
        <v>129</v>
      </c>
    </row>
    <row r="715" spans="1:65" s="14" customFormat="1" ht="11.25">
      <c r="B715" s="204"/>
      <c r="C715" s="205"/>
      <c r="D715" s="195" t="s">
        <v>141</v>
      </c>
      <c r="E715" s="206" t="s">
        <v>19</v>
      </c>
      <c r="F715" s="207" t="s">
        <v>1003</v>
      </c>
      <c r="G715" s="205"/>
      <c r="H715" s="208">
        <v>25.8</v>
      </c>
      <c r="I715" s="209"/>
      <c r="J715" s="205"/>
      <c r="K715" s="205"/>
      <c r="L715" s="210"/>
      <c r="M715" s="211"/>
      <c r="N715" s="212"/>
      <c r="O715" s="212"/>
      <c r="P715" s="212"/>
      <c r="Q715" s="212"/>
      <c r="R715" s="212"/>
      <c r="S715" s="212"/>
      <c r="T715" s="213"/>
      <c r="AT715" s="214" t="s">
        <v>141</v>
      </c>
      <c r="AU715" s="214" t="s">
        <v>82</v>
      </c>
      <c r="AV715" s="14" t="s">
        <v>82</v>
      </c>
      <c r="AW715" s="14" t="s">
        <v>33</v>
      </c>
      <c r="AX715" s="14" t="s">
        <v>72</v>
      </c>
      <c r="AY715" s="214" t="s">
        <v>129</v>
      </c>
    </row>
    <row r="716" spans="1:65" s="14" customFormat="1" ht="11.25">
      <c r="B716" s="204"/>
      <c r="C716" s="205"/>
      <c r="D716" s="195" t="s">
        <v>141</v>
      </c>
      <c r="E716" s="206" t="s">
        <v>19</v>
      </c>
      <c r="F716" s="207" t="s">
        <v>1004</v>
      </c>
      <c r="G716" s="205"/>
      <c r="H716" s="208">
        <v>-106.02</v>
      </c>
      <c r="I716" s="209"/>
      <c r="J716" s="205"/>
      <c r="K716" s="205"/>
      <c r="L716" s="210"/>
      <c r="M716" s="211"/>
      <c r="N716" s="212"/>
      <c r="O716" s="212"/>
      <c r="P716" s="212"/>
      <c r="Q716" s="212"/>
      <c r="R716" s="212"/>
      <c r="S716" s="212"/>
      <c r="T716" s="213"/>
      <c r="AT716" s="214" t="s">
        <v>141</v>
      </c>
      <c r="AU716" s="214" t="s">
        <v>82</v>
      </c>
      <c r="AV716" s="14" t="s">
        <v>82</v>
      </c>
      <c r="AW716" s="14" t="s">
        <v>33</v>
      </c>
      <c r="AX716" s="14" t="s">
        <v>72</v>
      </c>
      <c r="AY716" s="214" t="s">
        <v>129</v>
      </c>
    </row>
    <row r="717" spans="1:65" s="15" customFormat="1" ht="11.25">
      <c r="B717" s="215"/>
      <c r="C717" s="216"/>
      <c r="D717" s="195" t="s">
        <v>141</v>
      </c>
      <c r="E717" s="217" t="s">
        <v>19</v>
      </c>
      <c r="F717" s="218" t="s">
        <v>145</v>
      </c>
      <c r="G717" s="216"/>
      <c r="H717" s="219">
        <v>474.91800000000001</v>
      </c>
      <c r="I717" s="220"/>
      <c r="J717" s="216"/>
      <c r="K717" s="216"/>
      <c r="L717" s="221"/>
      <c r="M717" s="222"/>
      <c r="N717" s="223"/>
      <c r="O717" s="223"/>
      <c r="P717" s="223"/>
      <c r="Q717" s="223"/>
      <c r="R717" s="223"/>
      <c r="S717" s="223"/>
      <c r="T717" s="224"/>
      <c r="AT717" s="225" t="s">
        <v>141</v>
      </c>
      <c r="AU717" s="225" t="s">
        <v>82</v>
      </c>
      <c r="AV717" s="15" t="s">
        <v>137</v>
      </c>
      <c r="AW717" s="15" t="s">
        <v>33</v>
      </c>
      <c r="AX717" s="15" t="s">
        <v>80</v>
      </c>
      <c r="AY717" s="225" t="s">
        <v>129</v>
      </c>
    </row>
    <row r="718" spans="1:65" s="2" customFormat="1" ht="16.5" customHeight="1">
      <c r="A718" s="36"/>
      <c r="B718" s="37"/>
      <c r="C718" s="175" t="s">
        <v>1005</v>
      </c>
      <c r="D718" s="175" t="s">
        <v>132</v>
      </c>
      <c r="E718" s="176" t="s">
        <v>1006</v>
      </c>
      <c r="F718" s="177" t="s">
        <v>1007</v>
      </c>
      <c r="G718" s="178" t="s">
        <v>135</v>
      </c>
      <c r="H718" s="179">
        <v>368.00400000000002</v>
      </c>
      <c r="I718" s="180"/>
      <c r="J718" s="181">
        <f>ROUND(I718*H718,2)</f>
        <v>0</v>
      </c>
      <c r="K718" s="177" t="s">
        <v>136</v>
      </c>
      <c r="L718" s="41"/>
      <c r="M718" s="182" t="s">
        <v>19</v>
      </c>
      <c r="N718" s="183" t="s">
        <v>43</v>
      </c>
      <c r="O718" s="66"/>
      <c r="P718" s="184">
        <f>O718*H718</f>
        <v>0</v>
      </c>
      <c r="Q718" s="184">
        <v>7.3999999999999999E-4</v>
      </c>
      <c r="R718" s="184">
        <f>Q718*H718</f>
        <v>0.27232296</v>
      </c>
      <c r="S718" s="184">
        <v>0</v>
      </c>
      <c r="T718" s="185">
        <f>S718*H718</f>
        <v>0</v>
      </c>
      <c r="U718" s="36"/>
      <c r="V718" s="36"/>
      <c r="W718" s="36"/>
      <c r="X718" s="36"/>
      <c r="Y718" s="36"/>
      <c r="Z718" s="36"/>
      <c r="AA718" s="36"/>
      <c r="AB718" s="36"/>
      <c r="AC718" s="36"/>
      <c r="AD718" s="36"/>
      <c r="AE718" s="36"/>
      <c r="AR718" s="186" t="s">
        <v>246</v>
      </c>
      <c r="AT718" s="186" t="s">
        <v>132</v>
      </c>
      <c r="AU718" s="186" t="s">
        <v>82</v>
      </c>
      <c r="AY718" s="19" t="s">
        <v>129</v>
      </c>
      <c r="BE718" s="187">
        <f>IF(N718="základní",J718,0)</f>
        <v>0</v>
      </c>
      <c r="BF718" s="187">
        <f>IF(N718="snížená",J718,0)</f>
        <v>0</v>
      </c>
      <c r="BG718" s="187">
        <f>IF(N718="zákl. přenesená",J718,0)</f>
        <v>0</v>
      </c>
      <c r="BH718" s="187">
        <f>IF(N718="sníž. přenesená",J718,0)</f>
        <v>0</v>
      </c>
      <c r="BI718" s="187">
        <f>IF(N718="nulová",J718,0)</f>
        <v>0</v>
      </c>
      <c r="BJ718" s="19" t="s">
        <v>80</v>
      </c>
      <c r="BK718" s="187">
        <f>ROUND(I718*H718,2)</f>
        <v>0</v>
      </c>
      <c r="BL718" s="19" t="s">
        <v>246</v>
      </c>
      <c r="BM718" s="186" t="s">
        <v>1008</v>
      </c>
    </row>
    <row r="719" spans="1:65" s="2" customFormat="1" ht="11.25">
      <c r="A719" s="36"/>
      <c r="B719" s="37"/>
      <c r="C719" s="38"/>
      <c r="D719" s="188" t="s">
        <v>139</v>
      </c>
      <c r="E719" s="38"/>
      <c r="F719" s="189" t="s">
        <v>1009</v>
      </c>
      <c r="G719" s="38"/>
      <c r="H719" s="38"/>
      <c r="I719" s="190"/>
      <c r="J719" s="38"/>
      <c r="K719" s="38"/>
      <c r="L719" s="41"/>
      <c r="M719" s="191"/>
      <c r="N719" s="192"/>
      <c r="O719" s="66"/>
      <c r="P719" s="66"/>
      <c r="Q719" s="66"/>
      <c r="R719" s="66"/>
      <c r="S719" s="66"/>
      <c r="T719" s="67"/>
      <c r="U719" s="36"/>
      <c r="V719" s="36"/>
      <c r="W719" s="36"/>
      <c r="X719" s="36"/>
      <c r="Y719" s="36"/>
      <c r="Z719" s="36"/>
      <c r="AA719" s="36"/>
      <c r="AB719" s="36"/>
      <c r="AC719" s="36"/>
      <c r="AD719" s="36"/>
      <c r="AE719" s="36"/>
      <c r="AT719" s="19" t="s">
        <v>139</v>
      </c>
      <c r="AU719" s="19" t="s">
        <v>82</v>
      </c>
    </row>
    <row r="720" spans="1:65" s="14" customFormat="1" ht="22.5">
      <c r="B720" s="204"/>
      <c r="C720" s="205"/>
      <c r="D720" s="195" t="s">
        <v>141</v>
      </c>
      <c r="E720" s="206" t="s">
        <v>19</v>
      </c>
      <c r="F720" s="207" t="s">
        <v>1010</v>
      </c>
      <c r="G720" s="205"/>
      <c r="H720" s="208">
        <v>25.456</v>
      </c>
      <c r="I720" s="209"/>
      <c r="J720" s="205"/>
      <c r="K720" s="205"/>
      <c r="L720" s="210"/>
      <c r="M720" s="211"/>
      <c r="N720" s="212"/>
      <c r="O720" s="212"/>
      <c r="P720" s="212"/>
      <c r="Q720" s="212"/>
      <c r="R720" s="212"/>
      <c r="S720" s="212"/>
      <c r="T720" s="213"/>
      <c r="AT720" s="214" t="s">
        <v>141</v>
      </c>
      <c r="AU720" s="214" t="s">
        <v>82</v>
      </c>
      <c r="AV720" s="14" t="s">
        <v>82</v>
      </c>
      <c r="AW720" s="14" t="s">
        <v>33</v>
      </c>
      <c r="AX720" s="14" t="s">
        <v>72</v>
      </c>
      <c r="AY720" s="214" t="s">
        <v>129</v>
      </c>
    </row>
    <row r="721" spans="2:51" s="14" customFormat="1" ht="11.25">
      <c r="B721" s="204"/>
      <c r="C721" s="205"/>
      <c r="D721" s="195" t="s">
        <v>141</v>
      </c>
      <c r="E721" s="206" t="s">
        <v>19</v>
      </c>
      <c r="F721" s="207" t="s">
        <v>1011</v>
      </c>
      <c r="G721" s="205"/>
      <c r="H721" s="208">
        <v>2.1320000000000001</v>
      </c>
      <c r="I721" s="209"/>
      <c r="J721" s="205"/>
      <c r="K721" s="205"/>
      <c r="L721" s="210"/>
      <c r="M721" s="211"/>
      <c r="N721" s="212"/>
      <c r="O721" s="212"/>
      <c r="P721" s="212"/>
      <c r="Q721" s="212"/>
      <c r="R721" s="212"/>
      <c r="S721" s="212"/>
      <c r="T721" s="213"/>
      <c r="AT721" s="214" t="s">
        <v>141</v>
      </c>
      <c r="AU721" s="214" t="s">
        <v>82</v>
      </c>
      <c r="AV721" s="14" t="s">
        <v>82</v>
      </c>
      <c r="AW721" s="14" t="s">
        <v>33</v>
      </c>
      <c r="AX721" s="14" t="s">
        <v>72</v>
      </c>
      <c r="AY721" s="214" t="s">
        <v>129</v>
      </c>
    </row>
    <row r="722" spans="2:51" s="14" customFormat="1" ht="22.5">
      <c r="B722" s="204"/>
      <c r="C722" s="205"/>
      <c r="D722" s="195" t="s">
        <v>141</v>
      </c>
      <c r="E722" s="206" t="s">
        <v>19</v>
      </c>
      <c r="F722" s="207" t="s">
        <v>1012</v>
      </c>
      <c r="G722" s="205"/>
      <c r="H722" s="208">
        <v>37.799999999999997</v>
      </c>
      <c r="I722" s="209"/>
      <c r="J722" s="205"/>
      <c r="K722" s="205"/>
      <c r="L722" s="210"/>
      <c r="M722" s="211"/>
      <c r="N722" s="212"/>
      <c r="O722" s="212"/>
      <c r="P722" s="212"/>
      <c r="Q722" s="212"/>
      <c r="R722" s="212"/>
      <c r="S722" s="212"/>
      <c r="T722" s="213"/>
      <c r="AT722" s="214" t="s">
        <v>141</v>
      </c>
      <c r="AU722" s="214" t="s">
        <v>82</v>
      </c>
      <c r="AV722" s="14" t="s">
        <v>82</v>
      </c>
      <c r="AW722" s="14" t="s">
        <v>33</v>
      </c>
      <c r="AX722" s="14" t="s">
        <v>72</v>
      </c>
      <c r="AY722" s="214" t="s">
        <v>129</v>
      </c>
    </row>
    <row r="723" spans="2:51" s="14" customFormat="1" ht="11.25">
      <c r="B723" s="204"/>
      <c r="C723" s="205"/>
      <c r="D723" s="195" t="s">
        <v>141</v>
      </c>
      <c r="E723" s="206" t="s">
        <v>19</v>
      </c>
      <c r="F723" s="207" t="s">
        <v>980</v>
      </c>
      <c r="G723" s="205"/>
      <c r="H723" s="208">
        <v>4.32</v>
      </c>
      <c r="I723" s="209"/>
      <c r="J723" s="205"/>
      <c r="K723" s="205"/>
      <c r="L723" s="210"/>
      <c r="M723" s="211"/>
      <c r="N723" s="212"/>
      <c r="O723" s="212"/>
      <c r="P723" s="212"/>
      <c r="Q723" s="212"/>
      <c r="R723" s="212"/>
      <c r="S723" s="212"/>
      <c r="T723" s="213"/>
      <c r="AT723" s="214" t="s">
        <v>141</v>
      </c>
      <c r="AU723" s="214" t="s">
        <v>82</v>
      </c>
      <c r="AV723" s="14" t="s">
        <v>82</v>
      </c>
      <c r="AW723" s="14" t="s">
        <v>33</v>
      </c>
      <c r="AX723" s="14" t="s">
        <v>72</v>
      </c>
      <c r="AY723" s="214" t="s">
        <v>129</v>
      </c>
    </row>
    <row r="724" spans="2:51" s="14" customFormat="1" ht="11.25">
      <c r="B724" s="204"/>
      <c r="C724" s="205"/>
      <c r="D724" s="195" t="s">
        <v>141</v>
      </c>
      <c r="E724" s="206" t="s">
        <v>19</v>
      </c>
      <c r="F724" s="207" t="s">
        <v>1013</v>
      </c>
      <c r="G724" s="205"/>
      <c r="H724" s="208">
        <v>-1.2</v>
      </c>
      <c r="I724" s="209"/>
      <c r="J724" s="205"/>
      <c r="K724" s="205"/>
      <c r="L724" s="210"/>
      <c r="M724" s="211"/>
      <c r="N724" s="212"/>
      <c r="O724" s="212"/>
      <c r="P724" s="212"/>
      <c r="Q724" s="212"/>
      <c r="R724" s="212"/>
      <c r="S724" s="212"/>
      <c r="T724" s="213"/>
      <c r="AT724" s="214" t="s">
        <v>141</v>
      </c>
      <c r="AU724" s="214" t="s">
        <v>82</v>
      </c>
      <c r="AV724" s="14" t="s">
        <v>82</v>
      </c>
      <c r="AW724" s="14" t="s">
        <v>33</v>
      </c>
      <c r="AX724" s="14" t="s">
        <v>72</v>
      </c>
      <c r="AY724" s="214" t="s">
        <v>129</v>
      </c>
    </row>
    <row r="725" spans="2:51" s="14" customFormat="1" ht="11.25">
      <c r="B725" s="204"/>
      <c r="C725" s="205"/>
      <c r="D725" s="195" t="s">
        <v>141</v>
      </c>
      <c r="E725" s="206" t="s">
        <v>19</v>
      </c>
      <c r="F725" s="207" t="s">
        <v>1014</v>
      </c>
      <c r="G725" s="205"/>
      <c r="H725" s="208">
        <v>-0.32</v>
      </c>
      <c r="I725" s="209"/>
      <c r="J725" s="205"/>
      <c r="K725" s="205"/>
      <c r="L725" s="210"/>
      <c r="M725" s="211"/>
      <c r="N725" s="212"/>
      <c r="O725" s="212"/>
      <c r="P725" s="212"/>
      <c r="Q725" s="212"/>
      <c r="R725" s="212"/>
      <c r="S725" s="212"/>
      <c r="T725" s="213"/>
      <c r="AT725" s="214" t="s">
        <v>141</v>
      </c>
      <c r="AU725" s="214" t="s">
        <v>82</v>
      </c>
      <c r="AV725" s="14" t="s">
        <v>82</v>
      </c>
      <c r="AW725" s="14" t="s">
        <v>33</v>
      </c>
      <c r="AX725" s="14" t="s">
        <v>72</v>
      </c>
      <c r="AY725" s="214" t="s">
        <v>129</v>
      </c>
    </row>
    <row r="726" spans="2:51" s="14" customFormat="1" ht="11.25">
      <c r="B726" s="204"/>
      <c r="C726" s="205"/>
      <c r="D726" s="195" t="s">
        <v>141</v>
      </c>
      <c r="E726" s="206" t="s">
        <v>19</v>
      </c>
      <c r="F726" s="207" t="s">
        <v>1015</v>
      </c>
      <c r="G726" s="205"/>
      <c r="H726" s="208">
        <v>-0.72</v>
      </c>
      <c r="I726" s="209"/>
      <c r="J726" s="205"/>
      <c r="K726" s="205"/>
      <c r="L726" s="210"/>
      <c r="M726" s="211"/>
      <c r="N726" s="212"/>
      <c r="O726" s="212"/>
      <c r="P726" s="212"/>
      <c r="Q726" s="212"/>
      <c r="R726" s="212"/>
      <c r="S726" s="212"/>
      <c r="T726" s="213"/>
      <c r="AT726" s="214" t="s">
        <v>141</v>
      </c>
      <c r="AU726" s="214" t="s">
        <v>82</v>
      </c>
      <c r="AV726" s="14" t="s">
        <v>82</v>
      </c>
      <c r="AW726" s="14" t="s">
        <v>33</v>
      </c>
      <c r="AX726" s="14" t="s">
        <v>72</v>
      </c>
      <c r="AY726" s="214" t="s">
        <v>129</v>
      </c>
    </row>
    <row r="727" spans="2:51" s="14" customFormat="1" ht="22.5">
      <c r="B727" s="204"/>
      <c r="C727" s="205"/>
      <c r="D727" s="195" t="s">
        <v>141</v>
      </c>
      <c r="E727" s="206" t="s">
        <v>19</v>
      </c>
      <c r="F727" s="207" t="s">
        <v>1016</v>
      </c>
      <c r="G727" s="205"/>
      <c r="H727" s="208">
        <v>44.002000000000002</v>
      </c>
      <c r="I727" s="209"/>
      <c r="J727" s="205"/>
      <c r="K727" s="205"/>
      <c r="L727" s="210"/>
      <c r="M727" s="211"/>
      <c r="N727" s="212"/>
      <c r="O727" s="212"/>
      <c r="P727" s="212"/>
      <c r="Q727" s="212"/>
      <c r="R727" s="212"/>
      <c r="S727" s="212"/>
      <c r="T727" s="213"/>
      <c r="AT727" s="214" t="s">
        <v>141</v>
      </c>
      <c r="AU727" s="214" t="s">
        <v>82</v>
      </c>
      <c r="AV727" s="14" t="s">
        <v>82</v>
      </c>
      <c r="AW727" s="14" t="s">
        <v>33</v>
      </c>
      <c r="AX727" s="14" t="s">
        <v>72</v>
      </c>
      <c r="AY727" s="214" t="s">
        <v>129</v>
      </c>
    </row>
    <row r="728" spans="2:51" s="14" customFormat="1" ht="11.25">
      <c r="B728" s="204"/>
      <c r="C728" s="205"/>
      <c r="D728" s="195" t="s">
        <v>141</v>
      </c>
      <c r="E728" s="206" t="s">
        <v>19</v>
      </c>
      <c r="F728" s="207" t="s">
        <v>991</v>
      </c>
      <c r="G728" s="205"/>
      <c r="H728" s="208">
        <v>2.16</v>
      </c>
      <c r="I728" s="209"/>
      <c r="J728" s="205"/>
      <c r="K728" s="205"/>
      <c r="L728" s="210"/>
      <c r="M728" s="211"/>
      <c r="N728" s="212"/>
      <c r="O728" s="212"/>
      <c r="P728" s="212"/>
      <c r="Q728" s="212"/>
      <c r="R728" s="212"/>
      <c r="S728" s="212"/>
      <c r="T728" s="213"/>
      <c r="AT728" s="214" t="s">
        <v>141</v>
      </c>
      <c r="AU728" s="214" t="s">
        <v>82</v>
      </c>
      <c r="AV728" s="14" t="s">
        <v>82</v>
      </c>
      <c r="AW728" s="14" t="s">
        <v>33</v>
      </c>
      <c r="AX728" s="14" t="s">
        <v>72</v>
      </c>
      <c r="AY728" s="214" t="s">
        <v>129</v>
      </c>
    </row>
    <row r="729" spans="2:51" s="14" customFormat="1" ht="11.25">
      <c r="B729" s="204"/>
      <c r="C729" s="205"/>
      <c r="D729" s="195" t="s">
        <v>141</v>
      </c>
      <c r="E729" s="206" t="s">
        <v>19</v>
      </c>
      <c r="F729" s="207" t="s">
        <v>476</v>
      </c>
      <c r="G729" s="205"/>
      <c r="H729" s="208">
        <v>13.388</v>
      </c>
      <c r="I729" s="209"/>
      <c r="J729" s="205"/>
      <c r="K729" s="205"/>
      <c r="L729" s="210"/>
      <c r="M729" s="211"/>
      <c r="N729" s="212"/>
      <c r="O729" s="212"/>
      <c r="P729" s="212"/>
      <c r="Q729" s="212"/>
      <c r="R729" s="212"/>
      <c r="S729" s="212"/>
      <c r="T729" s="213"/>
      <c r="AT729" s="214" t="s">
        <v>141</v>
      </c>
      <c r="AU729" s="214" t="s">
        <v>82</v>
      </c>
      <c r="AV729" s="14" t="s">
        <v>82</v>
      </c>
      <c r="AW729" s="14" t="s">
        <v>33</v>
      </c>
      <c r="AX729" s="14" t="s">
        <v>72</v>
      </c>
      <c r="AY729" s="214" t="s">
        <v>129</v>
      </c>
    </row>
    <row r="730" spans="2:51" s="14" customFormat="1" ht="11.25">
      <c r="B730" s="204"/>
      <c r="C730" s="205"/>
      <c r="D730" s="195" t="s">
        <v>141</v>
      </c>
      <c r="E730" s="206" t="s">
        <v>19</v>
      </c>
      <c r="F730" s="207" t="s">
        <v>477</v>
      </c>
      <c r="G730" s="205"/>
      <c r="H730" s="208">
        <v>20.542999999999999</v>
      </c>
      <c r="I730" s="209"/>
      <c r="J730" s="205"/>
      <c r="K730" s="205"/>
      <c r="L730" s="210"/>
      <c r="M730" s="211"/>
      <c r="N730" s="212"/>
      <c r="O730" s="212"/>
      <c r="P730" s="212"/>
      <c r="Q730" s="212"/>
      <c r="R730" s="212"/>
      <c r="S730" s="212"/>
      <c r="T730" s="213"/>
      <c r="AT730" s="214" t="s">
        <v>141</v>
      </c>
      <c r="AU730" s="214" t="s">
        <v>82</v>
      </c>
      <c r="AV730" s="14" t="s">
        <v>82</v>
      </c>
      <c r="AW730" s="14" t="s">
        <v>33</v>
      </c>
      <c r="AX730" s="14" t="s">
        <v>72</v>
      </c>
      <c r="AY730" s="214" t="s">
        <v>129</v>
      </c>
    </row>
    <row r="731" spans="2:51" s="14" customFormat="1" ht="11.25">
      <c r="B731" s="204"/>
      <c r="C731" s="205"/>
      <c r="D731" s="195" t="s">
        <v>141</v>
      </c>
      <c r="E731" s="206" t="s">
        <v>19</v>
      </c>
      <c r="F731" s="207" t="s">
        <v>478</v>
      </c>
      <c r="G731" s="205"/>
      <c r="H731" s="208">
        <v>9.9450000000000003</v>
      </c>
      <c r="I731" s="209"/>
      <c r="J731" s="205"/>
      <c r="K731" s="205"/>
      <c r="L731" s="210"/>
      <c r="M731" s="211"/>
      <c r="N731" s="212"/>
      <c r="O731" s="212"/>
      <c r="P731" s="212"/>
      <c r="Q731" s="212"/>
      <c r="R731" s="212"/>
      <c r="S731" s="212"/>
      <c r="T731" s="213"/>
      <c r="AT731" s="214" t="s">
        <v>141</v>
      </c>
      <c r="AU731" s="214" t="s">
        <v>82</v>
      </c>
      <c r="AV731" s="14" t="s">
        <v>82</v>
      </c>
      <c r="AW731" s="14" t="s">
        <v>33</v>
      </c>
      <c r="AX731" s="14" t="s">
        <v>72</v>
      </c>
      <c r="AY731" s="214" t="s">
        <v>129</v>
      </c>
    </row>
    <row r="732" spans="2:51" s="14" customFormat="1" ht="11.25">
      <c r="B732" s="204"/>
      <c r="C732" s="205"/>
      <c r="D732" s="195" t="s">
        <v>141</v>
      </c>
      <c r="E732" s="206" t="s">
        <v>19</v>
      </c>
      <c r="F732" s="207" t="s">
        <v>479</v>
      </c>
      <c r="G732" s="205"/>
      <c r="H732" s="208">
        <v>10.26</v>
      </c>
      <c r="I732" s="209"/>
      <c r="J732" s="205"/>
      <c r="K732" s="205"/>
      <c r="L732" s="210"/>
      <c r="M732" s="211"/>
      <c r="N732" s="212"/>
      <c r="O732" s="212"/>
      <c r="P732" s="212"/>
      <c r="Q732" s="212"/>
      <c r="R732" s="212"/>
      <c r="S732" s="212"/>
      <c r="T732" s="213"/>
      <c r="AT732" s="214" t="s">
        <v>141</v>
      </c>
      <c r="AU732" s="214" t="s">
        <v>82</v>
      </c>
      <c r="AV732" s="14" t="s">
        <v>82</v>
      </c>
      <c r="AW732" s="14" t="s">
        <v>33</v>
      </c>
      <c r="AX732" s="14" t="s">
        <v>72</v>
      </c>
      <c r="AY732" s="214" t="s">
        <v>129</v>
      </c>
    </row>
    <row r="733" spans="2:51" s="14" customFormat="1" ht="11.25">
      <c r="B733" s="204"/>
      <c r="C733" s="205"/>
      <c r="D733" s="195" t="s">
        <v>141</v>
      </c>
      <c r="E733" s="206" t="s">
        <v>19</v>
      </c>
      <c r="F733" s="207" t="s">
        <v>480</v>
      </c>
      <c r="G733" s="205"/>
      <c r="H733" s="208">
        <v>5.9450000000000003</v>
      </c>
      <c r="I733" s="209"/>
      <c r="J733" s="205"/>
      <c r="K733" s="205"/>
      <c r="L733" s="210"/>
      <c r="M733" s="211"/>
      <c r="N733" s="212"/>
      <c r="O733" s="212"/>
      <c r="P733" s="212"/>
      <c r="Q733" s="212"/>
      <c r="R733" s="212"/>
      <c r="S733" s="212"/>
      <c r="T733" s="213"/>
      <c r="AT733" s="214" t="s">
        <v>141</v>
      </c>
      <c r="AU733" s="214" t="s">
        <v>82</v>
      </c>
      <c r="AV733" s="14" t="s">
        <v>82</v>
      </c>
      <c r="AW733" s="14" t="s">
        <v>33</v>
      </c>
      <c r="AX733" s="14" t="s">
        <v>72</v>
      </c>
      <c r="AY733" s="214" t="s">
        <v>129</v>
      </c>
    </row>
    <row r="734" spans="2:51" s="14" customFormat="1" ht="11.25">
      <c r="B734" s="204"/>
      <c r="C734" s="205"/>
      <c r="D734" s="195" t="s">
        <v>141</v>
      </c>
      <c r="E734" s="206" t="s">
        <v>19</v>
      </c>
      <c r="F734" s="207" t="s">
        <v>481</v>
      </c>
      <c r="G734" s="205"/>
      <c r="H734" s="208">
        <v>3.77</v>
      </c>
      <c r="I734" s="209"/>
      <c r="J734" s="205"/>
      <c r="K734" s="205"/>
      <c r="L734" s="210"/>
      <c r="M734" s="211"/>
      <c r="N734" s="212"/>
      <c r="O734" s="212"/>
      <c r="P734" s="212"/>
      <c r="Q734" s="212"/>
      <c r="R734" s="212"/>
      <c r="S734" s="212"/>
      <c r="T734" s="213"/>
      <c r="AT734" s="214" t="s">
        <v>141</v>
      </c>
      <c r="AU734" s="214" t="s">
        <v>82</v>
      </c>
      <c r="AV734" s="14" t="s">
        <v>82</v>
      </c>
      <c r="AW734" s="14" t="s">
        <v>33</v>
      </c>
      <c r="AX734" s="14" t="s">
        <v>72</v>
      </c>
      <c r="AY734" s="214" t="s">
        <v>129</v>
      </c>
    </row>
    <row r="735" spans="2:51" s="14" customFormat="1" ht="11.25">
      <c r="B735" s="204"/>
      <c r="C735" s="205"/>
      <c r="D735" s="195" t="s">
        <v>141</v>
      </c>
      <c r="E735" s="206" t="s">
        <v>19</v>
      </c>
      <c r="F735" s="207" t="s">
        <v>482</v>
      </c>
      <c r="G735" s="205"/>
      <c r="H735" s="208">
        <v>2.08</v>
      </c>
      <c r="I735" s="209"/>
      <c r="J735" s="205"/>
      <c r="K735" s="205"/>
      <c r="L735" s="210"/>
      <c r="M735" s="211"/>
      <c r="N735" s="212"/>
      <c r="O735" s="212"/>
      <c r="P735" s="212"/>
      <c r="Q735" s="212"/>
      <c r="R735" s="212"/>
      <c r="S735" s="212"/>
      <c r="T735" s="213"/>
      <c r="AT735" s="214" t="s">
        <v>141</v>
      </c>
      <c r="AU735" s="214" t="s">
        <v>82</v>
      </c>
      <c r="AV735" s="14" t="s">
        <v>82</v>
      </c>
      <c r="AW735" s="14" t="s">
        <v>33</v>
      </c>
      <c r="AX735" s="14" t="s">
        <v>72</v>
      </c>
      <c r="AY735" s="214" t="s">
        <v>129</v>
      </c>
    </row>
    <row r="736" spans="2:51" s="14" customFormat="1" ht="11.25">
      <c r="B736" s="204"/>
      <c r="C736" s="205"/>
      <c r="D736" s="195" t="s">
        <v>141</v>
      </c>
      <c r="E736" s="206" t="s">
        <v>19</v>
      </c>
      <c r="F736" s="207" t="s">
        <v>483</v>
      </c>
      <c r="G736" s="205"/>
      <c r="H736" s="208">
        <v>2.8180000000000001</v>
      </c>
      <c r="I736" s="209"/>
      <c r="J736" s="205"/>
      <c r="K736" s="205"/>
      <c r="L736" s="210"/>
      <c r="M736" s="211"/>
      <c r="N736" s="212"/>
      <c r="O736" s="212"/>
      <c r="P736" s="212"/>
      <c r="Q736" s="212"/>
      <c r="R736" s="212"/>
      <c r="S736" s="212"/>
      <c r="T736" s="213"/>
      <c r="AT736" s="214" t="s">
        <v>141</v>
      </c>
      <c r="AU736" s="214" t="s">
        <v>82</v>
      </c>
      <c r="AV736" s="14" t="s">
        <v>82</v>
      </c>
      <c r="AW736" s="14" t="s">
        <v>33</v>
      </c>
      <c r="AX736" s="14" t="s">
        <v>72</v>
      </c>
      <c r="AY736" s="214" t="s">
        <v>129</v>
      </c>
    </row>
    <row r="737" spans="2:51" s="14" customFormat="1" ht="11.25">
      <c r="B737" s="204"/>
      <c r="C737" s="205"/>
      <c r="D737" s="195" t="s">
        <v>141</v>
      </c>
      <c r="E737" s="206" t="s">
        <v>19</v>
      </c>
      <c r="F737" s="207" t="s">
        <v>484</v>
      </c>
      <c r="G737" s="205"/>
      <c r="H737" s="208">
        <v>1.0529999999999999</v>
      </c>
      <c r="I737" s="209"/>
      <c r="J737" s="205"/>
      <c r="K737" s="205"/>
      <c r="L737" s="210"/>
      <c r="M737" s="211"/>
      <c r="N737" s="212"/>
      <c r="O737" s="212"/>
      <c r="P737" s="212"/>
      <c r="Q737" s="212"/>
      <c r="R737" s="212"/>
      <c r="S737" s="212"/>
      <c r="T737" s="213"/>
      <c r="AT737" s="214" t="s">
        <v>141</v>
      </c>
      <c r="AU737" s="214" t="s">
        <v>82</v>
      </c>
      <c r="AV737" s="14" t="s">
        <v>82</v>
      </c>
      <c r="AW737" s="14" t="s">
        <v>33</v>
      </c>
      <c r="AX737" s="14" t="s">
        <v>72</v>
      </c>
      <c r="AY737" s="214" t="s">
        <v>129</v>
      </c>
    </row>
    <row r="738" spans="2:51" s="14" customFormat="1" ht="11.25">
      <c r="B738" s="204"/>
      <c r="C738" s="205"/>
      <c r="D738" s="195" t="s">
        <v>141</v>
      </c>
      <c r="E738" s="206" t="s">
        <v>19</v>
      </c>
      <c r="F738" s="207" t="s">
        <v>484</v>
      </c>
      <c r="G738" s="205"/>
      <c r="H738" s="208">
        <v>1.0529999999999999</v>
      </c>
      <c r="I738" s="209"/>
      <c r="J738" s="205"/>
      <c r="K738" s="205"/>
      <c r="L738" s="210"/>
      <c r="M738" s="211"/>
      <c r="N738" s="212"/>
      <c r="O738" s="212"/>
      <c r="P738" s="212"/>
      <c r="Q738" s="212"/>
      <c r="R738" s="212"/>
      <c r="S738" s="212"/>
      <c r="T738" s="213"/>
      <c r="AT738" s="214" t="s">
        <v>141</v>
      </c>
      <c r="AU738" s="214" t="s">
        <v>82</v>
      </c>
      <c r="AV738" s="14" t="s">
        <v>82</v>
      </c>
      <c r="AW738" s="14" t="s">
        <v>33</v>
      </c>
      <c r="AX738" s="14" t="s">
        <v>72</v>
      </c>
      <c r="AY738" s="214" t="s">
        <v>129</v>
      </c>
    </row>
    <row r="739" spans="2:51" s="14" customFormat="1" ht="11.25">
      <c r="B739" s="204"/>
      <c r="C739" s="205"/>
      <c r="D739" s="195" t="s">
        <v>141</v>
      </c>
      <c r="E739" s="206" t="s">
        <v>19</v>
      </c>
      <c r="F739" s="207" t="s">
        <v>484</v>
      </c>
      <c r="G739" s="205"/>
      <c r="H739" s="208">
        <v>1.0529999999999999</v>
      </c>
      <c r="I739" s="209"/>
      <c r="J739" s="205"/>
      <c r="K739" s="205"/>
      <c r="L739" s="210"/>
      <c r="M739" s="211"/>
      <c r="N739" s="212"/>
      <c r="O739" s="212"/>
      <c r="P739" s="212"/>
      <c r="Q739" s="212"/>
      <c r="R739" s="212"/>
      <c r="S739" s="212"/>
      <c r="T739" s="213"/>
      <c r="AT739" s="214" t="s">
        <v>141</v>
      </c>
      <c r="AU739" s="214" t="s">
        <v>82</v>
      </c>
      <c r="AV739" s="14" t="s">
        <v>82</v>
      </c>
      <c r="AW739" s="14" t="s">
        <v>33</v>
      </c>
      <c r="AX739" s="14" t="s">
        <v>72</v>
      </c>
      <c r="AY739" s="214" t="s">
        <v>129</v>
      </c>
    </row>
    <row r="740" spans="2:51" s="14" customFormat="1" ht="11.25">
      <c r="B740" s="204"/>
      <c r="C740" s="205"/>
      <c r="D740" s="195" t="s">
        <v>141</v>
      </c>
      <c r="E740" s="206" t="s">
        <v>19</v>
      </c>
      <c r="F740" s="207" t="s">
        <v>485</v>
      </c>
      <c r="G740" s="205"/>
      <c r="H740" s="208">
        <v>1.8480000000000001</v>
      </c>
      <c r="I740" s="209"/>
      <c r="J740" s="205"/>
      <c r="K740" s="205"/>
      <c r="L740" s="210"/>
      <c r="M740" s="211"/>
      <c r="N740" s="212"/>
      <c r="O740" s="212"/>
      <c r="P740" s="212"/>
      <c r="Q740" s="212"/>
      <c r="R740" s="212"/>
      <c r="S740" s="212"/>
      <c r="T740" s="213"/>
      <c r="AT740" s="214" t="s">
        <v>141</v>
      </c>
      <c r="AU740" s="214" t="s">
        <v>82</v>
      </c>
      <c r="AV740" s="14" t="s">
        <v>82</v>
      </c>
      <c r="AW740" s="14" t="s">
        <v>33</v>
      </c>
      <c r="AX740" s="14" t="s">
        <v>72</v>
      </c>
      <c r="AY740" s="214" t="s">
        <v>129</v>
      </c>
    </row>
    <row r="741" spans="2:51" s="14" customFormat="1" ht="11.25">
      <c r="B741" s="204"/>
      <c r="C741" s="205"/>
      <c r="D741" s="195" t="s">
        <v>141</v>
      </c>
      <c r="E741" s="206" t="s">
        <v>19</v>
      </c>
      <c r="F741" s="207" t="s">
        <v>486</v>
      </c>
      <c r="G741" s="205"/>
      <c r="H741" s="208">
        <v>1.8480000000000001</v>
      </c>
      <c r="I741" s="209"/>
      <c r="J741" s="205"/>
      <c r="K741" s="205"/>
      <c r="L741" s="210"/>
      <c r="M741" s="211"/>
      <c r="N741" s="212"/>
      <c r="O741" s="212"/>
      <c r="P741" s="212"/>
      <c r="Q741" s="212"/>
      <c r="R741" s="212"/>
      <c r="S741" s="212"/>
      <c r="T741" s="213"/>
      <c r="AT741" s="214" t="s">
        <v>141</v>
      </c>
      <c r="AU741" s="214" t="s">
        <v>82</v>
      </c>
      <c r="AV741" s="14" t="s">
        <v>82</v>
      </c>
      <c r="AW741" s="14" t="s">
        <v>33</v>
      </c>
      <c r="AX741" s="14" t="s">
        <v>72</v>
      </c>
      <c r="AY741" s="214" t="s">
        <v>129</v>
      </c>
    </row>
    <row r="742" spans="2:51" s="14" customFormat="1" ht="11.25">
      <c r="B742" s="204"/>
      <c r="C742" s="205"/>
      <c r="D742" s="195" t="s">
        <v>141</v>
      </c>
      <c r="E742" s="206" t="s">
        <v>19</v>
      </c>
      <c r="F742" s="207" t="s">
        <v>487</v>
      </c>
      <c r="G742" s="205"/>
      <c r="H742" s="208">
        <v>5.45</v>
      </c>
      <c r="I742" s="209"/>
      <c r="J742" s="205"/>
      <c r="K742" s="205"/>
      <c r="L742" s="210"/>
      <c r="M742" s="211"/>
      <c r="N742" s="212"/>
      <c r="O742" s="212"/>
      <c r="P742" s="212"/>
      <c r="Q742" s="212"/>
      <c r="R742" s="212"/>
      <c r="S742" s="212"/>
      <c r="T742" s="213"/>
      <c r="AT742" s="214" t="s">
        <v>141</v>
      </c>
      <c r="AU742" s="214" t="s">
        <v>82</v>
      </c>
      <c r="AV742" s="14" t="s">
        <v>82</v>
      </c>
      <c r="AW742" s="14" t="s">
        <v>33</v>
      </c>
      <c r="AX742" s="14" t="s">
        <v>72</v>
      </c>
      <c r="AY742" s="214" t="s">
        <v>129</v>
      </c>
    </row>
    <row r="743" spans="2:51" s="14" customFormat="1" ht="11.25">
      <c r="B743" s="204"/>
      <c r="C743" s="205"/>
      <c r="D743" s="195" t="s">
        <v>141</v>
      </c>
      <c r="E743" s="206" t="s">
        <v>19</v>
      </c>
      <c r="F743" s="207" t="s">
        <v>488</v>
      </c>
      <c r="G743" s="205"/>
      <c r="H743" s="208">
        <v>14.04</v>
      </c>
      <c r="I743" s="209"/>
      <c r="J743" s="205"/>
      <c r="K743" s="205"/>
      <c r="L743" s="210"/>
      <c r="M743" s="211"/>
      <c r="N743" s="212"/>
      <c r="O743" s="212"/>
      <c r="P743" s="212"/>
      <c r="Q743" s="212"/>
      <c r="R743" s="212"/>
      <c r="S743" s="212"/>
      <c r="T743" s="213"/>
      <c r="AT743" s="214" t="s">
        <v>141</v>
      </c>
      <c r="AU743" s="214" t="s">
        <v>82</v>
      </c>
      <c r="AV743" s="14" t="s">
        <v>82</v>
      </c>
      <c r="AW743" s="14" t="s">
        <v>33</v>
      </c>
      <c r="AX743" s="14" t="s">
        <v>72</v>
      </c>
      <c r="AY743" s="214" t="s">
        <v>129</v>
      </c>
    </row>
    <row r="744" spans="2:51" s="14" customFormat="1" ht="11.25">
      <c r="B744" s="204"/>
      <c r="C744" s="205"/>
      <c r="D744" s="195" t="s">
        <v>141</v>
      </c>
      <c r="E744" s="206" t="s">
        <v>19</v>
      </c>
      <c r="F744" s="207" t="s">
        <v>489</v>
      </c>
      <c r="G744" s="205"/>
      <c r="H744" s="208">
        <v>10.379</v>
      </c>
      <c r="I744" s="209"/>
      <c r="J744" s="205"/>
      <c r="K744" s="205"/>
      <c r="L744" s="210"/>
      <c r="M744" s="211"/>
      <c r="N744" s="212"/>
      <c r="O744" s="212"/>
      <c r="P744" s="212"/>
      <c r="Q744" s="212"/>
      <c r="R744" s="212"/>
      <c r="S744" s="212"/>
      <c r="T744" s="213"/>
      <c r="AT744" s="214" t="s">
        <v>141</v>
      </c>
      <c r="AU744" s="214" t="s">
        <v>82</v>
      </c>
      <c r="AV744" s="14" t="s">
        <v>82</v>
      </c>
      <c r="AW744" s="14" t="s">
        <v>33</v>
      </c>
      <c r="AX744" s="14" t="s">
        <v>72</v>
      </c>
      <c r="AY744" s="214" t="s">
        <v>129</v>
      </c>
    </row>
    <row r="745" spans="2:51" s="14" customFormat="1" ht="11.25">
      <c r="B745" s="204"/>
      <c r="C745" s="205"/>
      <c r="D745" s="195" t="s">
        <v>141</v>
      </c>
      <c r="E745" s="206" t="s">
        <v>19</v>
      </c>
      <c r="F745" s="207" t="s">
        <v>490</v>
      </c>
      <c r="G745" s="205"/>
      <c r="H745" s="208">
        <v>5.7450000000000001</v>
      </c>
      <c r="I745" s="209"/>
      <c r="J745" s="205"/>
      <c r="K745" s="205"/>
      <c r="L745" s="210"/>
      <c r="M745" s="211"/>
      <c r="N745" s="212"/>
      <c r="O745" s="212"/>
      <c r="P745" s="212"/>
      <c r="Q745" s="212"/>
      <c r="R745" s="212"/>
      <c r="S745" s="212"/>
      <c r="T745" s="213"/>
      <c r="AT745" s="214" t="s">
        <v>141</v>
      </c>
      <c r="AU745" s="214" t="s">
        <v>82</v>
      </c>
      <c r="AV745" s="14" t="s">
        <v>82</v>
      </c>
      <c r="AW745" s="14" t="s">
        <v>33</v>
      </c>
      <c r="AX745" s="14" t="s">
        <v>72</v>
      </c>
      <c r="AY745" s="214" t="s">
        <v>129</v>
      </c>
    </row>
    <row r="746" spans="2:51" s="14" customFormat="1" ht="11.25">
      <c r="B746" s="204"/>
      <c r="C746" s="205"/>
      <c r="D746" s="195" t="s">
        <v>141</v>
      </c>
      <c r="E746" s="206" t="s">
        <v>19</v>
      </c>
      <c r="F746" s="207" t="s">
        <v>491</v>
      </c>
      <c r="G746" s="205"/>
      <c r="H746" s="208">
        <v>5.94</v>
      </c>
      <c r="I746" s="209"/>
      <c r="J746" s="205"/>
      <c r="K746" s="205"/>
      <c r="L746" s="210"/>
      <c r="M746" s="211"/>
      <c r="N746" s="212"/>
      <c r="O746" s="212"/>
      <c r="P746" s="212"/>
      <c r="Q746" s="212"/>
      <c r="R746" s="212"/>
      <c r="S746" s="212"/>
      <c r="T746" s="213"/>
      <c r="AT746" s="214" t="s">
        <v>141</v>
      </c>
      <c r="AU746" s="214" t="s">
        <v>82</v>
      </c>
      <c r="AV746" s="14" t="s">
        <v>82</v>
      </c>
      <c r="AW746" s="14" t="s">
        <v>33</v>
      </c>
      <c r="AX746" s="14" t="s">
        <v>72</v>
      </c>
      <c r="AY746" s="214" t="s">
        <v>129</v>
      </c>
    </row>
    <row r="747" spans="2:51" s="14" customFormat="1" ht="11.25">
      <c r="B747" s="204"/>
      <c r="C747" s="205"/>
      <c r="D747" s="195" t="s">
        <v>141</v>
      </c>
      <c r="E747" s="206" t="s">
        <v>19</v>
      </c>
      <c r="F747" s="207" t="s">
        <v>492</v>
      </c>
      <c r="G747" s="205"/>
      <c r="H747" s="208">
        <v>1.3089999999999999</v>
      </c>
      <c r="I747" s="209"/>
      <c r="J747" s="205"/>
      <c r="K747" s="205"/>
      <c r="L747" s="210"/>
      <c r="M747" s="211"/>
      <c r="N747" s="212"/>
      <c r="O747" s="212"/>
      <c r="P747" s="212"/>
      <c r="Q747" s="212"/>
      <c r="R747" s="212"/>
      <c r="S747" s="212"/>
      <c r="T747" s="213"/>
      <c r="AT747" s="214" t="s">
        <v>141</v>
      </c>
      <c r="AU747" s="214" t="s">
        <v>82</v>
      </c>
      <c r="AV747" s="14" t="s">
        <v>82</v>
      </c>
      <c r="AW747" s="14" t="s">
        <v>33</v>
      </c>
      <c r="AX747" s="14" t="s">
        <v>72</v>
      </c>
      <c r="AY747" s="214" t="s">
        <v>129</v>
      </c>
    </row>
    <row r="748" spans="2:51" s="14" customFormat="1" ht="11.25">
      <c r="B748" s="204"/>
      <c r="C748" s="205"/>
      <c r="D748" s="195" t="s">
        <v>141</v>
      </c>
      <c r="E748" s="206" t="s">
        <v>19</v>
      </c>
      <c r="F748" s="207" t="s">
        <v>493</v>
      </c>
      <c r="G748" s="205"/>
      <c r="H748" s="208">
        <v>0.93799999999999994</v>
      </c>
      <c r="I748" s="209"/>
      <c r="J748" s="205"/>
      <c r="K748" s="205"/>
      <c r="L748" s="210"/>
      <c r="M748" s="211"/>
      <c r="N748" s="212"/>
      <c r="O748" s="212"/>
      <c r="P748" s="212"/>
      <c r="Q748" s="212"/>
      <c r="R748" s="212"/>
      <c r="S748" s="212"/>
      <c r="T748" s="213"/>
      <c r="AT748" s="214" t="s">
        <v>141</v>
      </c>
      <c r="AU748" s="214" t="s">
        <v>82</v>
      </c>
      <c r="AV748" s="14" t="s">
        <v>82</v>
      </c>
      <c r="AW748" s="14" t="s">
        <v>33</v>
      </c>
      <c r="AX748" s="14" t="s">
        <v>72</v>
      </c>
      <c r="AY748" s="214" t="s">
        <v>129</v>
      </c>
    </row>
    <row r="749" spans="2:51" s="14" customFormat="1" ht="11.25">
      <c r="B749" s="204"/>
      <c r="C749" s="205"/>
      <c r="D749" s="195" t="s">
        <v>141</v>
      </c>
      <c r="E749" s="206" t="s">
        <v>19</v>
      </c>
      <c r="F749" s="207" t="s">
        <v>494</v>
      </c>
      <c r="G749" s="205"/>
      <c r="H749" s="208">
        <v>4.5</v>
      </c>
      <c r="I749" s="209"/>
      <c r="J749" s="205"/>
      <c r="K749" s="205"/>
      <c r="L749" s="210"/>
      <c r="M749" s="211"/>
      <c r="N749" s="212"/>
      <c r="O749" s="212"/>
      <c r="P749" s="212"/>
      <c r="Q749" s="212"/>
      <c r="R749" s="212"/>
      <c r="S749" s="212"/>
      <c r="T749" s="213"/>
      <c r="AT749" s="214" t="s">
        <v>141</v>
      </c>
      <c r="AU749" s="214" t="s">
        <v>82</v>
      </c>
      <c r="AV749" s="14" t="s">
        <v>82</v>
      </c>
      <c r="AW749" s="14" t="s">
        <v>33</v>
      </c>
      <c r="AX749" s="14" t="s">
        <v>72</v>
      </c>
      <c r="AY749" s="214" t="s">
        <v>129</v>
      </c>
    </row>
    <row r="750" spans="2:51" s="14" customFormat="1" ht="11.25">
      <c r="B750" s="204"/>
      <c r="C750" s="205"/>
      <c r="D750" s="195" t="s">
        <v>141</v>
      </c>
      <c r="E750" s="206" t="s">
        <v>19</v>
      </c>
      <c r="F750" s="207" t="s">
        <v>495</v>
      </c>
      <c r="G750" s="205"/>
      <c r="H750" s="208">
        <v>0.25800000000000001</v>
      </c>
      <c r="I750" s="209"/>
      <c r="J750" s="205"/>
      <c r="K750" s="205"/>
      <c r="L750" s="210"/>
      <c r="M750" s="211"/>
      <c r="N750" s="212"/>
      <c r="O750" s="212"/>
      <c r="P750" s="212"/>
      <c r="Q750" s="212"/>
      <c r="R750" s="212"/>
      <c r="S750" s="212"/>
      <c r="T750" s="213"/>
      <c r="AT750" s="214" t="s">
        <v>141</v>
      </c>
      <c r="AU750" s="214" t="s">
        <v>82</v>
      </c>
      <c r="AV750" s="14" t="s">
        <v>82</v>
      </c>
      <c r="AW750" s="14" t="s">
        <v>33</v>
      </c>
      <c r="AX750" s="14" t="s">
        <v>72</v>
      </c>
      <c r="AY750" s="214" t="s">
        <v>129</v>
      </c>
    </row>
    <row r="751" spans="2:51" s="14" customFormat="1" ht="11.25">
      <c r="B751" s="204"/>
      <c r="C751" s="205"/>
      <c r="D751" s="195" t="s">
        <v>141</v>
      </c>
      <c r="E751" s="206" t="s">
        <v>19</v>
      </c>
      <c r="F751" s="207" t="s">
        <v>495</v>
      </c>
      <c r="G751" s="205"/>
      <c r="H751" s="208">
        <v>0.25800000000000001</v>
      </c>
      <c r="I751" s="209"/>
      <c r="J751" s="205"/>
      <c r="K751" s="205"/>
      <c r="L751" s="210"/>
      <c r="M751" s="211"/>
      <c r="N751" s="212"/>
      <c r="O751" s="212"/>
      <c r="P751" s="212"/>
      <c r="Q751" s="212"/>
      <c r="R751" s="212"/>
      <c r="S751" s="212"/>
      <c r="T751" s="213"/>
      <c r="AT751" s="214" t="s">
        <v>141</v>
      </c>
      <c r="AU751" s="214" t="s">
        <v>82</v>
      </c>
      <c r="AV751" s="14" t="s">
        <v>82</v>
      </c>
      <c r="AW751" s="14" t="s">
        <v>33</v>
      </c>
      <c r="AX751" s="14" t="s">
        <v>72</v>
      </c>
      <c r="AY751" s="214" t="s">
        <v>129</v>
      </c>
    </row>
    <row r="752" spans="2:51" s="14" customFormat="1" ht="11.25">
      <c r="B752" s="204"/>
      <c r="C752" s="205"/>
      <c r="D752" s="195" t="s">
        <v>141</v>
      </c>
      <c r="E752" s="206" t="s">
        <v>19</v>
      </c>
      <c r="F752" s="207" t="s">
        <v>496</v>
      </c>
      <c r="G752" s="205"/>
      <c r="H752" s="208">
        <v>38.273000000000003</v>
      </c>
      <c r="I752" s="209"/>
      <c r="J752" s="205"/>
      <c r="K752" s="205"/>
      <c r="L752" s="210"/>
      <c r="M752" s="211"/>
      <c r="N752" s="212"/>
      <c r="O752" s="212"/>
      <c r="P752" s="212"/>
      <c r="Q752" s="212"/>
      <c r="R752" s="212"/>
      <c r="S752" s="212"/>
      <c r="T752" s="213"/>
      <c r="AT752" s="214" t="s">
        <v>141</v>
      </c>
      <c r="AU752" s="214" t="s">
        <v>82</v>
      </c>
      <c r="AV752" s="14" t="s">
        <v>82</v>
      </c>
      <c r="AW752" s="14" t="s">
        <v>33</v>
      </c>
      <c r="AX752" s="14" t="s">
        <v>72</v>
      </c>
      <c r="AY752" s="214" t="s">
        <v>129</v>
      </c>
    </row>
    <row r="753" spans="1:65" s="14" customFormat="1" ht="11.25">
      <c r="B753" s="204"/>
      <c r="C753" s="205"/>
      <c r="D753" s="195" t="s">
        <v>141</v>
      </c>
      <c r="E753" s="206" t="s">
        <v>19</v>
      </c>
      <c r="F753" s="207" t="s">
        <v>497</v>
      </c>
      <c r="G753" s="205"/>
      <c r="H753" s="208">
        <v>7.29</v>
      </c>
      <c r="I753" s="209"/>
      <c r="J753" s="205"/>
      <c r="K753" s="205"/>
      <c r="L753" s="210"/>
      <c r="M753" s="211"/>
      <c r="N753" s="212"/>
      <c r="O753" s="212"/>
      <c r="P753" s="212"/>
      <c r="Q753" s="212"/>
      <c r="R753" s="212"/>
      <c r="S753" s="212"/>
      <c r="T753" s="213"/>
      <c r="AT753" s="214" t="s">
        <v>141</v>
      </c>
      <c r="AU753" s="214" t="s">
        <v>82</v>
      </c>
      <c r="AV753" s="14" t="s">
        <v>82</v>
      </c>
      <c r="AW753" s="14" t="s">
        <v>33</v>
      </c>
      <c r="AX753" s="14" t="s">
        <v>72</v>
      </c>
      <c r="AY753" s="214" t="s">
        <v>129</v>
      </c>
    </row>
    <row r="754" spans="1:65" s="14" customFormat="1" ht="11.25">
      <c r="B754" s="204"/>
      <c r="C754" s="205"/>
      <c r="D754" s="195" t="s">
        <v>141</v>
      </c>
      <c r="E754" s="206" t="s">
        <v>19</v>
      </c>
      <c r="F754" s="207" t="s">
        <v>498</v>
      </c>
      <c r="G754" s="205"/>
      <c r="H754" s="208">
        <v>85.5</v>
      </c>
      <c r="I754" s="209"/>
      <c r="J754" s="205"/>
      <c r="K754" s="205"/>
      <c r="L754" s="210"/>
      <c r="M754" s="211"/>
      <c r="N754" s="212"/>
      <c r="O754" s="212"/>
      <c r="P754" s="212"/>
      <c r="Q754" s="212"/>
      <c r="R754" s="212"/>
      <c r="S754" s="212"/>
      <c r="T754" s="213"/>
      <c r="AT754" s="214" t="s">
        <v>141</v>
      </c>
      <c r="AU754" s="214" t="s">
        <v>82</v>
      </c>
      <c r="AV754" s="14" t="s">
        <v>82</v>
      </c>
      <c r="AW754" s="14" t="s">
        <v>33</v>
      </c>
      <c r="AX754" s="14" t="s">
        <v>72</v>
      </c>
      <c r="AY754" s="214" t="s">
        <v>129</v>
      </c>
    </row>
    <row r="755" spans="1:65" s="14" customFormat="1" ht="11.25">
      <c r="B755" s="204"/>
      <c r="C755" s="205"/>
      <c r="D755" s="195" t="s">
        <v>141</v>
      </c>
      <c r="E755" s="206" t="s">
        <v>19</v>
      </c>
      <c r="F755" s="207" t="s">
        <v>499</v>
      </c>
      <c r="G755" s="205"/>
      <c r="H755" s="208">
        <v>-10.08</v>
      </c>
      <c r="I755" s="209"/>
      <c r="J755" s="205"/>
      <c r="K755" s="205"/>
      <c r="L755" s="210"/>
      <c r="M755" s="211"/>
      <c r="N755" s="212"/>
      <c r="O755" s="212"/>
      <c r="P755" s="212"/>
      <c r="Q755" s="212"/>
      <c r="R755" s="212"/>
      <c r="S755" s="212"/>
      <c r="T755" s="213"/>
      <c r="AT755" s="214" t="s">
        <v>141</v>
      </c>
      <c r="AU755" s="214" t="s">
        <v>82</v>
      </c>
      <c r="AV755" s="14" t="s">
        <v>82</v>
      </c>
      <c r="AW755" s="14" t="s">
        <v>33</v>
      </c>
      <c r="AX755" s="14" t="s">
        <v>72</v>
      </c>
      <c r="AY755" s="214" t="s">
        <v>129</v>
      </c>
    </row>
    <row r="756" spans="1:65" s="14" customFormat="1" ht="11.25">
      <c r="B756" s="204"/>
      <c r="C756" s="205"/>
      <c r="D756" s="195" t="s">
        <v>141</v>
      </c>
      <c r="E756" s="206" t="s">
        <v>19</v>
      </c>
      <c r="F756" s="207" t="s">
        <v>500</v>
      </c>
      <c r="G756" s="205"/>
      <c r="H756" s="208">
        <v>8.9700000000000006</v>
      </c>
      <c r="I756" s="209"/>
      <c r="J756" s="205"/>
      <c r="K756" s="205"/>
      <c r="L756" s="210"/>
      <c r="M756" s="211"/>
      <c r="N756" s="212"/>
      <c r="O756" s="212"/>
      <c r="P756" s="212"/>
      <c r="Q756" s="212"/>
      <c r="R756" s="212"/>
      <c r="S756" s="212"/>
      <c r="T756" s="213"/>
      <c r="AT756" s="214" t="s">
        <v>141</v>
      </c>
      <c r="AU756" s="214" t="s">
        <v>82</v>
      </c>
      <c r="AV756" s="14" t="s">
        <v>82</v>
      </c>
      <c r="AW756" s="14" t="s">
        <v>33</v>
      </c>
      <c r="AX756" s="14" t="s">
        <v>72</v>
      </c>
      <c r="AY756" s="214" t="s">
        <v>129</v>
      </c>
    </row>
    <row r="757" spans="1:65" s="15" customFormat="1" ht="11.25">
      <c r="B757" s="215"/>
      <c r="C757" s="216"/>
      <c r="D757" s="195" t="s">
        <v>141</v>
      </c>
      <c r="E757" s="217" t="s">
        <v>19</v>
      </c>
      <c r="F757" s="218" t="s">
        <v>145</v>
      </c>
      <c r="G757" s="216"/>
      <c r="H757" s="219">
        <v>368.00400000000002</v>
      </c>
      <c r="I757" s="220"/>
      <c r="J757" s="216"/>
      <c r="K757" s="216"/>
      <c r="L757" s="221"/>
      <c r="M757" s="222"/>
      <c r="N757" s="223"/>
      <c r="O757" s="223"/>
      <c r="P757" s="223"/>
      <c r="Q757" s="223"/>
      <c r="R757" s="223"/>
      <c r="S757" s="223"/>
      <c r="T757" s="224"/>
      <c r="AT757" s="225" t="s">
        <v>141</v>
      </c>
      <c r="AU757" s="225" t="s">
        <v>82</v>
      </c>
      <c r="AV757" s="15" t="s">
        <v>137</v>
      </c>
      <c r="AW757" s="15" t="s">
        <v>33</v>
      </c>
      <c r="AX757" s="15" t="s">
        <v>80</v>
      </c>
      <c r="AY757" s="225" t="s">
        <v>129</v>
      </c>
    </row>
    <row r="758" spans="1:65" s="2" customFormat="1" ht="16.5" customHeight="1">
      <c r="A758" s="36"/>
      <c r="B758" s="37"/>
      <c r="C758" s="175" t="s">
        <v>1017</v>
      </c>
      <c r="D758" s="175" t="s">
        <v>132</v>
      </c>
      <c r="E758" s="176" t="s">
        <v>1018</v>
      </c>
      <c r="F758" s="177" t="s">
        <v>1019</v>
      </c>
      <c r="G758" s="178" t="s">
        <v>135</v>
      </c>
      <c r="H758" s="179">
        <v>1196.4449999999999</v>
      </c>
      <c r="I758" s="180"/>
      <c r="J758" s="181">
        <f>ROUND(I758*H758,2)</f>
        <v>0</v>
      </c>
      <c r="K758" s="177" t="s">
        <v>136</v>
      </c>
      <c r="L758" s="41"/>
      <c r="M758" s="182" t="s">
        <v>19</v>
      </c>
      <c r="N758" s="183" t="s">
        <v>43</v>
      </c>
      <c r="O758" s="66"/>
      <c r="P758" s="184">
        <f>O758*H758</f>
        <v>0</v>
      </c>
      <c r="Q758" s="184">
        <v>7.3999999999999999E-4</v>
      </c>
      <c r="R758" s="184">
        <f>Q758*H758</f>
        <v>0.88536929999999991</v>
      </c>
      <c r="S758" s="184">
        <v>0</v>
      </c>
      <c r="T758" s="185">
        <f>S758*H758</f>
        <v>0</v>
      </c>
      <c r="U758" s="36"/>
      <c r="V758" s="36"/>
      <c r="W758" s="36"/>
      <c r="X758" s="36"/>
      <c r="Y758" s="36"/>
      <c r="Z758" s="36"/>
      <c r="AA758" s="36"/>
      <c r="AB758" s="36"/>
      <c r="AC758" s="36"/>
      <c r="AD758" s="36"/>
      <c r="AE758" s="36"/>
      <c r="AR758" s="186" t="s">
        <v>246</v>
      </c>
      <c r="AT758" s="186" t="s">
        <v>132</v>
      </c>
      <c r="AU758" s="186" t="s">
        <v>82</v>
      </c>
      <c r="AY758" s="19" t="s">
        <v>129</v>
      </c>
      <c r="BE758" s="187">
        <f>IF(N758="základní",J758,0)</f>
        <v>0</v>
      </c>
      <c r="BF758" s="187">
        <f>IF(N758="snížená",J758,0)</f>
        <v>0</v>
      </c>
      <c r="BG758" s="187">
        <f>IF(N758="zákl. přenesená",J758,0)</f>
        <v>0</v>
      </c>
      <c r="BH758" s="187">
        <f>IF(N758="sníž. přenesená",J758,0)</f>
        <v>0</v>
      </c>
      <c r="BI758" s="187">
        <f>IF(N758="nulová",J758,0)</f>
        <v>0</v>
      </c>
      <c r="BJ758" s="19" t="s">
        <v>80</v>
      </c>
      <c r="BK758" s="187">
        <f>ROUND(I758*H758,2)</f>
        <v>0</v>
      </c>
      <c r="BL758" s="19" t="s">
        <v>246</v>
      </c>
      <c r="BM758" s="186" t="s">
        <v>1020</v>
      </c>
    </row>
    <row r="759" spans="1:65" s="2" customFormat="1" ht="11.25">
      <c r="A759" s="36"/>
      <c r="B759" s="37"/>
      <c r="C759" s="38"/>
      <c r="D759" s="188" t="s">
        <v>139</v>
      </c>
      <c r="E759" s="38"/>
      <c r="F759" s="189" t="s">
        <v>1021</v>
      </c>
      <c r="G759" s="38"/>
      <c r="H759" s="38"/>
      <c r="I759" s="190"/>
      <c r="J759" s="38"/>
      <c r="K759" s="38"/>
      <c r="L759" s="41"/>
      <c r="M759" s="191"/>
      <c r="N759" s="192"/>
      <c r="O759" s="66"/>
      <c r="P759" s="66"/>
      <c r="Q759" s="66"/>
      <c r="R759" s="66"/>
      <c r="S759" s="66"/>
      <c r="T759" s="67"/>
      <c r="U759" s="36"/>
      <c r="V759" s="36"/>
      <c r="W759" s="36"/>
      <c r="X759" s="36"/>
      <c r="Y759" s="36"/>
      <c r="Z759" s="36"/>
      <c r="AA759" s="36"/>
      <c r="AB759" s="36"/>
      <c r="AC759" s="36"/>
      <c r="AD759" s="36"/>
      <c r="AE759" s="36"/>
      <c r="AT759" s="19" t="s">
        <v>139</v>
      </c>
      <c r="AU759" s="19" t="s">
        <v>82</v>
      </c>
    </row>
    <row r="760" spans="1:65" s="14" customFormat="1" ht="11.25">
      <c r="B760" s="204"/>
      <c r="C760" s="205"/>
      <c r="D760" s="195" t="s">
        <v>141</v>
      </c>
      <c r="E760" s="206" t="s">
        <v>19</v>
      </c>
      <c r="F760" s="207" t="s">
        <v>1022</v>
      </c>
      <c r="G760" s="205"/>
      <c r="H760" s="208">
        <v>236.98699999999999</v>
      </c>
      <c r="I760" s="209"/>
      <c r="J760" s="205"/>
      <c r="K760" s="205"/>
      <c r="L760" s="210"/>
      <c r="M760" s="211"/>
      <c r="N760" s="212"/>
      <c r="O760" s="212"/>
      <c r="P760" s="212"/>
      <c r="Q760" s="212"/>
      <c r="R760" s="212"/>
      <c r="S760" s="212"/>
      <c r="T760" s="213"/>
      <c r="AT760" s="214" t="s">
        <v>141</v>
      </c>
      <c r="AU760" s="214" t="s">
        <v>82</v>
      </c>
      <c r="AV760" s="14" t="s">
        <v>82</v>
      </c>
      <c r="AW760" s="14" t="s">
        <v>33</v>
      </c>
      <c r="AX760" s="14" t="s">
        <v>72</v>
      </c>
      <c r="AY760" s="214" t="s">
        <v>129</v>
      </c>
    </row>
    <row r="761" spans="1:65" s="14" customFormat="1" ht="11.25">
      <c r="B761" s="204"/>
      <c r="C761" s="205"/>
      <c r="D761" s="195" t="s">
        <v>141</v>
      </c>
      <c r="E761" s="206" t="s">
        <v>19</v>
      </c>
      <c r="F761" s="207" t="s">
        <v>1023</v>
      </c>
      <c r="G761" s="205"/>
      <c r="H761" s="208">
        <v>-34.65</v>
      </c>
      <c r="I761" s="209"/>
      <c r="J761" s="205"/>
      <c r="K761" s="205"/>
      <c r="L761" s="210"/>
      <c r="M761" s="211"/>
      <c r="N761" s="212"/>
      <c r="O761" s="212"/>
      <c r="P761" s="212"/>
      <c r="Q761" s="212"/>
      <c r="R761" s="212"/>
      <c r="S761" s="212"/>
      <c r="T761" s="213"/>
      <c r="AT761" s="214" t="s">
        <v>141</v>
      </c>
      <c r="AU761" s="214" t="s">
        <v>82</v>
      </c>
      <c r="AV761" s="14" t="s">
        <v>82</v>
      </c>
      <c r="AW761" s="14" t="s">
        <v>33</v>
      </c>
      <c r="AX761" s="14" t="s">
        <v>72</v>
      </c>
      <c r="AY761" s="214" t="s">
        <v>129</v>
      </c>
    </row>
    <row r="762" spans="1:65" s="14" customFormat="1" ht="11.25">
      <c r="B762" s="204"/>
      <c r="C762" s="205"/>
      <c r="D762" s="195" t="s">
        <v>141</v>
      </c>
      <c r="E762" s="206" t="s">
        <v>19</v>
      </c>
      <c r="F762" s="207" t="s">
        <v>1024</v>
      </c>
      <c r="G762" s="205"/>
      <c r="H762" s="208">
        <v>47.04</v>
      </c>
      <c r="I762" s="209"/>
      <c r="J762" s="205"/>
      <c r="K762" s="205"/>
      <c r="L762" s="210"/>
      <c r="M762" s="211"/>
      <c r="N762" s="212"/>
      <c r="O762" s="212"/>
      <c r="P762" s="212"/>
      <c r="Q762" s="212"/>
      <c r="R762" s="212"/>
      <c r="S762" s="212"/>
      <c r="T762" s="213"/>
      <c r="AT762" s="214" t="s">
        <v>141</v>
      </c>
      <c r="AU762" s="214" t="s">
        <v>82</v>
      </c>
      <c r="AV762" s="14" t="s">
        <v>82</v>
      </c>
      <c r="AW762" s="14" t="s">
        <v>33</v>
      </c>
      <c r="AX762" s="14" t="s">
        <v>72</v>
      </c>
      <c r="AY762" s="214" t="s">
        <v>129</v>
      </c>
    </row>
    <row r="763" spans="1:65" s="14" customFormat="1" ht="11.25">
      <c r="B763" s="204"/>
      <c r="C763" s="205"/>
      <c r="D763" s="195" t="s">
        <v>141</v>
      </c>
      <c r="E763" s="206" t="s">
        <v>19</v>
      </c>
      <c r="F763" s="207" t="s">
        <v>1025</v>
      </c>
      <c r="G763" s="205"/>
      <c r="H763" s="208">
        <v>374.625</v>
      </c>
      <c r="I763" s="209"/>
      <c r="J763" s="205"/>
      <c r="K763" s="205"/>
      <c r="L763" s="210"/>
      <c r="M763" s="211"/>
      <c r="N763" s="212"/>
      <c r="O763" s="212"/>
      <c r="P763" s="212"/>
      <c r="Q763" s="212"/>
      <c r="R763" s="212"/>
      <c r="S763" s="212"/>
      <c r="T763" s="213"/>
      <c r="AT763" s="214" t="s">
        <v>141</v>
      </c>
      <c r="AU763" s="214" t="s">
        <v>82</v>
      </c>
      <c r="AV763" s="14" t="s">
        <v>82</v>
      </c>
      <c r="AW763" s="14" t="s">
        <v>33</v>
      </c>
      <c r="AX763" s="14" t="s">
        <v>72</v>
      </c>
      <c r="AY763" s="214" t="s">
        <v>129</v>
      </c>
    </row>
    <row r="764" spans="1:65" s="14" customFormat="1" ht="11.25">
      <c r="B764" s="204"/>
      <c r="C764" s="205"/>
      <c r="D764" s="195" t="s">
        <v>141</v>
      </c>
      <c r="E764" s="206" t="s">
        <v>19</v>
      </c>
      <c r="F764" s="207" t="s">
        <v>513</v>
      </c>
      <c r="G764" s="205"/>
      <c r="H764" s="208">
        <v>3.15</v>
      </c>
      <c r="I764" s="209"/>
      <c r="J764" s="205"/>
      <c r="K764" s="205"/>
      <c r="L764" s="210"/>
      <c r="M764" s="211"/>
      <c r="N764" s="212"/>
      <c r="O764" s="212"/>
      <c r="P764" s="212"/>
      <c r="Q764" s="212"/>
      <c r="R764" s="212"/>
      <c r="S764" s="212"/>
      <c r="T764" s="213"/>
      <c r="AT764" s="214" t="s">
        <v>141</v>
      </c>
      <c r="AU764" s="214" t="s">
        <v>82</v>
      </c>
      <c r="AV764" s="14" t="s">
        <v>82</v>
      </c>
      <c r="AW764" s="14" t="s">
        <v>33</v>
      </c>
      <c r="AX764" s="14" t="s">
        <v>72</v>
      </c>
      <c r="AY764" s="214" t="s">
        <v>129</v>
      </c>
    </row>
    <row r="765" spans="1:65" s="14" customFormat="1" ht="11.25">
      <c r="B765" s="204"/>
      <c r="C765" s="205"/>
      <c r="D765" s="195" t="s">
        <v>141</v>
      </c>
      <c r="E765" s="206" t="s">
        <v>19</v>
      </c>
      <c r="F765" s="207" t="s">
        <v>513</v>
      </c>
      <c r="G765" s="205"/>
      <c r="H765" s="208">
        <v>3.15</v>
      </c>
      <c r="I765" s="209"/>
      <c r="J765" s="205"/>
      <c r="K765" s="205"/>
      <c r="L765" s="210"/>
      <c r="M765" s="211"/>
      <c r="N765" s="212"/>
      <c r="O765" s="212"/>
      <c r="P765" s="212"/>
      <c r="Q765" s="212"/>
      <c r="R765" s="212"/>
      <c r="S765" s="212"/>
      <c r="T765" s="213"/>
      <c r="AT765" s="214" t="s">
        <v>141</v>
      </c>
      <c r="AU765" s="214" t="s">
        <v>82</v>
      </c>
      <c r="AV765" s="14" t="s">
        <v>82</v>
      </c>
      <c r="AW765" s="14" t="s">
        <v>33</v>
      </c>
      <c r="AX765" s="14" t="s">
        <v>72</v>
      </c>
      <c r="AY765" s="214" t="s">
        <v>129</v>
      </c>
    </row>
    <row r="766" spans="1:65" s="14" customFormat="1" ht="11.25">
      <c r="B766" s="204"/>
      <c r="C766" s="205"/>
      <c r="D766" s="195" t="s">
        <v>141</v>
      </c>
      <c r="E766" s="206" t="s">
        <v>19</v>
      </c>
      <c r="F766" s="207" t="s">
        <v>515</v>
      </c>
      <c r="G766" s="205"/>
      <c r="H766" s="208">
        <v>35.142000000000003</v>
      </c>
      <c r="I766" s="209"/>
      <c r="J766" s="205"/>
      <c r="K766" s="205"/>
      <c r="L766" s="210"/>
      <c r="M766" s="211"/>
      <c r="N766" s="212"/>
      <c r="O766" s="212"/>
      <c r="P766" s="212"/>
      <c r="Q766" s="212"/>
      <c r="R766" s="212"/>
      <c r="S766" s="212"/>
      <c r="T766" s="213"/>
      <c r="AT766" s="214" t="s">
        <v>141</v>
      </c>
      <c r="AU766" s="214" t="s">
        <v>82</v>
      </c>
      <c r="AV766" s="14" t="s">
        <v>82</v>
      </c>
      <c r="AW766" s="14" t="s">
        <v>33</v>
      </c>
      <c r="AX766" s="14" t="s">
        <v>72</v>
      </c>
      <c r="AY766" s="214" t="s">
        <v>129</v>
      </c>
    </row>
    <row r="767" spans="1:65" s="14" customFormat="1" ht="11.25">
      <c r="B767" s="204"/>
      <c r="C767" s="205"/>
      <c r="D767" s="195" t="s">
        <v>141</v>
      </c>
      <c r="E767" s="206" t="s">
        <v>19</v>
      </c>
      <c r="F767" s="207" t="s">
        <v>514</v>
      </c>
      <c r="G767" s="205"/>
      <c r="H767" s="208">
        <v>13.082000000000001</v>
      </c>
      <c r="I767" s="209"/>
      <c r="J767" s="205"/>
      <c r="K767" s="205"/>
      <c r="L767" s="210"/>
      <c r="M767" s="211"/>
      <c r="N767" s="212"/>
      <c r="O767" s="212"/>
      <c r="P767" s="212"/>
      <c r="Q767" s="212"/>
      <c r="R767" s="212"/>
      <c r="S767" s="212"/>
      <c r="T767" s="213"/>
      <c r="AT767" s="214" t="s">
        <v>141</v>
      </c>
      <c r="AU767" s="214" t="s">
        <v>82</v>
      </c>
      <c r="AV767" s="14" t="s">
        <v>82</v>
      </c>
      <c r="AW767" s="14" t="s">
        <v>33</v>
      </c>
      <c r="AX767" s="14" t="s">
        <v>72</v>
      </c>
      <c r="AY767" s="214" t="s">
        <v>129</v>
      </c>
    </row>
    <row r="768" spans="1:65" s="14" customFormat="1" ht="11.25">
      <c r="B768" s="204"/>
      <c r="C768" s="205"/>
      <c r="D768" s="195" t="s">
        <v>141</v>
      </c>
      <c r="E768" s="206" t="s">
        <v>19</v>
      </c>
      <c r="F768" s="207" t="s">
        <v>516</v>
      </c>
      <c r="G768" s="205"/>
      <c r="H768" s="208">
        <v>90</v>
      </c>
      <c r="I768" s="209"/>
      <c r="J768" s="205"/>
      <c r="K768" s="205"/>
      <c r="L768" s="210"/>
      <c r="M768" s="211"/>
      <c r="N768" s="212"/>
      <c r="O768" s="212"/>
      <c r="P768" s="212"/>
      <c r="Q768" s="212"/>
      <c r="R768" s="212"/>
      <c r="S768" s="212"/>
      <c r="T768" s="213"/>
      <c r="AT768" s="214" t="s">
        <v>141</v>
      </c>
      <c r="AU768" s="214" t="s">
        <v>82</v>
      </c>
      <c r="AV768" s="14" t="s">
        <v>82</v>
      </c>
      <c r="AW768" s="14" t="s">
        <v>33</v>
      </c>
      <c r="AX768" s="14" t="s">
        <v>72</v>
      </c>
      <c r="AY768" s="214" t="s">
        <v>129</v>
      </c>
    </row>
    <row r="769" spans="1:65" s="14" customFormat="1" ht="11.25">
      <c r="B769" s="204"/>
      <c r="C769" s="205"/>
      <c r="D769" s="195" t="s">
        <v>141</v>
      </c>
      <c r="E769" s="206" t="s">
        <v>19</v>
      </c>
      <c r="F769" s="207" t="s">
        <v>1026</v>
      </c>
      <c r="G769" s="205"/>
      <c r="H769" s="208">
        <v>293.67500000000001</v>
      </c>
      <c r="I769" s="209"/>
      <c r="J769" s="205"/>
      <c r="K769" s="205"/>
      <c r="L769" s="210"/>
      <c r="M769" s="211"/>
      <c r="N769" s="212"/>
      <c r="O769" s="212"/>
      <c r="P769" s="212"/>
      <c r="Q769" s="212"/>
      <c r="R769" s="212"/>
      <c r="S769" s="212"/>
      <c r="T769" s="213"/>
      <c r="AT769" s="214" t="s">
        <v>141</v>
      </c>
      <c r="AU769" s="214" t="s">
        <v>82</v>
      </c>
      <c r="AV769" s="14" t="s">
        <v>82</v>
      </c>
      <c r="AW769" s="14" t="s">
        <v>33</v>
      </c>
      <c r="AX769" s="14" t="s">
        <v>72</v>
      </c>
      <c r="AY769" s="214" t="s">
        <v>129</v>
      </c>
    </row>
    <row r="770" spans="1:65" s="14" customFormat="1" ht="11.25">
      <c r="B770" s="204"/>
      <c r="C770" s="205"/>
      <c r="D770" s="195" t="s">
        <v>141</v>
      </c>
      <c r="E770" s="206" t="s">
        <v>19</v>
      </c>
      <c r="F770" s="207" t="s">
        <v>1027</v>
      </c>
      <c r="G770" s="205"/>
      <c r="H770" s="208">
        <v>-14.85</v>
      </c>
      <c r="I770" s="209"/>
      <c r="J770" s="205"/>
      <c r="K770" s="205"/>
      <c r="L770" s="210"/>
      <c r="M770" s="211"/>
      <c r="N770" s="212"/>
      <c r="O770" s="212"/>
      <c r="P770" s="212"/>
      <c r="Q770" s="212"/>
      <c r="R770" s="212"/>
      <c r="S770" s="212"/>
      <c r="T770" s="213"/>
      <c r="AT770" s="214" t="s">
        <v>141</v>
      </c>
      <c r="AU770" s="214" t="s">
        <v>82</v>
      </c>
      <c r="AV770" s="14" t="s">
        <v>82</v>
      </c>
      <c r="AW770" s="14" t="s">
        <v>33</v>
      </c>
      <c r="AX770" s="14" t="s">
        <v>72</v>
      </c>
      <c r="AY770" s="214" t="s">
        <v>129</v>
      </c>
    </row>
    <row r="771" spans="1:65" s="14" customFormat="1" ht="11.25">
      <c r="B771" s="204"/>
      <c r="C771" s="205"/>
      <c r="D771" s="195" t="s">
        <v>141</v>
      </c>
      <c r="E771" s="206" t="s">
        <v>19</v>
      </c>
      <c r="F771" s="207" t="s">
        <v>1028</v>
      </c>
      <c r="G771" s="205"/>
      <c r="H771" s="208">
        <v>8.64</v>
      </c>
      <c r="I771" s="209"/>
      <c r="J771" s="205"/>
      <c r="K771" s="205"/>
      <c r="L771" s="210"/>
      <c r="M771" s="211"/>
      <c r="N771" s="212"/>
      <c r="O771" s="212"/>
      <c r="P771" s="212"/>
      <c r="Q771" s="212"/>
      <c r="R771" s="212"/>
      <c r="S771" s="212"/>
      <c r="T771" s="213"/>
      <c r="AT771" s="214" t="s">
        <v>141</v>
      </c>
      <c r="AU771" s="214" t="s">
        <v>82</v>
      </c>
      <c r="AV771" s="14" t="s">
        <v>82</v>
      </c>
      <c r="AW771" s="14" t="s">
        <v>33</v>
      </c>
      <c r="AX771" s="14" t="s">
        <v>72</v>
      </c>
      <c r="AY771" s="214" t="s">
        <v>129</v>
      </c>
    </row>
    <row r="772" spans="1:65" s="14" customFormat="1" ht="11.25">
      <c r="B772" s="204"/>
      <c r="C772" s="205"/>
      <c r="D772" s="195" t="s">
        <v>141</v>
      </c>
      <c r="E772" s="206" t="s">
        <v>19</v>
      </c>
      <c r="F772" s="207" t="s">
        <v>1029</v>
      </c>
      <c r="G772" s="205"/>
      <c r="H772" s="208">
        <v>149.55000000000001</v>
      </c>
      <c r="I772" s="209"/>
      <c r="J772" s="205"/>
      <c r="K772" s="205"/>
      <c r="L772" s="210"/>
      <c r="M772" s="211"/>
      <c r="N772" s="212"/>
      <c r="O772" s="212"/>
      <c r="P772" s="212"/>
      <c r="Q772" s="212"/>
      <c r="R772" s="212"/>
      <c r="S772" s="212"/>
      <c r="T772" s="213"/>
      <c r="AT772" s="214" t="s">
        <v>141</v>
      </c>
      <c r="AU772" s="214" t="s">
        <v>82</v>
      </c>
      <c r="AV772" s="14" t="s">
        <v>82</v>
      </c>
      <c r="AW772" s="14" t="s">
        <v>33</v>
      </c>
      <c r="AX772" s="14" t="s">
        <v>72</v>
      </c>
      <c r="AY772" s="214" t="s">
        <v>129</v>
      </c>
    </row>
    <row r="773" spans="1:65" s="14" customFormat="1" ht="11.25">
      <c r="B773" s="204"/>
      <c r="C773" s="205"/>
      <c r="D773" s="195" t="s">
        <v>141</v>
      </c>
      <c r="E773" s="206" t="s">
        <v>19</v>
      </c>
      <c r="F773" s="207" t="s">
        <v>244</v>
      </c>
      <c r="G773" s="205"/>
      <c r="H773" s="208">
        <v>3.6</v>
      </c>
      <c r="I773" s="209"/>
      <c r="J773" s="205"/>
      <c r="K773" s="205"/>
      <c r="L773" s="210"/>
      <c r="M773" s="211"/>
      <c r="N773" s="212"/>
      <c r="O773" s="212"/>
      <c r="P773" s="212"/>
      <c r="Q773" s="212"/>
      <c r="R773" s="212"/>
      <c r="S773" s="212"/>
      <c r="T773" s="213"/>
      <c r="AT773" s="214" t="s">
        <v>141</v>
      </c>
      <c r="AU773" s="214" t="s">
        <v>82</v>
      </c>
      <c r="AV773" s="14" t="s">
        <v>82</v>
      </c>
      <c r="AW773" s="14" t="s">
        <v>33</v>
      </c>
      <c r="AX773" s="14" t="s">
        <v>72</v>
      </c>
      <c r="AY773" s="214" t="s">
        <v>129</v>
      </c>
    </row>
    <row r="774" spans="1:65" s="14" customFormat="1" ht="11.25">
      <c r="B774" s="204"/>
      <c r="C774" s="205"/>
      <c r="D774" s="195" t="s">
        <v>141</v>
      </c>
      <c r="E774" s="206" t="s">
        <v>19</v>
      </c>
      <c r="F774" s="207" t="s">
        <v>245</v>
      </c>
      <c r="G774" s="205"/>
      <c r="H774" s="208">
        <v>8.6999999999999993</v>
      </c>
      <c r="I774" s="209"/>
      <c r="J774" s="205"/>
      <c r="K774" s="205"/>
      <c r="L774" s="210"/>
      <c r="M774" s="211"/>
      <c r="N774" s="212"/>
      <c r="O774" s="212"/>
      <c r="P774" s="212"/>
      <c r="Q774" s="212"/>
      <c r="R774" s="212"/>
      <c r="S774" s="212"/>
      <c r="T774" s="213"/>
      <c r="AT774" s="214" t="s">
        <v>141</v>
      </c>
      <c r="AU774" s="214" t="s">
        <v>82</v>
      </c>
      <c r="AV774" s="14" t="s">
        <v>82</v>
      </c>
      <c r="AW774" s="14" t="s">
        <v>33</v>
      </c>
      <c r="AX774" s="14" t="s">
        <v>72</v>
      </c>
      <c r="AY774" s="214" t="s">
        <v>129</v>
      </c>
    </row>
    <row r="775" spans="1:65" s="14" customFormat="1" ht="11.25">
      <c r="B775" s="204"/>
      <c r="C775" s="205"/>
      <c r="D775" s="195" t="s">
        <v>141</v>
      </c>
      <c r="E775" s="206" t="s">
        <v>19</v>
      </c>
      <c r="F775" s="207" t="s">
        <v>1030</v>
      </c>
      <c r="G775" s="205"/>
      <c r="H775" s="208">
        <v>47.304000000000002</v>
      </c>
      <c r="I775" s="209"/>
      <c r="J775" s="205"/>
      <c r="K775" s="205"/>
      <c r="L775" s="210"/>
      <c r="M775" s="211"/>
      <c r="N775" s="212"/>
      <c r="O775" s="212"/>
      <c r="P775" s="212"/>
      <c r="Q775" s="212"/>
      <c r="R775" s="212"/>
      <c r="S775" s="212"/>
      <c r="T775" s="213"/>
      <c r="AT775" s="214" t="s">
        <v>141</v>
      </c>
      <c r="AU775" s="214" t="s">
        <v>82</v>
      </c>
      <c r="AV775" s="14" t="s">
        <v>82</v>
      </c>
      <c r="AW775" s="14" t="s">
        <v>33</v>
      </c>
      <c r="AX775" s="14" t="s">
        <v>72</v>
      </c>
      <c r="AY775" s="214" t="s">
        <v>129</v>
      </c>
    </row>
    <row r="776" spans="1:65" s="14" customFormat="1" ht="11.25">
      <c r="B776" s="204"/>
      <c r="C776" s="205"/>
      <c r="D776" s="195" t="s">
        <v>141</v>
      </c>
      <c r="E776" s="206" t="s">
        <v>19</v>
      </c>
      <c r="F776" s="207" t="s">
        <v>1031</v>
      </c>
      <c r="G776" s="205"/>
      <c r="H776" s="208">
        <v>-73.5</v>
      </c>
      <c r="I776" s="209"/>
      <c r="J776" s="205"/>
      <c r="K776" s="205"/>
      <c r="L776" s="210"/>
      <c r="M776" s="211"/>
      <c r="N776" s="212"/>
      <c r="O776" s="212"/>
      <c r="P776" s="212"/>
      <c r="Q776" s="212"/>
      <c r="R776" s="212"/>
      <c r="S776" s="212"/>
      <c r="T776" s="213"/>
      <c r="AT776" s="214" t="s">
        <v>141</v>
      </c>
      <c r="AU776" s="214" t="s">
        <v>82</v>
      </c>
      <c r="AV776" s="14" t="s">
        <v>82</v>
      </c>
      <c r="AW776" s="14" t="s">
        <v>33</v>
      </c>
      <c r="AX776" s="14" t="s">
        <v>72</v>
      </c>
      <c r="AY776" s="214" t="s">
        <v>129</v>
      </c>
    </row>
    <row r="777" spans="1:65" s="14" customFormat="1" ht="11.25">
      <c r="B777" s="204"/>
      <c r="C777" s="205"/>
      <c r="D777" s="195" t="s">
        <v>141</v>
      </c>
      <c r="E777" s="206" t="s">
        <v>19</v>
      </c>
      <c r="F777" s="207" t="s">
        <v>1032</v>
      </c>
      <c r="G777" s="205"/>
      <c r="H777" s="208">
        <v>4.8</v>
      </c>
      <c r="I777" s="209"/>
      <c r="J777" s="205"/>
      <c r="K777" s="205"/>
      <c r="L777" s="210"/>
      <c r="M777" s="211"/>
      <c r="N777" s="212"/>
      <c r="O777" s="212"/>
      <c r="P777" s="212"/>
      <c r="Q777" s="212"/>
      <c r="R777" s="212"/>
      <c r="S777" s="212"/>
      <c r="T777" s="213"/>
      <c r="AT777" s="214" t="s">
        <v>141</v>
      </c>
      <c r="AU777" s="214" t="s">
        <v>82</v>
      </c>
      <c r="AV777" s="14" t="s">
        <v>82</v>
      </c>
      <c r="AW777" s="14" t="s">
        <v>33</v>
      </c>
      <c r="AX777" s="14" t="s">
        <v>72</v>
      </c>
      <c r="AY777" s="214" t="s">
        <v>129</v>
      </c>
    </row>
    <row r="778" spans="1:65" s="15" customFormat="1" ht="11.25">
      <c r="B778" s="215"/>
      <c r="C778" s="216"/>
      <c r="D778" s="195" t="s">
        <v>141</v>
      </c>
      <c r="E778" s="217" t="s">
        <v>19</v>
      </c>
      <c r="F778" s="218" t="s">
        <v>145</v>
      </c>
      <c r="G778" s="216"/>
      <c r="H778" s="219">
        <v>1196.4449999999999</v>
      </c>
      <c r="I778" s="220"/>
      <c r="J778" s="216"/>
      <c r="K778" s="216"/>
      <c r="L778" s="221"/>
      <c r="M778" s="222"/>
      <c r="N778" s="223"/>
      <c r="O778" s="223"/>
      <c r="P778" s="223"/>
      <c r="Q778" s="223"/>
      <c r="R778" s="223"/>
      <c r="S778" s="223"/>
      <c r="T778" s="224"/>
      <c r="AT778" s="225" t="s">
        <v>141</v>
      </c>
      <c r="AU778" s="225" t="s">
        <v>82</v>
      </c>
      <c r="AV778" s="15" t="s">
        <v>137</v>
      </c>
      <c r="AW778" s="15" t="s">
        <v>33</v>
      </c>
      <c r="AX778" s="15" t="s">
        <v>80</v>
      </c>
      <c r="AY778" s="225" t="s">
        <v>129</v>
      </c>
    </row>
    <row r="779" spans="1:65" s="2" customFormat="1" ht="16.5" customHeight="1">
      <c r="A779" s="36"/>
      <c r="B779" s="37"/>
      <c r="C779" s="175" t="s">
        <v>1033</v>
      </c>
      <c r="D779" s="175" t="s">
        <v>132</v>
      </c>
      <c r="E779" s="176" t="s">
        <v>1034</v>
      </c>
      <c r="F779" s="177" t="s">
        <v>1035</v>
      </c>
      <c r="G779" s="178" t="s">
        <v>135</v>
      </c>
      <c r="H779" s="179">
        <v>368.00400000000002</v>
      </c>
      <c r="I779" s="180"/>
      <c r="J779" s="181">
        <f>ROUND(I779*H779,2)</f>
        <v>0</v>
      </c>
      <c r="K779" s="177" t="s">
        <v>136</v>
      </c>
      <c r="L779" s="41"/>
      <c r="M779" s="182" t="s">
        <v>19</v>
      </c>
      <c r="N779" s="183" t="s">
        <v>43</v>
      </c>
      <c r="O779" s="66"/>
      <c r="P779" s="184">
        <f>O779*H779</f>
        <v>0</v>
      </c>
      <c r="Q779" s="184">
        <v>2.5000000000000001E-4</v>
      </c>
      <c r="R779" s="184">
        <f>Q779*H779</f>
        <v>9.2001000000000013E-2</v>
      </c>
      <c r="S779" s="184">
        <v>0</v>
      </c>
      <c r="T779" s="185">
        <f>S779*H779</f>
        <v>0</v>
      </c>
      <c r="U779" s="36"/>
      <c r="V779" s="36"/>
      <c r="W779" s="36"/>
      <c r="X779" s="36"/>
      <c r="Y779" s="36"/>
      <c r="Z779" s="36"/>
      <c r="AA779" s="36"/>
      <c r="AB779" s="36"/>
      <c r="AC779" s="36"/>
      <c r="AD779" s="36"/>
      <c r="AE779" s="36"/>
      <c r="AR779" s="186" t="s">
        <v>246</v>
      </c>
      <c r="AT779" s="186" t="s">
        <v>132</v>
      </c>
      <c r="AU779" s="186" t="s">
        <v>82</v>
      </c>
      <c r="AY779" s="19" t="s">
        <v>129</v>
      </c>
      <c r="BE779" s="187">
        <f>IF(N779="základní",J779,0)</f>
        <v>0</v>
      </c>
      <c r="BF779" s="187">
        <f>IF(N779="snížená",J779,0)</f>
        <v>0</v>
      </c>
      <c r="BG779" s="187">
        <f>IF(N779="zákl. přenesená",J779,0)</f>
        <v>0</v>
      </c>
      <c r="BH779" s="187">
        <f>IF(N779="sníž. přenesená",J779,0)</f>
        <v>0</v>
      </c>
      <c r="BI779" s="187">
        <f>IF(N779="nulová",J779,0)</f>
        <v>0</v>
      </c>
      <c r="BJ779" s="19" t="s">
        <v>80</v>
      </c>
      <c r="BK779" s="187">
        <f>ROUND(I779*H779,2)</f>
        <v>0</v>
      </c>
      <c r="BL779" s="19" t="s">
        <v>246</v>
      </c>
      <c r="BM779" s="186" t="s">
        <v>1036</v>
      </c>
    </row>
    <row r="780" spans="1:65" s="2" customFormat="1" ht="11.25">
      <c r="A780" s="36"/>
      <c r="B780" s="37"/>
      <c r="C780" s="38"/>
      <c r="D780" s="188" t="s">
        <v>139</v>
      </c>
      <c r="E780" s="38"/>
      <c r="F780" s="189" t="s">
        <v>1037</v>
      </c>
      <c r="G780" s="38"/>
      <c r="H780" s="38"/>
      <c r="I780" s="190"/>
      <c r="J780" s="38"/>
      <c r="K780" s="38"/>
      <c r="L780" s="41"/>
      <c r="M780" s="191"/>
      <c r="N780" s="192"/>
      <c r="O780" s="66"/>
      <c r="P780" s="66"/>
      <c r="Q780" s="66"/>
      <c r="R780" s="66"/>
      <c r="S780" s="66"/>
      <c r="T780" s="67"/>
      <c r="U780" s="36"/>
      <c r="V780" s="36"/>
      <c r="W780" s="36"/>
      <c r="X780" s="36"/>
      <c r="Y780" s="36"/>
      <c r="Z780" s="36"/>
      <c r="AA780" s="36"/>
      <c r="AB780" s="36"/>
      <c r="AC780" s="36"/>
      <c r="AD780" s="36"/>
      <c r="AE780" s="36"/>
      <c r="AT780" s="19" t="s">
        <v>139</v>
      </c>
      <c r="AU780" s="19" t="s">
        <v>82</v>
      </c>
    </row>
    <row r="781" spans="1:65" s="2" customFormat="1" ht="16.5" customHeight="1">
      <c r="A781" s="36"/>
      <c r="B781" s="37"/>
      <c r="C781" s="175" t="s">
        <v>1038</v>
      </c>
      <c r="D781" s="175" t="s">
        <v>132</v>
      </c>
      <c r="E781" s="176" t="s">
        <v>1039</v>
      </c>
      <c r="F781" s="177" t="s">
        <v>1040</v>
      </c>
      <c r="G781" s="178" t="s">
        <v>135</v>
      </c>
      <c r="H781" s="179">
        <v>1196.4449999999999</v>
      </c>
      <c r="I781" s="180"/>
      <c r="J781" s="181">
        <f>ROUND(I781*H781,2)</f>
        <v>0</v>
      </c>
      <c r="K781" s="177" t="s">
        <v>136</v>
      </c>
      <c r="L781" s="41"/>
      <c r="M781" s="182" t="s">
        <v>19</v>
      </c>
      <c r="N781" s="183" t="s">
        <v>43</v>
      </c>
      <c r="O781" s="66"/>
      <c r="P781" s="184">
        <f>O781*H781</f>
        <v>0</v>
      </c>
      <c r="Q781" s="184">
        <v>2.5000000000000001E-4</v>
      </c>
      <c r="R781" s="184">
        <f>Q781*H781</f>
        <v>0.29911125</v>
      </c>
      <c r="S781" s="184">
        <v>0</v>
      </c>
      <c r="T781" s="185">
        <f>S781*H781</f>
        <v>0</v>
      </c>
      <c r="U781" s="36"/>
      <c r="V781" s="36"/>
      <c r="W781" s="36"/>
      <c r="X781" s="36"/>
      <c r="Y781" s="36"/>
      <c r="Z781" s="36"/>
      <c r="AA781" s="36"/>
      <c r="AB781" s="36"/>
      <c r="AC781" s="36"/>
      <c r="AD781" s="36"/>
      <c r="AE781" s="36"/>
      <c r="AR781" s="186" t="s">
        <v>246</v>
      </c>
      <c r="AT781" s="186" t="s">
        <v>132</v>
      </c>
      <c r="AU781" s="186" t="s">
        <v>82</v>
      </c>
      <c r="AY781" s="19" t="s">
        <v>129</v>
      </c>
      <c r="BE781" s="187">
        <f>IF(N781="základní",J781,0)</f>
        <v>0</v>
      </c>
      <c r="BF781" s="187">
        <f>IF(N781="snížená",J781,0)</f>
        <v>0</v>
      </c>
      <c r="BG781" s="187">
        <f>IF(N781="zákl. přenesená",J781,0)</f>
        <v>0</v>
      </c>
      <c r="BH781" s="187">
        <f>IF(N781="sníž. přenesená",J781,0)</f>
        <v>0</v>
      </c>
      <c r="BI781" s="187">
        <f>IF(N781="nulová",J781,0)</f>
        <v>0</v>
      </c>
      <c r="BJ781" s="19" t="s">
        <v>80</v>
      </c>
      <c r="BK781" s="187">
        <f>ROUND(I781*H781,2)</f>
        <v>0</v>
      </c>
      <c r="BL781" s="19" t="s">
        <v>246</v>
      </c>
      <c r="BM781" s="186" t="s">
        <v>1041</v>
      </c>
    </row>
    <row r="782" spans="1:65" s="2" customFormat="1" ht="11.25">
      <c r="A782" s="36"/>
      <c r="B782" s="37"/>
      <c r="C782" s="38"/>
      <c r="D782" s="188" t="s">
        <v>139</v>
      </c>
      <c r="E782" s="38"/>
      <c r="F782" s="189" t="s">
        <v>1042</v>
      </c>
      <c r="G782" s="38"/>
      <c r="H782" s="38"/>
      <c r="I782" s="190"/>
      <c r="J782" s="38"/>
      <c r="K782" s="38"/>
      <c r="L782" s="41"/>
      <c r="M782" s="191"/>
      <c r="N782" s="192"/>
      <c r="O782" s="66"/>
      <c r="P782" s="66"/>
      <c r="Q782" s="66"/>
      <c r="R782" s="66"/>
      <c r="S782" s="66"/>
      <c r="T782" s="67"/>
      <c r="U782" s="36"/>
      <c r="V782" s="36"/>
      <c r="W782" s="36"/>
      <c r="X782" s="36"/>
      <c r="Y782" s="36"/>
      <c r="Z782" s="36"/>
      <c r="AA782" s="36"/>
      <c r="AB782" s="36"/>
      <c r="AC782" s="36"/>
      <c r="AD782" s="36"/>
      <c r="AE782" s="36"/>
      <c r="AT782" s="19" t="s">
        <v>139</v>
      </c>
      <c r="AU782" s="19" t="s">
        <v>82</v>
      </c>
    </row>
    <row r="783" spans="1:65" s="12" customFormat="1" ht="25.9" customHeight="1">
      <c r="B783" s="159"/>
      <c r="C783" s="160"/>
      <c r="D783" s="161" t="s">
        <v>71</v>
      </c>
      <c r="E783" s="162" t="s">
        <v>1043</v>
      </c>
      <c r="F783" s="162" t="s">
        <v>1044</v>
      </c>
      <c r="G783" s="160"/>
      <c r="H783" s="160"/>
      <c r="I783" s="163"/>
      <c r="J783" s="164">
        <f>BK783</f>
        <v>0</v>
      </c>
      <c r="K783" s="160"/>
      <c r="L783" s="165"/>
      <c r="M783" s="166"/>
      <c r="N783" s="167"/>
      <c r="O783" s="167"/>
      <c r="P783" s="168">
        <f>P784</f>
        <v>0</v>
      </c>
      <c r="Q783" s="167"/>
      <c r="R783" s="168">
        <f>R784</f>
        <v>0</v>
      </c>
      <c r="S783" s="167"/>
      <c r="T783" s="169">
        <f>T784</f>
        <v>0</v>
      </c>
      <c r="AR783" s="170" t="s">
        <v>137</v>
      </c>
      <c r="AT783" s="171" t="s">
        <v>71</v>
      </c>
      <c r="AU783" s="171" t="s">
        <v>72</v>
      </c>
      <c r="AY783" s="170" t="s">
        <v>129</v>
      </c>
      <c r="BK783" s="172">
        <f>BK784</f>
        <v>0</v>
      </c>
    </row>
    <row r="784" spans="1:65" s="2" customFormat="1" ht="16.5" customHeight="1">
      <c r="A784" s="36"/>
      <c r="B784" s="37"/>
      <c r="C784" s="175" t="s">
        <v>1045</v>
      </c>
      <c r="D784" s="175" t="s">
        <v>132</v>
      </c>
      <c r="E784" s="176" t="s">
        <v>1046</v>
      </c>
      <c r="F784" s="177" t="s">
        <v>1047</v>
      </c>
      <c r="G784" s="178" t="s">
        <v>176</v>
      </c>
      <c r="H784" s="179">
        <v>1</v>
      </c>
      <c r="I784" s="180"/>
      <c r="J784" s="181">
        <f>ROUND(I784*H784,2)</f>
        <v>0</v>
      </c>
      <c r="K784" s="177" t="s">
        <v>19</v>
      </c>
      <c r="L784" s="41"/>
      <c r="M784" s="249" t="s">
        <v>19</v>
      </c>
      <c r="N784" s="250" t="s">
        <v>43</v>
      </c>
      <c r="O784" s="251"/>
      <c r="P784" s="252">
        <f>O784*H784</f>
        <v>0</v>
      </c>
      <c r="Q784" s="252">
        <v>0</v>
      </c>
      <c r="R784" s="252">
        <f>Q784*H784</f>
        <v>0</v>
      </c>
      <c r="S784" s="252">
        <v>0</v>
      </c>
      <c r="T784" s="253">
        <f>S784*H784</f>
        <v>0</v>
      </c>
      <c r="U784" s="36"/>
      <c r="V784" s="36"/>
      <c r="W784" s="36"/>
      <c r="X784" s="36"/>
      <c r="Y784" s="36"/>
      <c r="Z784" s="36"/>
      <c r="AA784" s="36"/>
      <c r="AB784" s="36"/>
      <c r="AC784" s="36"/>
      <c r="AD784" s="36"/>
      <c r="AE784" s="36"/>
      <c r="AR784" s="186" t="s">
        <v>137</v>
      </c>
      <c r="AT784" s="186" t="s">
        <v>132</v>
      </c>
      <c r="AU784" s="186" t="s">
        <v>80</v>
      </c>
      <c r="AY784" s="19" t="s">
        <v>129</v>
      </c>
      <c r="BE784" s="187">
        <f>IF(N784="základní",J784,0)</f>
        <v>0</v>
      </c>
      <c r="BF784" s="187">
        <f>IF(N784="snížená",J784,0)</f>
        <v>0</v>
      </c>
      <c r="BG784" s="187">
        <f>IF(N784="zákl. přenesená",J784,0)</f>
        <v>0</v>
      </c>
      <c r="BH784" s="187">
        <f>IF(N784="sníž. přenesená",J784,0)</f>
        <v>0</v>
      </c>
      <c r="BI784" s="187">
        <f>IF(N784="nulová",J784,0)</f>
        <v>0</v>
      </c>
      <c r="BJ784" s="19" t="s">
        <v>80</v>
      </c>
      <c r="BK784" s="187">
        <f>ROUND(I784*H784,2)</f>
        <v>0</v>
      </c>
      <c r="BL784" s="19" t="s">
        <v>137</v>
      </c>
      <c r="BM784" s="186" t="s">
        <v>1048</v>
      </c>
    </row>
    <row r="785" spans="1:31" s="2" customFormat="1" ht="6.95" customHeight="1">
      <c r="A785" s="36"/>
      <c r="B785" s="49"/>
      <c r="C785" s="50"/>
      <c r="D785" s="50"/>
      <c r="E785" s="50"/>
      <c r="F785" s="50"/>
      <c r="G785" s="50"/>
      <c r="H785" s="50"/>
      <c r="I785" s="50"/>
      <c r="J785" s="50"/>
      <c r="K785" s="50"/>
      <c r="L785" s="41"/>
      <c r="M785" s="36"/>
      <c r="O785" s="36"/>
      <c r="P785" s="36"/>
      <c r="Q785" s="36"/>
      <c r="R785" s="36"/>
      <c r="S785" s="36"/>
      <c r="T785" s="36"/>
      <c r="U785" s="36"/>
      <c r="V785" s="36"/>
      <c r="W785" s="36"/>
      <c r="X785" s="36"/>
      <c r="Y785" s="36"/>
      <c r="Z785" s="36"/>
      <c r="AA785" s="36"/>
      <c r="AB785" s="36"/>
      <c r="AC785" s="36"/>
      <c r="AD785" s="36"/>
      <c r="AE785" s="36"/>
    </row>
  </sheetData>
  <sheetProtection algorithmName="SHA-512" hashValue="jAKiiJDIgZvSPrTDENOPlpzWQgVO41jZofBG2K5pyfq08RjB6pGDTsW3jHduXsjKGmdCVPl7kRqO/YO4UV1J+w==" saltValue="rTqAuWUCSuXLjxttcWVBylj5ieO5Stc3Qu6rRCpGVAHVLmKkM+pksgxWsTUoKg57Ovqa2z9Uwxj/F+1j4pBGWA==" spinCount="100000" sheet="1" objects="1" scenarios="1" formatColumns="0" formatRows="0" autoFilter="0"/>
  <autoFilter ref="C96:K784" xr:uid="{00000000-0009-0000-0000-000001000000}"/>
  <mergeCells count="9">
    <mergeCell ref="E50:H50"/>
    <mergeCell ref="E87:H87"/>
    <mergeCell ref="E89:H89"/>
    <mergeCell ref="L2:V2"/>
    <mergeCell ref="E7:H7"/>
    <mergeCell ref="E9:H9"/>
    <mergeCell ref="E18:H18"/>
    <mergeCell ref="E27:H27"/>
    <mergeCell ref="E48:H48"/>
  </mergeCells>
  <hyperlinks>
    <hyperlink ref="F101" r:id="rId1" xr:uid="{00000000-0004-0000-0100-000000000000}"/>
    <hyperlink ref="F107" r:id="rId2" xr:uid="{00000000-0004-0000-0100-000001000000}"/>
    <hyperlink ref="F111" r:id="rId3" xr:uid="{00000000-0004-0000-0100-000002000000}"/>
    <hyperlink ref="F117" r:id="rId4" xr:uid="{00000000-0004-0000-0100-000003000000}"/>
    <hyperlink ref="F121" r:id="rId5" xr:uid="{00000000-0004-0000-0100-000004000000}"/>
    <hyperlink ref="F126" r:id="rId6" xr:uid="{00000000-0004-0000-0100-000005000000}"/>
    <hyperlink ref="F137" r:id="rId7" xr:uid="{00000000-0004-0000-0100-000006000000}"/>
    <hyperlink ref="F141" r:id="rId8" xr:uid="{00000000-0004-0000-0100-000007000000}"/>
    <hyperlink ref="F145" r:id="rId9" xr:uid="{00000000-0004-0000-0100-000008000000}"/>
    <hyperlink ref="F154" r:id="rId10" xr:uid="{00000000-0004-0000-0100-000009000000}"/>
    <hyperlink ref="F158" r:id="rId11" xr:uid="{00000000-0004-0000-0100-00000A000000}"/>
    <hyperlink ref="F161" r:id="rId12" xr:uid="{00000000-0004-0000-0100-00000B000000}"/>
    <hyperlink ref="F164" r:id="rId13" xr:uid="{00000000-0004-0000-0100-00000C000000}"/>
    <hyperlink ref="F167" r:id="rId14" xr:uid="{00000000-0004-0000-0100-00000D000000}"/>
    <hyperlink ref="F175" r:id="rId15" xr:uid="{00000000-0004-0000-0100-00000E000000}"/>
    <hyperlink ref="F181" r:id="rId16" xr:uid="{00000000-0004-0000-0100-00000F000000}"/>
    <hyperlink ref="F186" r:id="rId17" xr:uid="{00000000-0004-0000-0100-000010000000}"/>
    <hyperlink ref="F192" r:id="rId18" xr:uid="{00000000-0004-0000-0100-000011000000}"/>
    <hyperlink ref="F198" r:id="rId19" xr:uid="{00000000-0004-0000-0100-000012000000}"/>
    <hyperlink ref="F202" r:id="rId20" xr:uid="{00000000-0004-0000-0100-000013000000}"/>
    <hyperlink ref="F208" r:id="rId21" xr:uid="{00000000-0004-0000-0100-000014000000}"/>
    <hyperlink ref="F342" r:id="rId22" xr:uid="{00000000-0004-0000-0100-000015000000}"/>
    <hyperlink ref="F345" r:id="rId23" xr:uid="{00000000-0004-0000-0100-000016000000}"/>
    <hyperlink ref="F349" r:id="rId24" xr:uid="{00000000-0004-0000-0100-000017000000}"/>
    <hyperlink ref="F352" r:id="rId25" xr:uid="{00000000-0004-0000-0100-000018000000}"/>
    <hyperlink ref="F384" r:id="rId26" xr:uid="{00000000-0004-0000-0100-000019000000}"/>
    <hyperlink ref="F387" r:id="rId27" xr:uid="{00000000-0004-0000-0100-00001A000000}"/>
    <hyperlink ref="F398" r:id="rId28" xr:uid="{00000000-0004-0000-0100-00001B000000}"/>
    <hyperlink ref="F401" r:id="rId29" xr:uid="{00000000-0004-0000-0100-00001C000000}"/>
    <hyperlink ref="F404" r:id="rId30" xr:uid="{00000000-0004-0000-0100-00001D000000}"/>
    <hyperlink ref="F407" r:id="rId31" xr:uid="{00000000-0004-0000-0100-00001E000000}"/>
    <hyperlink ref="F411" r:id="rId32" xr:uid="{00000000-0004-0000-0100-00001F000000}"/>
    <hyperlink ref="F415" r:id="rId33" xr:uid="{00000000-0004-0000-0100-000020000000}"/>
    <hyperlink ref="F422" r:id="rId34" xr:uid="{00000000-0004-0000-0100-000021000000}"/>
    <hyperlink ref="F425" r:id="rId35" xr:uid="{00000000-0004-0000-0100-000022000000}"/>
    <hyperlink ref="F428" r:id="rId36" xr:uid="{00000000-0004-0000-0100-000023000000}"/>
    <hyperlink ref="F431" r:id="rId37" xr:uid="{00000000-0004-0000-0100-000024000000}"/>
    <hyperlink ref="F434" r:id="rId38" xr:uid="{00000000-0004-0000-0100-000025000000}"/>
    <hyperlink ref="F436" r:id="rId39" xr:uid="{00000000-0004-0000-0100-000026000000}"/>
    <hyperlink ref="F440" r:id="rId40" xr:uid="{00000000-0004-0000-0100-000027000000}"/>
    <hyperlink ref="F449" r:id="rId41" xr:uid="{00000000-0004-0000-0100-000028000000}"/>
    <hyperlink ref="F451" r:id="rId42" xr:uid="{00000000-0004-0000-0100-000029000000}"/>
    <hyperlink ref="F454" r:id="rId43" xr:uid="{00000000-0004-0000-0100-00002A000000}"/>
    <hyperlink ref="F460" r:id="rId44" xr:uid="{00000000-0004-0000-0100-00002B000000}"/>
    <hyperlink ref="F464" r:id="rId45" xr:uid="{00000000-0004-0000-0100-00002C000000}"/>
    <hyperlink ref="F466" r:id="rId46" xr:uid="{00000000-0004-0000-0100-00002D000000}"/>
    <hyperlink ref="F468" r:id="rId47" xr:uid="{00000000-0004-0000-0100-00002E000000}"/>
    <hyperlink ref="F470" r:id="rId48" xr:uid="{00000000-0004-0000-0100-00002F000000}"/>
    <hyperlink ref="F472" r:id="rId49" xr:uid="{00000000-0004-0000-0100-000030000000}"/>
    <hyperlink ref="F474" r:id="rId50" xr:uid="{00000000-0004-0000-0100-000031000000}"/>
    <hyperlink ref="F476" r:id="rId51" xr:uid="{00000000-0004-0000-0100-000032000000}"/>
    <hyperlink ref="F478" r:id="rId52" xr:uid="{00000000-0004-0000-0100-000033000000}"/>
    <hyperlink ref="F481" r:id="rId53" xr:uid="{00000000-0004-0000-0100-000034000000}"/>
    <hyperlink ref="F484" r:id="rId54" xr:uid="{00000000-0004-0000-0100-000035000000}"/>
    <hyperlink ref="F487" r:id="rId55" xr:uid="{00000000-0004-0000-0100-000036000000}"/>
    <hyperlink ref="F490" r:id="rId56" xr:uid="{00000000-0004-0000-0100-000037000000}"/>
    <hyperlink ref="F493" r:id="rId57" xr:uid="{00000000-0004-0000-0100-000038000000}"/>
    <hyperlink ref="F496" r:id="rId58" xr:uid="{00000000-0004-0000-0100-000039000000}"/>
    <hyperlink ref="F501" r:id="rId59" xr:uid="{00000000-0004-0000-0100-00003A000000}"/>
    <hyperlink ref="F504" r:id="rId60" xr:uid="{00000000-0004-0000-0100-00003B000000}"/>
    <hyperlink ref="F507" r:id="rId61" xr:uid="{00000000-0004-0000-0100-00003C000000}"/>
    <hyperlink ref="F509" r:id="rId62" xr:uid="{00000000-0004-0000-0100-00003D000000}"/>
    <hyperlink ref="F512" r:id="rId63" xr:uid="{00000000-0004-0000-0100-00003E000000}"/>
    <hyperlink ref="F514" r:id="rId64" xr:uid="{00000000-0004-0000-0100-00003F000000}"/>
    <hyperlink ref="F516" r:id="rId65" xr:uid="{00000000-0004-0000-0100-000040000000}"/>
    <hyperlink ref="F520" r:id="rId66" xr:uid="{00000000-0004-0000-0100-000041000000}"/>
    <hyperlink ref="F560" r:id="rId67" xr:uid="{00000000-0004-0000-0100-000042000000}"/>
    <hyperlink ref="F563" r:id="rId68" xr:uid="{00000000-0004-0000-0100-000043000000}"/>
    <hyperlink ref="F567" r:id="rId69" xr:uid="{00000000-0004-0000-0100-000044000000}"/>
    <hyperlink ref="F572" r:id="rId70" xr:uid="{00000000-0004-0000-0100-000045000000}"/>
    <hyperlink ref="F576" r:id="rId71" xr:uid="{00000000-0004-0000-0100-000046000000}"/>
    <hyperlink ref="F582" r:id="rId72" xr:uid="{00000000-0004-0000-0100-000047000000}"/>
    <hyperlink ref="F586" r:id="rId73" xr:uid="{00000000-0004-0000-0100-000048000000}"/>
    <hyperlink ref="F589" r:id="rId74" xr:uid="{00000000-0004-0000-0100-000049000000}"/>
    <hyperlink ref="F595" r:id="rId75" xr:uid="{00000000-0004-0000-0100-00004A000000}"/>
    <hyperlink ref="F611" r:id="rId76" xr:uid="{00000000-0004-0000-0100-00004B000000}"/>
    <hyperlink ref="F614" r:id="rId77" xr:uid="{00000000-0004-0000-0100-00004C000000}"/>
    <hyperlink ref="F616" r:id="rId78" xr:uid="{00000000-0004-0000-0100-00004D000000}"/>
    <hyperlink ref="F619" r:id="rId79" xr:uid="{00000000-0004-0000-0100-00004E000000}"/>
    <hyperlink ref="F623" r:id="rId80" xr:uid="{00000000-0004-0000-0100-00004F000000}"/>
    <hyperlink ref="F627" r:id="rId81" xr:uid="{00000000-0004-0000-0100-000050000000}"/>
    <hyperlink ref="F635" r:id="rId82" xr:uid="{00000000-0004-0000-0100-000051000000}"/>
    <hyperlink ref="F645" r:id="rId83" xr:uid="{00000000-0004-0000-0100-000052000000}"/>
    <hyperlink ref="F647" r:id="rId84" xr:uid="{00000000-0004-0000-0100-000053000000}"/>
    <hyperlink ref="F681" r:id="rId85" xr:uid="{00000000-0004-0000-0100-000054000000}"/>
    <hyperlink ref="F710" r:id="rId86" xr:uid="{00000000-0004-0000-0100-000055000000}"/>
    <hyperlink ref="F719" r:id="rId87" xr:uid="{00000000-0004-0000-0100-000056000000}"/>
    <hyperlink ref="F759" r:id="rId88" xr:uid="{00000000-0004-0000-0100-000057000000}"/>
    <hyperlink ref="F780" r:id="rId89" xr:uid="{00000000-0004-0000-0100-000058000000}"/>
    <hyperlink ref="F782" r:id="rId90" xr:uid="{00000000-0004-0000-0100-000059000000}"/>
  </hyperlinks>
  <pageMargins left="0.39374999999999999" right="0.39374999999999999" top="0.39374999999999999" bottom="0.39374999999999999" header="0" footer="0"/>
  <pageSetup paperSize="9" fitToHeight="100" orientation="landscape" blackAndWhite="1"/>
  <headerFooter>
    <oddFooter>&amp;CStrana &amp;P z &amp;N</oddFooter>
  </headerFooter>
  <drawing r:id="rId9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BM230"/>
  <sheetViews>
    <sheetView showGridLines="0" workbookViewId="0"/>
  </sheetViews>
  <sheetFormatPr defaultRowHeight="15"/>
  <cols>
    <col min="1" max="1" width="8.33203125" style="1" customWidth="1"/>
    <col min="2" max="2" width="1.1640625" style="1" customWidth="1"/>
    <col min="3" max="3" width="4.1640625" style="1" customWidth="1"/>
    <col min="4" max="4" width="4.33203125" style="1" customWidth="1"/>
    <col min="5" max="5" width="17.1640625" style="1" customWidth="1"/>
    <col min="6" max="6" width="100.83203125" style="1" customWidth="1"/>
    <col min="7" max="7" width="7.5" style="1" customWidth="1"/>
    <col min="8" max="8" width="14" style="1" customWidth="1"/>
    <col min="9" max="9" width="15.83203125" style="1" customWidth="1"/>
    <col min="10" max="11" width="22.33203125" style="1" customWidth="1"/>
    <col min="12" max="12" width="9.33203125" style="1" customWidth="1"/>
    <col min="13" max="13" width="10.83203125" style="1" hidden="1" customWidth="1"/>
    <col min="14" max="14" width="9.33203125" style="1" hidden="1"/>
    <col min="15" max="20" width="14.1640625" style="1" hidden="1" customWidth="1"/>
    <col min="21" max="21" width="16.33203125" style="1" hidden="1" customWidth="1"/>
    <col min="22" max="22" width="12.33203125" style="1" customWidth="1"/>
    <col min="23" max="23" width="16.33203125" style="1" customWidth="1"/>
    <col min="24" max="24" width="12.33203125" style="1" customWidth="1"/>
    <col min="25" max="25" width="15" style="1" customWidth="1"/>
    <col min="26" max="26" width="11" style="1" customWidth="1"/>
    <col min="27" max="27" width="15" style="1" customWidth="1"/>
    <col min="28" max="28" width="16.33203125" style="1" customWidth="1"/>
    <col min="29" max="29" width="11" style="1" customWidth="1"/>
    <col min="30" max="30" width="15" style="1" customWidth="1"/>
    <col min="31" max="31" width="16.33203125" style="1" customWidth="1"/>
    <col min="44" max="65" width="9.33203125" style="1" hidden="1"/>
  </cols>
  <sheetData>
    <row r="2" spans="1:46" s="1" customFormat="1" ht="36.950000000000003" customHeight="1">
      <c r="L2" s="377"/>
      <c r="M2" s="377"/>
      <c r="N2" s="377"/>
      <c r="O2" s="377"/>
      <c r="P2" s="377"/>
      <c r="Q2" s="377"/>
      <c r="R2" s="377"/>
      <c r="S2" s="377"/>
      <c r="T2" s="377"/>
      <c r="U2" s="377"/>
      <c r="V2" s="377"/>
      <c r="AT2" s="19" t="s">
        <v>85</v>
      </c>
    </row>
    <row r="3" spans="1:46" s="1" customFormat="1" ht="6.95" customHeight="1">
      <c r="B3" s="103"/>
      <c r="C3" s="104"/>
      <c r="D3" s="104"/>
      <c r="E3" s="104"/>
      <c r="F3" s="104"/>
      <c r="G3" s="104"/>
      <c r="H3" s="104"/>
      <c r="I3" s="104"/>
      <c r="J3" s="104"/>
      <c r="K3" s="104"/>
      <c r="L3" s="22"/>
      <c r="AT3" s="19" t="s">
        <v>82</v>
      </c>
    </row>
    <row r="4" spans="1:46" s="1" customFormat="1" ht="24.95" customHeight="1">
      <c r="B4" s="22"/>
      <c r="D4" s="105" t="s">
        <v>89</v>
      </c>
      <c r="L4" s="22"/>
      <c r="M4" s="106" t="s">
        <v>10</v>
      </c>
      <c r="AT4" s="19" t="s">
        <v>4</v>
      </c>
    </row>
    <row r="5" spans="1:46" s="1" customFormat="1" ht="6.95" customHeight="1">
      <c r="B5" s="22"/>
      <c r="L5" s="22"/>
    </row>
    <row r="6" spans="1:46" s="1" customFormat="1" ht="12" customHeight="1">
      <c r="B6" s="22"/>
      <c r="D6" s="107" t="s">
        <v>16</v>
      </c>
      <c r="L6" s="22"/>
    </row>
    <row r="7" spans="1:46" s="1" customFormat="1" ht="26.25" customHeight="1">
      <c r="B7" s="22"/>
      <c r="E7" s="378" t="str">
        <f>'Rekapitulace stavby'!K6</f>
        <v>Potravinová banka Královské Poříčí - I. část - hl. budova 1.NP a severo-západní část 2.NP, hl. vstup do budovy</v>
      </c>
      <c r="F7" s="379"/>
      <c r="G7" s="379"/>
      <c r="H7" s="379"/>
      <c r="L7" s="22"/>
    </row>
    <row r="8" spans="1:46" s="2" customFormat="1" ht="12" customHeight="1">
      <c r="A8" s="36"/>
      <c r="B8" s="41"/>
      <c r="C8" s="36"/>
      <c r="D8" s="107" t="s">
        <v>90</v>
      </c>
      <c r="E8" s="36"/>
      <c r="F8" s="36"/>
      <c r="G8" s="36"/>
      <c r="H8" s="36"/>
      <c r="I8" s="36"/>
      <c r="J8" s="36"/>
      <c r="K8" s="36"/>
      <c r="L8" s="108"/>
      <c r="S8" s="36"/>
      <c r="T8" s="36"/>
      <c r="U8" s="36"/>
      <c r="V8" s="36"/>
      <c r="W8" s="36"/>
      <c r="X8" s="36"/>
      <c r="Y8" s="36"/>
      <c r="Z8" s="36"/>
      <c r="AA8" s="36"/>
      <c r="AB8" s="36"/>
      <c r="AC8" s="36"/>
      <c r="AD8" s="36"/>
      <c r="AE8" s="36"/>
    </row>
    <row r="9" spans="1:46" s="2" customFormat="1" ht="16.5" customHeight="1">
      <c r="A9" s="36"/>
      <c r="B9" s="41"/>
      <c r="C9" s="36"/>
      <c r="D9" s="36"/>
      <c r="E9" s="380" t="s">
        <v>1049</v>
      </c>
      <c r="F9" s="381"/>
      <c r="G9" s="381"/>
      <c r="H9" s="381"/>
      <c r="I9" s="36"/>
      <c r="J9" s="36"/>
      <c r="K9" s="36"/>
      <c r="L9" s="108"/>
      <c r="S9" s="36"/>
      <c r="T9" s="36"/>
      <c r="U9" s="36"/>
      <c r="V9" s="36"/>
      <c r="W9" s="36"/>
      <c r="X9" s="36"/>
      <c r="Y9" s="36"/>
      <c r="Z9" s="36"/>
      <c r="AA9" s="36"/>
      <c r="AB9" s="36"/>
      <c r="AC9" s="36"/>
      <c r="AD9" s="36"/>
      <c r="AE9" s="36"/>
    </row>
    <row r="10" spans="1:46" s="2" customFormat="1" ht="11.25">
      <c r="A10" s="36"/>
      <c r="B10" s="41"/>
      <c r="C10" s="36"/>
      <c r="D10" s="36"/>
      <c r="E10" s="36"/>
      <c r="F10" s="36"/>
      <c r="G10" s="36"/>
      <c r="H10" s="36"/>
      <c r="I10" s="36"/>
      <c r="J10" s="36"/>
      <c r="K10" s="36"/>
      <c r="L10" s="108"/>
      <c r="S10" s="36"/>
      <c r="T10" s="36"/>
      <c r="U10" s="36"/>
      <c r="V10" s="36"/>
      <c r="W10" s="36"/>
      <c r="X10" s="36"/>
      <c r="Y10" s="36"/>
      <c r="Z10" s="36"/>
      <c r="AA10" s="36"/>
      <c r="AB10" s="36"/>
      <c r="AC10" s="36"/>
      <c r="AD10" s="36"/>
      <c r="AE10" s="36"/>
    </row>
    <row r="11" spans="1:46" s="2" customFormat="1" ht="12" customHeight="1">
      <c r="A11" s="36"/>
      <c r="B11" s="41"/>
      <c r="C11" s="36"/>
      <c r="D11" s="107" t="s">
        <v>18</v>
      </c>
      <c r="E11" s="36"/>
      <c r="F11" s="109" t="s">
        <v>19</v>
      </c>
      <c r="G11" s="36"/>
      <c r="H11" s="36"/>
      <c r="I11" s="107" t="s">
        <v>20</v>
      </c>
      <c r="J11" s="109" t="s">
        <v>19</v>
      </c>
      <c r="K11" s="36"/>
      <c r="L11" s="108"/>
      <c r="S11" s="36"/>
      <c r="T11" s="36"/>
      <c r="U11" s="36"/>
      <c r="V11" s="36"/>
      <c r="W11" s="36"/>
      <c r="X11" s="36"/>
      <c r="Y11" s="36"/>
      <c r="Z11" s="36"/>
      <c r="AA11" s="36"/>
      <c r="AB11" s="36"/>
      <c r="AC11" s="36"/>
      <c r="AD11" s="36"/>
      <c r="AE11" s="36"/>
    </row>
    <row r="12" spans="1:46" s="2" customFormat="1" ht="12" customHeight="1">
      <c r="A12" s="36"/>
      <c r="B12" s="41"/>
      <c r="C12" s="36"/>
      <c r="D12" s="107" t="s">
        <v>21</v>
      </c>
      <c r="E12" s="36"/>
      <c r="F12" s="109" t="s">
        <v>22</v>
      </c>
      <c r="G12" s="36"/>
      <c r="H12" s="36"/>
      <c r="I12" s="107" t="s">
        <v>23</v>
      </c>
      <c r="J12" s="110" t="str">
        <f>'Rekapitulace stavby'!AN8</f>
        <v>15. 1. 2021</v>
      </c>
      <c r="K12" s="36"/>
      <c r="L12" s="108"/>
      <c r="S12" s="36"/>
      <c r="T12" s="36"/>
      <c r="U12" s="36"/>
      <c r="V12" s="36"/>
      <c r="W12" s="36"/>
      <c r="X12" s="36"/>
      <c r="Y12" s="36"/>
      <c r="Z12" s="36"/>
      <c r="AA12" s="36"/>
      <c r="AB12" s="36"/>
      <c r="AC12" s="36"/>
      <c r="AD12" s="36"/>
      <c r="AE12" s="36"/>
    </row>
    <row r="13" spans="1:46" s="2" customFormat="1" ht="10.9" customHeight="1">
      <c r="A13" s="36"/>
      <c r="B13" s="41"/>
      <c r="C13" s="36"/>
      <c r="D13" s="36"/>
      <c r="E13" s="36"/>
      <c r="F13" s="36"/>
      <c r="G13" s="36"/>
      <c r="H13" s="36"/>
      <c r="I13" s="36"/>
      <c r="J13" s="36"/>
      <c r="K13" s="36"/>
      <c r="L13" s="108"/>
      <c r="S13" s="36"/>
      <c r="T13" s="36"/>
      <c r="U13" s="36"/>
      <c r="V13" s="36"/>
      <c r="W13" s="36"/>
      <c r="X13" s="36"/>
      <c r="Y13" s="36"/>
      <c r="Z13" s="36"/>
      <c r="AA13" s="36"/>
      <c r="AB13" s="36"/>
      <c r="AC13" s="36"/>
      <c r="AD13" s="36"/>
      <c r="AE13" s="36"/>
    </row>
    <row r="14" spans="1:46" s="2" customFormat="1" ht="12" customHeight="1">
      <c r="A14" s="36"/>
      <c r="B14" s="41"/>
      <c r="C14" s="36"/>
      <c r="D14" s="107" t="s">
        <v>25</v>
      </c>
      <c r="E14" s="36"/>
      <c r="F14" s="36"/>
      <c r="G14" s="36"/>
      <c r="H14" s="36"/>
      <c r="I14" s="107" t="s">
        <v>26</v>
      </c>
      <c r="J14" s="109" t="s">
        <v>19</v>
      </c>
      <c r="K14" s="36"/>
      <c r="L14" s="108"/>
      <c r="S14" s="36"/>
      <c r="T14" s="36"/>
      <c r="U14" s="36"/>
      <c r="V14" s="36"/>
      <c r="W14" s="36"/>
      <c r="X14" s="36"/>
      <c r="Y14" s="36"/>
      <c r="Z14" s="36"/>
      <c r="AA14" s="36"/>
      <c r="AB14" s="36"/>
      <c r="AC14" s="36"/>
      <c r="AD14" s="36"/>
      <c r="AE14" s="36"/>
    </row>
    <row r="15" spans="1:46" s="2" customFormat="1" ht="18" customHeight="1">
      <c r="A15" s="36"/>
      <c r="B15" s="41"/>
      <c r="C15" s="36"/>
      <c r="D15" s="36"/>
      <c r="E15" s="109" t="s">
        <v>27</v>
      </c>
      <c r="F15" s="36"/>
      <c r="G15" s="36"/>
      <c r="H15" s="36"/>
      <c r="I15" s="107" t="s">
        <v>28</v>
      </c>
      <c r="J15" s="109" t="s">
        <v>19</v>
      </c>
      <c r="K15" s="36"/>
      <c r="L15" s="108"/>
      <c r="S15" s="36"/>
      <c r="T15" s="36"/>
      <c r="U15" s="36"/>
      <c r="V15" s="36"/>
      <c r="W15" s="36"/>
      <c r="X15" s="36"/>
      <c r="Y15" s="36"/>
      <c r="Z15" s="36"/>
      <c r="AA15" s="36"/>
      <c r="AB15" s="36"/>
      <c r="AC15" s="36"/>
      <c r="AD15" s="36"/>
      <c r="AE15" s="36"/>
    </row>
    <row r="16" spans="1:46" s="2" customFormat="1" ht="6.95" customHeight="1">
      <c r="A16" s="36"/>
      <c r="B16" s="41"/>
      <c r="C16" s="36"/>
      <c r="D16" s="36"/>
      <c r="E16" s="36"/>
      <c r="F16" s="36"/>
      <c r="G16" s="36"/>
      <c r="H16" s="36"/>
      <c r="I16" s="36"/>
      <c r="J16" s="36"/>
      <c r="K16" s="36"/>
      <c r="L16" s="108"/>
      <c r="S16" s="36"/>
      <c r="T16" s="36"/>
      <c r="U16" s="36"/>
      <c r="V16" s="36"/>
      <c r="W16" s="36"/>
      <c r="X16" s="36"/>
      <c r="Y16" s="36"/>
      <c r="Z16" s="36"/>
      <c r="AA16" s="36"/>
      <c r="AB16" s="36"/>
      <c r="AC16" s="36"/>
      <c r="AD16" s="36"/>
      <c r="AE16" s="36"/>
    </row>
    <row r="17" spans="1:31" s="2" customFormat="1" ht="12" customHeight="1">
      <c r="A17" s="36"/>
      <c r="B17" s="41"/>
      <c r="C17" s="36"/>
      <c r="D17" s="107" t="s">
        <v>29</v>
      </c>
      <c r="E17" s="36"/>
      <c r="F17" s="36"/>
      <c r="G17" s="36"/>
      <c r="H17" s="36"/>
      <c r="I17" s="107" t="s">
        <v>26</v>
      </c>
      <c r="J17" s="32" t="str">
        <f>'Rekapitulace stavby'!AN13</f>
        <v>Vyplň údaj</v>
      </c>
      <c r="K17" s="36"/>
      <c r="L17" s="108"/>
      <c r="S17" s="36"/>
      <c r="T17" s="36"/>
      <c r="U17" s="36"/>
      <c r="V17" s="36"/>
      <c r="W17" s="36"/>
      <c r="X17" s="36"/>
      <c r="Y17" s="36"/>
      <c r="Z17" s="36"/>
      <c r="AA17" s="36"/>
      <c r="AB17" s="36"/>
      <c r="AC17" s="36"/>
      <c r="AD17" s="36"/>
      <c r="AE17" s="36"/>
    </row>
    <row r="18" spans="1:31" s="2" customFormat="1" ht="18" customHeight="1">
      <c r="A18" s="36"/>
      <c r="B18" s="41"/>
      <c r="C18" s="36"/>
      <c r="D18" s="36"/>
      <c r="E18" s="382" t="str">
        <f>'Rekapitulace stavby'!E14</f>
        <v>Vyplň údaj</v>
      </c>
      <c r="F18" s="383"/>
      <c r="G18" s="383"/>
      <c r="H18" s="383"/>
      <c r="I18" s="107" t="s">
        <v>28</v>
      </c>
      <c r="J18" s="32" t="str">
        <f>'Rekapitulace stavby'!AN14</f>
        <v>Vyplň údaj</v>
      </c>
      <c r="K18" s="36"/>
      <c r="L18" s="108"/>
      <c r="S18" s="36"/>
      <c r="T18" s="36"/>
      <c r="U18" s="36"/>
      <c r="V18" s="36"/>
      <c r="W18" s="36"/>
      <c r="X18" s="36"/>
      <c r="Y18" s="36"/>
      <c r="Z18" s="36"/>
      <c r="AA18" s="36"/>
      <c r="AB18" s="36"/>
      <c r="AC18" s="36"/>
      <c r="AD18" s="36"/>
      <c r="AE18" s="36"/>
    </row>
    <row r="19" spans="1:31" s="2" customFormat="1" ht="6.95" customHeight="1">
      <c r="A19" s="36"/>
      <c r="B19" s="41"/>
      <c r="C19" s="36"/>
      <c r="D19" s="36"/>
      <c r="E19" s="36"/>
      <c r="F19" s="36"/>
      <c r="G19" s="36"/>
      <c r="H19" s="36"/>
      <c r="I19" s="36"/>
      <c r="J19" s="36"/>
      <c r="K19" s="36"/>
      <c r="L19" s="108"/>
      <c r="S19" s="36"/>
      <c r="T19" s="36"/>
      <c r="U19" s="36"/>
      <c r="V19" s="36"/>
      <c r="W19" s="36"/>
      <c r="X19" s="36"/>
      <c r="Y19" s="36"/>
      <c r="Z19" s="36"/>
      <c r="AA19" s="36"/>
      <c r="AB19" s="36"/>
      <c r="AC19" s="36"/>
      <c r="AD19" s="36"/>
      <c r="AE19" s="36"/>
    </row>
    <row r="20" spans="1:31" s="2" customFormat="1" ht="12" customHeight="1">
      <c r="A20" s="36"/>
      <c r="B20" s="41"/>
      <c r="C20" s="36"/>
      <c r="D20" s="107" t="s">
        <v>31</v>
      </c>
      <c r="E20" s="36"/>
      <c r="F20" s="36"/>
      <c r="G20" s="36"/>
      <c r="H20" s="36"/>
      <c r="I20" s="107" t="s">
        <v>26</v>
      </c>
      <c r="J20" s="109" t="s">
        <v>19</v>
      </c>
      <c r="K20" s="36"/>
      <c r="L20" s="108"/>
      <c r="S20" s="36"/>
      <c r="T20" s="36"/>
      <c r="U20" s="36"/>
      <c r="V20" s="36"/>
      <c r="W20" s="36"/>
      <c r="X20" s="36"/>
      <c r="Y20" s="36"/>
      <c r="Z20" s="36"/>
      <c r="AA20" s="36"/>
      <c r="AB20" s="36"/>
      <c r="AC20" s="36"/>
      <c r="AD20" s="36"/>
      <c r="AE20" s="36"/>
    </row>
    <row r="21" spans="1:31" s="2" customFormat="1" ht="18" customHeight="1">
      <c r="A21" s="36"/>
      <c r="B21" s="41"/>
      <c r="C21" s="36"/>
      <c r="D21" s="36"/>
      <c r="E21" s="109" t="s">
        <v>32</v>
      </c>
      <c r="F21" s="36"/>
      <c r="G21" s="36"/>
      <c r="H21" s="36"/>
      <c r="I21" s="107" t="s">
        <v>28</v>
      </c>
      <c r="J21" s="109" t="s">
        <v>19</v>
      </c>
      <c r="K21" s="36"/>
      <c r="L21" s="108"/>
      <c r="S21" s="36"/>
      <c r="T21" s="36"/>
      <c r="U21" s="36"/>
      <c r="V21" s="36"/>
      <c r="W21" s="36"/>
      <c r="X21" s="36"/>
      <c r="Y21" s="36"/>
      <c r="Z21" s="36"/>
      <c r="AA21" s="36"/>
      <c r="AB21" s="36"/>
      <c r="AC21" s="36"/>
      <c r="AD21" s="36"/>
      <c r="AE21" s="36"/>
    </row>
    <row r="22" spans="1:31" s="2" customFormat="1" ht="6.95" customHeight="1">
      <c r="A22" s="36"/>
      <c r="B22" s="41"/>
      <c r="C22" s="36"/>
      <c r="D22" s="36"/>
      <c r="E22" s="36"/>
      <c r="F22" s="36"/>
      <c r="G22" s="36"/>
      <c r="H22" s="36"/>
      <c r="I22" s="36"/>
      <c r="J22" s="36"/>
      <c r="K22" s="36"/>
      <c r="L22" s="108"/>
      <c r="S22" s="36"/>
      <c r="T22" s="36"/>
      <c r="U22" s="36"/>
      <c r="V22" s="36"/>
      <c r="W22" s="36"/>
      <c r="X22" s="36"/>
      <c r="Y22" s="36"/>
      <c r="Z22" s="36"/>
      <c r="AA22" s="36"/>
      <c r="AB22" s="36"/>
      <c r="AC22" s="36"/>
      <c r="AD22" s="36"/>
      <c r="AE22" s="36"/>
    </row>
    <row r="23" spans="1:31" s="2" customFormat="1" ht="12" customHeight="1">
      <c r="A23" s="36"/>
      <c r="B23" s="41"/>
      <c r="C23" s="36"/>
      <c r="D23" s="107" t="s">
        <v>34</v>
      </c>
      <c r="E23" s="36"/>
      <c r="F23" s="36"/>
      <c r="G23" s="36"/>
      <c r="H23" s="36"/>
      <c r="I23" s="107" t="s">
        <v>26</v>
      </c>
      <c r="J23" s="109" t="s">
        <v>19</v>
      </c>
      <c r="K23" s="36"/>
      <c r="L23" s="108"/>
      <c r="S23" s="36"/>
      <c r="T23" s="36"/>
      <c r="U23" s="36"/>
      <c r="V23" s="36"/>
      <c r="W23" s="36"/>
      <c r="X23" s="36"/>
      <c r="Y23" s="36"/>
      <c r="Z23" s="36"/>
      <c r="AA23" s="36"/>
      <c r="AB23" s="36"/>
      <c r="AC23" s="36"/>
      <c r="AD23" s="36"/>
      <c r="AE23" s="36"/>
    </row>
    <row r="24" spans="1:31" s="2" customFormat="1" ht="18" customHeight="1">
      <c r="A24" s="36"/>
      <c r="B24" s="41"/>
      <c r="C24" s="36"/>
      <c r="D24" s="36"/>
      <c r="E24" s="109" t="s">
        <v>35</v>
      </c>
      <c r="F24" s="36"/>
      <c r="G24" s="36"/>
      <c r="H24" s="36"/>
      <c r="I24" s="107" t="s">
        <v>28</v>
      </c>
      <c r="J24" s="109" t="s">
        <v>19</v>
      </c>
      <c r="K24" s="36"/>
      <c r="L24" s="108"/>
      <c r="S24" s="36"/>
      <c r="T24" s="36"/>
      <c r="U24" s="36"/>
      <c r="V24" s="36"/>
      <c r="W24" s="36"/>
      <c r="X24" s="36"/>
      <c r="Y24" s="36"/>
      <c r="Z24" s="36"/>
      <c r="AA24" s="36"/>
      <c r="AB24" s="36"/>
      <c r="AC24" s="36"/>
      <c r="AD24" s="36"/>
      <c r="AE24" s="36"/>
    </row>
    <row r="25" spans="1:31" s="2" customFormat="1" ht="6.95" customHeight="1">
      <c r="A25" s="36"/>
      <c r="B25" s="41"/>
      <c r="C25" s="36"/>
      <c r="D25" s="36"/>
      <c r="E25" s="36"/>
      <c r="F25" s="36"/>
      <c r="G25" s="36"/>
      <c r="H25" s="36"/>
      <c r="I25" s="36"/>
      <c r="J25" s="36"/>
      <c r="K25" s="36"/>
      <c r="L25" s="108"/>
      <c r="S25" s="36"/>
      <c r="T25" s="36"/>
      <c r="U25" s="36"/>
      <c r="V25" s="36"/>
      <c r="W25" s="36"/>
      <c r="X25" s="36"/>
      <c r="Y25" s="36"/>
      <c r="Z25" s="36"/>
      <c r="AA25" s="36"/>
      <c r="AB25" s="36"/>
      <c r="AC25" s="36"/>
      <c r="AD25" s="36"/>
      <c r="AE25" s="36"/>
    </row>
    <row r="26" spans="1:31" s="2" customFormat="1" ht="12" customHeight="1">
      <c r="A26" s="36"/>
      <c r="B26" s="41"/>
      <c r="C26" s="36"/>
      <c r="D26" s="107" t="s">
        <v>36</v>
      </c>
      <c r="E26" s="36"/>
      <c r="F26" s="36"/>
      <c r="G26" s="36"/>
      <c r="H26" s="36"/>
      <c r="I26" s="36"/>
      <c r="J26" s="36"/>
      <c r="K26" s="36"/>
      <c r="L26" s="108"/>
      <c r="S26" s="36"/>
      <c r="T26" s="36"/>
      <c r="U26" s="36"/>
      <c r="V26" s="36"/>
      <c r="W26" s="36"/>
      <c r="X26" s="36"/>
      <c r="Y26" s="36"/>
      <c r="Z26" s="36"/>
      <c r="AA26" s="36"/>
      <c r="AB26" s="36"/>
      <c r="AC26" s="36"/>
      <c r="AD26" s="36"/>
      <c r="AE26" s="36"/>
    </row>
    <row r="27" spans="1:31" s="8" customFormat="1" ht="16.5" customHeight="1">
      <c r="A27" s="111"/>
      <c r="B27" s="112"/>
      <c r="C27" s="111"/>
      <c r="D27" s="111"/>
      <c r="E27" s="384" t="s">
        <v>19</v>
      </c>
      <c r="F27" s="384"/>
      <c r="G27" s="384"/>
      <c r="H27" s="384"/>
      <c r="I27" s="111"/>
      <c r="J27" s="111"/>
      <c r="K27" s="111"/>
      <c r="L27" s="113"/>
      <c r="S27" s="111"/>
      <c r="T27" s="111"/>
      <c r="U27" s="111"/>
      <c r="V27" s="111"/>
      <c r="W27" s="111"/>
      <c r="X27" s="111"/>
      <c r="Y27" s="111"/>
      <c r="Z27" s="111"/>
      <c r="AA27" s="111"/>
      <c r="AB27" s="111"/>
      <c r="AC27" s="111"/>
      <c r="AD27" s="111"/>
      <c r="AE27" s="111"/>
    </row>
    <row r="28" spans="1:31" s="2" customFormat="1" ht="6.95" customHeight="1">
      <c r="A28" s="36"/>
      <c r="B28" s="41"/>
      <c r="C28" s="36"/>
      <c r="D28" s="36"/>
      <c r="E28" s="36"/>
      <c r="F28" s="36"/>
      <c r="G28" s="36"/>
      <c r="H28" s="36"/>
      <c r="I28" s="36"/>
      <c r="J28" s="36"/>
      <c r="K28" s="36"/>
      <c r="L28" s="108"/>
      <c r="S28" s="36"/>
      <c r="T28" s="36"/>
      <c r="U28" s="36"/>
      <c r="V28" s="36"/>
      <c r="W28" s="36"/>
      <c r="X28" s="36"/>
      <c r="Y28" s="36"/>
      <c r="Z28" s="36"/>
      <c r="AA28" s="36"/>
      <c r="AB28" s="36"/>
      <c r="AC28" s="36"/>
      <c r="AD28" s="36"/>
      <c r="AE28" s="36"/>
    </row>
    <row r="29" spans="1:31" s="2" customFormat="1" ht="6.95" customHeight="1">
      <c r="A29" s="36"/>
      <c r="B29" s="41"/>
      <c r="C29" s="36"/>
      <c r="D29" s="114"/>
      <c r="E29" s="114"/>
      <c r="F29" s="114"/>
      <c r="G29" s="114"/>
      <c r="H29" s="114"/>
      <c r="I29" s="114"/>
      <c r="J29" s="114"/>
      <c r="K29" s="114"/>
      <c r="L29" s="108"/>
      <c r="S29" s="36"/>
      <c r="T29" s="36"/>
      <c r="U29" s="36"/>
      <c r="V29" s="36"/>
      <c r="W29" s="36"/>
      <c r="X29" s="36"/>
      <c r="Y29" s="36"/>
      <c r="Z29" s="36"/>
      <c r="AA29" s="36"/>
      <c r="AB29" s="36"/>
      <c r="AC29" s="36"/>
      <c r="AD29" s="36"/>
      <c r="AE29" s="36"/>
    </row>
    <row r="30" spans="1:31" s="2" customFormat="1" ht="25.35" customHeight="1">
      <c r="A30" s="36"/>
      <c r="B30" s="41"/>
      <c r="C30" s="36"/>
      <c r="D30" s="115" t="s">
        <v>38</v>
      </c>
      <c r="E30" s="36"/>
      <c r="F30" s="36"/>
      <c r="G30" s="36"/>
      <c r="H30" s="36"/>
      <c r="I30" s="36"/>
      <c r="J30" s="116">
        <f>ROUND(J90, 2)</f>
        <v>0</v>
      </c>
      <c r="K30" s="36"/>
      <c r="L30" s="108"/>
      <c r="S30" s="36"/>
      <c r="T30" s="36"/>
      <c r="U30" s="36"/>
      <c r="V30" s="36"/>
      <c r="W30" s="36"/>
      <c r="X30" s="36"/>
      <c r="Y30" s="36"/>
      <c r="Z30" s="36"/>
      <c r="AA30" s="36"/>
      <c r="AB30" s="36"/>
      <c r="AC30" s="36"/>
      <c r="AD30" s="36"/>
      <c r="AE30" s="36"/>
    </row>
    <row r="31" spans="1:31" s="2" customFormat="1" ht="6.95" customHeight="1">
      <c r="A31" s="36"/>
      <c r="B31" s="41"/>
      <c r="C31" s="36"/>
      <c r="D31" s="114"/>
      <c r="E31" s="114"/>
      <c r="F31" s="114"/>
      <c r="G31" s="114"/>
      <c r="H31" s="114"/>
      <c r="I31" s="114"/>
      <c r="J31" s="114"/>
      <c r="K31" s="114"/>
      <c r="L31" s="108"/>
      <c r="S31" s="36"/>
      <c r="T31" s="36"/>
      <c r="U31" s="36"/>
      <c r="V31" s="36"/>
      <c r="W31" s="36"/>
      <c r="X31" s="36"/>
      <c r="Y31" s="36"/>
      <c r="Z31" s="36"/>
      <c r="AA31" s="36"/>
      <c r="AB31" s="36"/>
      <c r="AC31" s="36"/>
      <c r="AD31" s="36"/>
      <c r="AE31" s="36"/>
    </row>
    <row r="32" spans="1:31" s="2" customFormat="1" ht="14.45" customHeight="1">
      <c r="A32" s="36"/>
      <c r="B32" s="41"/>
      <c r="C32" s="36"/>
      <c r="D32" s="36"/>
      <c r="E32" s="36"/>
      <c r="F32" s="117" t="s">
        <v>40</v>
      </c>
      <c r="G32" s="36"/>
      <c r="H32" s="36"/>
      <c r="I32" s="117" t="s">
        <v>39</v>
      </c>
      <c r="J32" s="117" t="s">
        <v>41</v>
      </c>
      <c r="K32" s="36"/>
      <c r="L32" s="108"/>
      <c r="S32" s="36"/>
      <c r="T32" s="36"/>
      <c r="U32" s="36"/>
      <c r="V32" s="36"/>
      <c r="W32" s="36"/>
      <c r="X32" s="36"/>
      <c r="Y32" s="36"/>
      <c r="Z32" s="36"/>
      <c r="AA32" s="36"/>
      <c r="AB32" s="36"/>
      <c r="AC32" s="36"/>
      <c r="AD32" s="36"/>
      <c r="AE32" s="36"/>
    </row>
    <row r="33" spans="1:31" s="2" customFormat="1" ht="14.45" customHeight="1">
      <c r="A33" s="36"/>
      <c r="B33" s="41"/>
      <c r="C33" s="36"/>
      <c r="D33" s="118" t="s">
        <v>42</v>
      </c>
      <c r="E33" s="107" t="s">
        <v>43</v>
      </c>
      <c r="F33" s="119">
        <f>ROUND((SUM(BE90:BE229)),  2)</f>
        <v>0</v>
      </c>
      <c r="G33" s="36"/>
      <c r="H33" s="36"/>
      <c r="I33" s="120">
        <v>0.21</v>
      </c>
      <c r="J33" s="119">
        <f>ROUND(((SUM(BE90:BE229))*I33),  2)</f>
        <v>0</v>
      </c>
      <c r="K33" s="36"/>
      <c r="L33" s="108"/>
      <c r="S33" s="36"/>
      <c r="T33" s="36"/>
      <c r="U33" s="36"/>
      <c r="V33" s="36"/>
      <c r="W33" s="36"/>
      <c r="X33" s="36"/>
      <c r="Y33" s="36"/>
      <c r="Z33" s="36"/>
      <c r="AA33" s="36"/>
      <c r="AB33" s="36"/>
      <c r="AC33" s="36"/>
      <c r="AD33" s="36"/>
      <c r="AE33" s="36"/>
    </row>
    <row r="34" spans="1:31" s="2" customFormat="1" ht="14.45" customHeight="1">
      <c r="A34" s="36"/>
      <c r="B34" s="41"/>
      <c r="C34" s="36"/>
      <c r="D34" s="36"/>
      <c r="E34" s="107" t="s">
        <v>44</v>
      </c>
      <c r="F34" s="119">
        <f>ROUND((SUM(BF90:BF229)),  2)</f>
        <v>0</v>
      </c>
      <c r="G34" s="36"/>
      <c r="H34" s="36"/>
      <c r="I34" s="120">
        <v>0.15</v>
      </c>
      <c r="J34" s="119">
        <f>ROUND(((SUM(BF90:BF229))*I34),  2)</f>
        <v>0</v>
      </c>
      <c r="K34" s="36"/>
      <c r="L34" s="108"/>
      <c r="S34" s="36"/>
      <c r="T34" s="36"/>
      <c r="U34" s="36"/>
      <c r="V34" s="36"/>
      <c r="W34" s="36"/>
      <c r="X34" s="36"/>
      <c r="Y34" s="36"/>
      <c r="Z34" s="36"/>
      <c r="AA34" s="36"/>
      <c r="AB34" s="36"/>
      <c r="AC34" s="36"/>
      <c r="AD34" s="36"/>
      <c r="AE34" s="36"/>
    </row>
    <row r="35" spans="1:31" s="2" customFormat="1" ht="14.45" hidden="1" customHeight="1">
      <c r="A35" s="36"/>
      <c r="B35" s="41"/>
      <c r="C35" s="36"/>
      <c r="D35" s="36"/>
      <c r="E35" s="107" t="s">
        <v>45</v>
      </c>
      <c r="F35" s="119">
        <f>ROUND((SUM(BG90:BG229)),  2)</f>
        <v>0</v>
      </c>
      <c r="G35" s="36"/>
      <c r="H35" s="36"/>
      <c r="I35" s="120">
        <v>0.21</v>
      </c>
      <c r="J35" s="119">
        <f>0</f>
        <v>0</v>
      </c>
      <c r="K35" s="36"/>
      <c r="L35" s="108"/>
      <c r="S35" s="36"/>
      <c r="T35" s="36"/>
      <c r="U35" s="36"/>
      <c r="V35" s="36"/>
      <c r="W35" s="36"/>
      <c r="X35" s="36"/>
      <c r="Y35" s="36"/>
      <c r="Z35" s="36"/>
      <c r="AA35" s="36"/>
      <c r="AB35" s="36"/>
      <c r="AC35" s="36"/>
      <c r="AD35" s="36"/>
      <c r="AE35" s="36"/>
    </row>
    <row r="36" spans="1:31" s="2" customFormat="1" ht="14.45" hidden="1" customHeight="1">
      <c r="A36" s="36"/>
      <c r="B36" s="41"/>
      <c r="C36" s="36"/>
      <c r="D36" s="36"/>
      <c r="E36" s="107" t="s">
        <v>46</v>
      </c>
      <c r="F36" s="119">
        <f>ROUND((SUM(BH90:BH229)),  2)</f>
        <v>0</v>
      </c>
      <c r="G36" s="36"/>
      <c r="H36" s="36"/>
      <c r="I36" s="120">
        <v>0.15</v>
      </c>
      <c r="J36" s="119">
        <f>0</f>
        <v>0</v>
      </c>
      <c r="K36" s="36"/>
      <c r="L36" s="108"/>
      <c r="S36" s="36"/>
      <c r="T36" s="36"/>
      <c r="U36" s="36"/>
      <c r="V36" s="36"/>
      <c r="W36" s="36"/>
      <c r="X36" s="36"/>
      <c r="Y36" s="36"/>
      <c r="Z36" s="36"/>
      <c r="AA36" s="36"/>
      <c r="AB36" s="36"/>
      <c r="AC36" s="36"/>
      <c r="AD36" s="36"/>
      <c r="AE36" s="36"/>
    </row>
    <row r="37" spans="1:31" s="2" customFormat="1" ht="14.45" hidden="1" customHeight="1">
      <c r="A37" s="36"/>
      <c r="B37" s="41"/>
      <c r="C37" s="36"/>
      <c r="D37" s="36"/>
      <c r="E37" s="107" t="s">
        <v>47</v>
      </c>
      <c r="F37" s="119">
        <f>ROUND((SUM(BI90:BI229)),  2)</f>
        <v>0</v>
      </c>
      <c r="G37" s="36"/>
      <c r="H37" s="36"/>
      <c r="I37" s="120">
        <v>0</v>
      </c>
      <c r="J37" s="119">
        <f>0</f>
        <v>0</v>
      </c>
      <c r="K37" s="36"/>
      <c r="L37" s="108"/>
      <c r="S37" s="36"/>
      <c r="T37" s="36"/>
      <c r="U37" s="36"/>
      <c r="V37" s="36"/>
      <c r="W37" s="36"/>
      <c r="X37" s="36"/>
      <c r="Y37" s="36"/>
      <c r="Z37" s="36"/>
      <c r="AA37" s="36"/>
      <c r="AB37" s="36"/>
      <c r="AC37" s="36"/>
      <c r="AD37" s="36"/>
      <c r="AE37" s="36"/>
    </row>
    <row r="38" spans="1:31" s="2" customFormat="1" ht="6.95" customHeight="1">
      <c r="A38" s="36"/>
      <c r="B38" s="41"/>
      <c r="C38" s="36"/>
      <c r="D38" s="36"/>
      <c r="E38" s="36"/>
      <c r="F38" s="36"/>
      <c r="G38" s="36"/>
      <c r="H38" s="36"/>
      <c r="I38" s="36"/>
      <c r="J38" s="36"/>
      <c r="K38" s="36"/>
      <c r="L38" s="108"/>
      <c r="S38" s="36"/>
      <c r="T38" s="36"/>
      <c r="U38" s="36"/>
      <c r="V38" s="36"/>
      <c r="W38" s="36"/>
      <c r="X38" s="36"/>
      <c r="Y38" s="36"/>
      <c r="Z38" s="36"/>
      <c r="AA38" s="36"/>
      <c r="AB38" s="36"/>
      <c r="AC38" s="36"/>
      <c r="AD38" s="36"/>
      <c r="AE38" s="36"/>
    </row>
    <row r="39" spans="1:31" s="2" customFormat="1" ht="25.35" customHeight="1">
      <c r="A39" s="36"/>
      <c r="B39" s="41"/>
      <c r="C39" s="121"/>
      <c r="D39" s="122" t="s">
        <v>48</v>
      </c>
      <c r="E39" s="123"/>
      <c r="F39" s="123"/>
      <c r="G39" s="124" t="s">
        <v>49</v>
      </c>
      <c r="H39" s="125" t="s">
        <v>50</v>
      </c>
      <c r="I39" s="123"/>
      <c r="J39" s="126">
        <f>SUM(J30:J37)</f>
        <v>0</v>
      </c>
      <c r="K39" s="127"/>
      <c r="L39" s="108"/>
      <c r="S39" s="36"/>
      <c r="T39" s="36"/>
      <c r="U39" s="36"/>
      <c r="V39" s="36"/>
      <c r="W39" s="36"/>
      <c r="X39" s="36"/>
      <c r="Y39" s="36"/>
      <c r="Z39" s="36"/>
      <c r="AA39" s="36"/>
      <c r="AB39" s="36"/>
      <c r="AC39" s="36"/>
      <c r="AD39" s="36"/>
      <c r="AE39" s="36"/>
    </row>
    <row r="40" spans="1:31" s="2" customFormat="1" ht="14.45" customHeight="1">
      <c r="A40" s="36"/>
      <c r="B40" s="128"/>
      <c r="C40" s="129"/>
      <c r="D40" s="129"/>
      <c r="E40" s="129"/>
      <c r="F40" s="129"/>
      <c r="G40" s="129"/>
      <c r="H40" s="129"/>
      <c r="I40" s="129"/>
      <c r="J40" s="129"/>
      <c r="K40" s="129"/>
      <c r="L40" s="108"/>
      <c r="S40" s="36"/>
      <c r="T40" s="36"/>
      <c r="U40" s="36"/>
      <c r="V40" s="36"/>
      <c r="W40" s="36"/>
      <c r="X40" s="36"/>
      <c r="Y40" s="36"/>
      <c r="Z40" s="36"/>
      <c r="AA40" s="36"/>
      <c r="AB40" s="36"/>
      <c r="AC40" s="36"/>
      <c r="AD40" s="36"/>
      <c r="AE40" s="36"/>
    </row>
    <row r="44" spans="1:31" s="2" customFormat="1" ht="6.95" customHeight="1">
      <c r="A44" s="36"/>
      <c r="B44" s="130"/>
      <c r="C44" s="131"/>
      <c r="D44" s="131"/>
      <c r="E44" s="131"/>
      <c r="F44" s="131"/>
      <c r="G44" s="131"/>
      <c r="H44" s="131"/>
      <c r="I44" s="131"/>
      <c r="J44" s="131"/>
      <c r="K44" s="131"/>
      <c r="L44" s="108"/>
      <c r="S44" s="36"/>
      <c r="T44" s="36"/>
      <c r="U44" s="36"/>
      <c r="V44" s="36"/>
      <c r="W44" s="36"/>
      <c r="X44" s="36"/>
      <c r="Y44" s="36"/>
      <c r="Z44" s="36"/>
      <c r="AA44" s="36"/>
      <c r="AB44" s="36"/>
      <c r="AC44" s="36"/>
      <c r="AD44" s="36"/>
      <c r="AE44" s="36"/>
    </row>
    <row r="45" spans="1:31" s="2" customFormat="1" ht="24.95" customHeight="1">
      <c r="A45" s="36"/>
      <c r="B45" s="37"/>
      <c r="C45" s="25" t="s">
        <v>92</v>
      </c>
      <c r="D45" s="38"/>
      <c r="E45" s="38"/>
      <c r="F45" s="38"/>
      <c r="G45" s="38"/>
      <c r="H45" s="38"/>
      <c r="I45" s="38"/>
      <c r="J45" s="38"/>
      <c r="K45" s="38"/>
      <c r="L45" s="108"/>
      <c r="S45" s="36"/>
      <c r="T45" s="36"/>
      <c r="U45" s="36"/>
      <c r="V45" s="36"/>
      <c r="W45" s="36"/>
      <c r="X45" s="36"/>
      <c r="Y45" s="36"/>
      <c r="Z45" s="36"/>
      <c r="AA45" s="36"/>
      <c r="AB45" s="36"/>
      <c r="AC45" s="36"/>
      <c r="AD45" s="36"/>
      <c r="AE45" s="36"/>
    </row>
    <row r="46" spans="1:31" s="2" customFormat="1" ht="6.95" customHeight="1">
      <c r="A46" s="36"/>
      <c r="B46" s="37"/>
      <c r="C46" s="38"/>
      <c r="D46" s="38"/>
      <c r="E46" s="38"/>
      <c r="F46" s="38"/>
      <c r="G46" s="38"/>
      <c r="H46" s="38"/>
      <c r="I46" s="38"/>
      <c r="J46" s="38"/>
      <c r="K46" s="38"/>
      <c r="L46" s="108"/>
      <c r="S46" s="36"/>
      <c r="T46" s="36"/>
      <c r="U46" s="36"/>
      <c r="V46" s="36"/>
      <c r="W46" s="36"/>
      <c r="X46" s="36"/>
      <c r="Y46" s="36"/>
      <c r="Z46" s="36"/>
      <c r="AA46" s="36"/>
      <c r="AB46" s="36"/>
      <c r="AC46" s="36"/>
      <c r="AD46" s="36"/>
      <c r="AE46" s="36"/>
    </row>
    <row r="47" spans="1:31" s="2" customFormat="1" ht="12" customHeight="1">
      <c r="A47" s="36"/>
      <c r="B47" s="37"/>
      <c r="C47" s="31" t="s">
        <v>16</v>
      </c>
      <c r="D47" s="38"/>
      <c r="E47" s="38"/>
      <c r="F47" s="38"/>
      <c r="G47" s="38"/>
      <c r="H47" s="38"/>
      <c r="I47" s="38"/>
      <c r="J47" s="38"/>
      <c r="K47" s="38"/>
      <c r="L47" s="108"/>
      <c r="S47" s="36"/>
      <c r="T47" s="36"/>
      <c r="U47" s="36"/>
      <c r="V47" s="36"/>
      <c r="W47" s="36"/>
      <c r="X47" s="36"/>
      <c r="Y47" s="36"/>
      <c r="Z47" s="36"/>
      <c r="AA47" s="36"/>
      <c r="AB47" s="36"/>
      <c r="AC47" s="36"/>
      <c r="AD47" s="36"/>
      <c r="AE47" s="36"/>
    </row>
    <row r="48" spans="1:31" s="2" customFormat="1" ht="26.25" customHeight="1">
      <c r="A48" s="36"/>
      <c r="B48" s="37"/>
      <c r="C48" s="38"/>
      <c r="D48" s="38"/>
      <c r="E48" s="385" t="str">
        <f>E7</f>
        <v>Potravinová banka Královské Poříčí - I. část - hl. budova 1.NP a severo-západní část 2.NP, hl. vstup do budovy</v>
      </c>
      <c r="F48" s="386"/>
      <c r="G48" s="386"/>
      <c r="H48" s="386"/>
      <c r="I48" s="38"/>
      <c r="J48" s="38"/>
      <c r="K48" s="38"/>
      <c r="L48" s="108"/>
      <c r="S48" s="36"/>
      <c r="T48" s="36"/>
      <c r="U48" s="36"/>
      <c r="V48" s="36"/>
      <c r="W48" s="36"/>
      <c r="X48" s="36"/>
      <c r="Y48" s="36"/>
      <c r="Z48" s="36"/>
      <c r="AA48" s="36"/>
      <c r="AB48" s="36"/>
      <c r="AC48" s="36"/>
      <c r="AD48" s="36"/>
      <c r="AE48" s="36"/>
    </row>
    <row r="49" spans="1:47" s="2" customFormat="1" ht="12" customHeight="1">
      <c r="A49" s="36"/>
      <c r="B49" s="37"/>
      <c r="C49" s="31" t="s">
        <v>90</v>
      </c>
      <c r="D49" s="38"/>
      <c r="E49" s="38"/>
      <c r="F49" s="38"/>
      <c r="G49" s="38"/>
      <c r="H49" s="38"/>
      <c r="I49" s="38"/>
      <c r="J49" s="38"/>
      <c r="K49" s="38"/>
      <c r="L49" s="108"/>
      <c r="S49" s="36"/>
      <c r="T49" s="36"/>
      <c r="U49" s="36"/>
      <c r="V49" s="36"/>
      <c r="W49" s="36"/>
      <c r="X49" s="36"/>
      <c r="Y49" s="36"/>
      <c r="Z49" s="36"/>
      <c r="AA49" s="36"/>
      <c r="AB49" s="36"/>
      <c r="AC49" s="36"/>
      <c r="AD49" s="36"/>
      <c r="AE49" s="36"/>
    </row>
    <row r="50" spans="1:47" s="2" customFormat="1" ht="16.5" customHeight="1">
      <c r="A50" s="36"/>
      <c r="B50" s="37"/>
      <c r="C50" s="38"/>
      <c r="D50" s="38"/>
      <c r="E50" s="357" t="str">
        <f>E9</f>
        <v>02 - VYT + VZT</v>
      </c>
      <c r="F50" s="387"/>
      <c r="G50" s="387"/>
      <c r="H50" s="387"/>
      <c r="I50" s="38"/>
      <c r="J50" s="38"/>
      <c r="K50" s="38"/>
      <c r="L50" s="108"/>
      <c r="S50" s="36"/>
      <c r="T50" s="36"/>
      <c r="U50" s="36"/>
      <c r="V50" s="36"/>
      <c r="W50" s="36"/>
      <c r="X50" s="36"/>
      <c r="Y50" s="36"/>
      <c r="Z50" s="36"/>
      <c r="AA50" s="36"/>
      <c r="AB50" s="36"/>
      <c r="AC50" s="36"/>
      <c r="AD50" s="36"/>
      <c r="AE50" s="36"/>
    </row>
    <row r="51" spans="1:47" s="2" customFormat="1" ht="6.95" customHeight="1">
      <c r="A51" s="36"/>
      <c r="B51" s="37"/>
      <c r="C51" s="38"/>
      <c r="D51" s="38"/>
      <c r="E51" s="38"/>
      <c r="F51" s="38"/>
      <c r="G51" s="38"/>
      <c r="H51" s="38"/>
      <c r="I51" s="38"/>
      <c r="J51" s="38"/>
      <c r="K51" s="38"/>
      <c r="L51" s="108"/>
      <c r="S51" s="36"/>
      <c r="T51" s="36"/>
      <c r="U51" s="36"/>
      <c r="V51" s="36"/>
      <c r="W51" s="36"/>
      <c r="X51" s="36"/>
      <c r="Y51" s="36"/>
      <c r="Z51" s="36"/>
      <c r="AA51" s="36"/>
      <c r="AB51" s="36"/>
      <c r="AC51" s="36"/>
      <c r="AD51" s="36"/>
      <c r="AE51" s="36"/>
    </row>
    <row r="52" spans="1:47" s="2" customFormat="1" ht="12" customHeight="1">
      <c r="A52" s="36"/>
      <c r="B52" s="37"/>
      <c r="C52" s="31" t="s">
        <v>21</v>
      </c>
      <c r="D52" s="38"/>
      <c r="E52" s="38"/>
      <c r="F52" s="29" t="str">
        <f>F12</f>
        <v>Královské poříčí, Lázeňská 175</v>
      </c>
      <c r="G52" s="38"/>
      <c r="H52" s="38"/>
      <c r="I52" s="31" t="s">
        <v>23</v>
      </c>
      <c r="J52" s="61" t="str">
        <f>IF(J12="","",J12)</f>
        <v>15. 1. 2021</v>
      </c>
      <c r="K52" s="38"/>
      <c r="L52" s="108"/>
      <c r="S52" s="36"/>
      <c r="T52" s="36"/>
      <c r="U52" s="36"/>
      <c r="V52" s="36"/>
      <c r="W52" s="36"/>
      <c r="X52" s="36"/>
      <c r="Y52" s="36"/>
      <c r="Z52" s="36"/>
      <c r="AA52" s="36"/>
      <c r="AB52" s="36"/>
      <c r="AC52" s="36"/>
      <c r="AD52" s="36"/>
      <c r="AE52" s="36"/>
    </row>
    <row r="53" spans="1:47" s="2" customFormat="1" ht="6.95" customHeight="1">
      <c r="A53" s="36"/>
      <c r="B53" s="37"/>
      <c r="C53" s="38"/>
      <c r="D53" s="38"/>
      <c r="E53" s="38"/>
      <c r="F53" s="38"/>
      <c r="G53" s="38"/>
      <c r="H53" s="38"/>
      <c r="I53" s="38"/>
      <c r="J53" s="38"/>
      <c r="K53" s="38"/>
      <c r="L53" s="108"/>
      <c r="S53" s="36"/>
      <c r="T53" s="36"/>
      <c r="U53" s="36"/>
      <c r="V53" s="36"/>
      <c r="W53" s="36"/>
      <c r="X53" s="36"/>
      <c r="Y53" s="36"/>
      <c r="Z53" s="36"/>
      <c r="AA53" s="36"/>
      <c r="AB53" s="36"/>
      <c r="AC53" s="36"/>
      <c r="AD53" s="36"/>
      <c r="AE53" s="36"/>
    </row>
    <row r="54" spans="1:47" s="2" customFormat="1" ht="15.2" customHeight="1">
      <c r="A54" s="36"/>
      <c r="B54" s="37"/>
      <c r="C54" s="31" t="s">
        <v>25</v>
      </c>
      <c r="D54" s="38"/>
      <c r="E54" s="38"/>
      <c r="F54" s="29" t="str">
        <f>E15</f>
        <v>Potravinová banka Karlovarského kraje  z. s.</v>
      </c>
      <c r="G54" s="38"/>
      <c r="H54" s="38"/>
      <c r="I54" s="31" t="s">
        <v>31</v>
      </c>
      <c r="J54" s="34" t="str">
        <f>E21</f>
        <v>SCHRADER s.r.o.</v>
      </c>
      <c r="K54" s="38"/>
      <c r="L54" s="108"/>
      <c r="S54" s="36"/>
      <c r="T54" s="36"/>
      <c r="U54" s="36"/>
      <c r="V54" s="36"/>
      <c r="W54" s="36"/>
      <c r="X54" s="36"/>
      <c r="Y54" s="36"/>
      <c r="Z54" s="36"/>
      <c r="AA54" s="36"/>
      <c r="AB54" s="36"/>
      <c r="AC54" s="36"/>
      <c r="AD54" s="36"/>
      <c r="AE54" s="36"/>
    </row>
    <row r="55" spans="1:47" s="2" customFormat="1" ht="15.2" customHeight="1">
      <c r="A55" s="36"/>
      <c r="B55" s="37"/>
      <c r="C55" s="31" t="s">
        <v>29</v>
      </c>
      <c r="D55" s="38"/>
      <c r="E55" s="38"/>
      <c r="F55" s="29" t="str">
        <f>IF(E18="","",E18)</f>
        <v>Vyplň údaj</v>
      </c>
      <c r="G55" s="38"/>
      <c r="H55" s="38"/>
      <c r="I55" s="31" t="s">
        <v>34</v>
      </c>
      <c r="J55" s="34" t="str">
        <f>E24</f>
        <v>Michal Kubelka</v>
      </c>
      <c r="K55" s="38"/>
      <c r="L55" s="108"/>
      <c r="S55" s="36"/>
      <c r="T55" s="36"/>
      <c r="U55" s="36"/>
      <c r="V55" s="36"/>
      <c r="W55" s="36"/>
      <c r="X55" s="36"/>
      <c r="Y55" s="36"/>
      <c r="Z55" s="36"/>
      <c r="AA55" s="36"/>
      <c r="AB55" s="36"/>
      <c r="AC55" s="36"/>
      <c r="AD55" s="36"/>
      <c r="AE55" s="36"/>
    </row>
    <row r="56" spans="1:47" s="2" customFormat="1" ht="10.35" customHeight="1">
      <c r="A56" s="36"/>
      <c r="B56" s="37"/>
      <c r="C56" s="38"/>
      <c r="D56" s="38"/>
      <c r="E56" s="38"/>
      <c r="F56" s="38"/>
      <c r="G56" s="38"/>
      <c r="H56" s="38"/>
      <c r="I56" s="38"/>
      <c r="J56" s="38"/>
      <c r="K56" s="38"/>
      <c r="L56" s="108"/>
      <c r="S56" s="36"/>
      <c r="T56" s="36"/>
      <c r="U56" s="36"/>
      <c r="V56" s="36"/>
      <c r="W56" s="36"/>
      <c r="X56" s="36"/>
      <c r="Y56" s="36"/>
      <c r="Z56" s="36"/>
      <c r="AA56" s="36"/>
      <c r="AB56" s="36"/>
      <c r="AC56" s="36"/>
      <c r="AD56" s="36"/>
      <c r="AE56" s="36"/>
    </row>
    <row r="57" spans="1:47" s="2" customFormat="1" ht="29.25" customHeight="1">
      <c r="A57" s="36"/>
      <c r="B57" s="37"/>
      <c r="C57" s="132" t="s">
        <v>93</v>
      </c>
      <c r="D57" s="133"/>
      <c r="E57" s="133"/>
      <c r="F57" s="133"/>
      <c r="G57" s="133"/>
      <c r="H57" s="133"/>
      <c r="I57" s="133"/>
      <c r="J57" s="134" t="s">
        <v>94</v>
      </c>
      <c r="K57" s="133"/>
      <c r="L57" s="108"/>
      <c r="S57" s="36"/>
      <c r="T57" s="36"/>
      <c r="U57" s="36"/>
      <c r="V57" s="36"/>
      <c r="W57" s="36"/>
      <c r="X57" s="36"/>
      <c r="Y57" s="36"/>
      <c r="Z57" s="36"/>
      <c r="AA57" s="36"/>
      <c r="AB57" s="36"/>
      <c r="AC57" s="36"/>
      <c r="AD57" s="36"/>
      <c r="AE57" s="36"/>
    </row>
    <row r="58" spans="1:47" s="2" customFormat="1" ht="10.35" customHeight="1">
      <c r="A58" s="36"/>
      <c r="B58" s="37"/>
      <c r="C58" s="38"/>
      <c r="D58" s="38"/>
      <c r="E58" s="38"/>
      <c r="F58" s="38"/>
      <c r="G58" s="38"/>
      <c r="H58" s="38"/>
      <c r="I58" s="38"/>
      <c r="J58" s="38"/>
      <c r="K58" s="38"/>
      <c r="L58" s="108"/>
      <c r="S58" s="36"/>
      <c r="T58" s="36"/>
      <c r="U58" s="36"/>
      <c r="V58" s="36"/>
      <c r="W58" s="36"/>
      <c r="X58" s="36"/>
      <c r="Y58" s="36"/>
      <c r="Z58" s="36"/>
      <c r="AA58" s="36"/>
      <c r="AB58" s="36"/>
      <c r="AC58" s="36"/>
      <c r="AD58" s="36"/>
      <c r="AE58" s="36"/>
    </row>
    <row r="59" spans="1:47" s="2" customFormat="1" ht="22.9" customHeight="1">
      <c r="A59" s="36"/>
      <c r="B59" s="37"/>
      <c r="C59" s="135" t="s">
        <v>70</v>
      </c>
      <c r="D59" s="38"/>
      <c r="E59" s="38"/>
      <c r="F59" s="38"/>
      <c r="G59" s="38"/>
      <c r="H59" s="38"/>
      <c r="I59" s="38"/>
      <c r="J59" s="79">
        <f>J90</f>
        <v>0</v>
      </c>
      <c r="K59" s="38"/>
      <c r="L59" s="108"/>
      <c r="S59" s="36"/>
      <c r="T59" s="36"/>
      <c r="U59" s="36"/>
      <c r="V59" s="36"/>
      <c r="W59" s="36"/>
      <c r="X59" s="36"/>
      <c r="Y59" s="36"/>
      <c r="Z59" s="36"/>
      <c r="AA59" s="36"/>
      <c r="AB59" s="36"/>
      <c r="AC59" s="36"/>
      <c r="AD59" s="36"/>
      <c r="AE59" s="36"/>
      <c r="AU59" s="19" t="s">
        <v>95</v>
      </c>
    </row>
    <row r="60" spans="1:47" s="9" customFormat="1" ht="24.95" customHeight="1">
      <c r="B60" s="136"/>
      <c r="C60" s="137"/>
      <c r="D60" s="138" t="s">
        <v>96</v>
      </c>
      <c r="E60" s="139"/>
      <c r="F60" s="139"/>
      <c r="G60" s="139"/>
      <c r="H60" s="139"/>
      <c r="I60" s="139"/>
      <c r="J60" s="140">
        <f>J91</f>
        <v>0</v>
      </c>
      <c r="K60" s="137"/>
      <c r="L60" s="141"/>
    </row>
    <row r="61" spans="1:47" s="10" customFormat="1" ht="19.899999999999999" customHeight="1">
      <c r="B61" s="142"/>
      <c r="C61" s="143"/>
      <c r="D61" s="144" t="s">
        <v>99</v>
      </c>
      <c r="E61" s="145"/>
      <c r="F61" s="145"/>
      <c r="G61" s="145"/>
      <c r="H61" s="145"/>
      <c r="I61" s="145"/>
      <c r="J61" s="146">
        <f>J92</f>
        <v>0</v>
      </c>
      <c r="K61" s="143"/>
      <c r="L61" s="147"/>
    </row>
    <row r="62" spans="1:47" s="9" customFormat="1" ht="24.95" customHeight="1">
      <c r="B62" s="136"/>
      <c r="C62" s="137"/>
      <c r="D62" s="138" t="s">
        <v>102</v>
      </c>
      <c r="E62" s="139"/>
      <c r="F62" s="139"/>
      <c r="G62" s="139"/>
      <c r="H62" s="139"/>
      <c r="I62" s="139"/>
      <c r="J62" s="140">
        <f>J97</f>
        <v>0</v>
      </c>
      <c r="K62" s="137"/>
      <c r="L62" s="141"/>
    </row>
    <row r="63" spans="1:47" s="10" customFormat="1" ht="19.899999999999999" customHeight="1">
      <c r="B63" s="142"/>
      <c r="C63" s="143"/>
      <c r="D63" s="144" t="s">
        <v>1050</v>
      </c>
      <c r="E63" s="145"/>
      <c r="F63" s="145"/>
      <c r="G63" s="145"/>
      <c r="H63" s="145"/>
      <c r="I63" s="145"/>
      <c r="J63" s="146">
        <f>J98</f>
        <v>0</v>
      </c>
      <c r="K63" s="143"/>
      <c r="L63" s="147"/>
    </row>
    <row r="64" spans="1:47" s="10" customFormat="1" ht="19.899999999999999" customHeight="1">
      <c r="B64" s="142"/>
      <c r="C64" s="143"/>
      <c r="D64" s="144" t="s">
        <v>1051</v>
      </c>
      <c r="E64" s="145"/>
      <c r="F64" s="145"/>
      <c r="G64" s="145"/>
      <c r="H64" s="145"/>
      <c r="I64" s="145"/>
      <c r="J64" s="146">
        <f>J109</f>
        <v>0</v>
      </c>
      <c r="K64" s="143"/>
      <c r="L64" s="147"/>
    </row>
    <row r="65" spans="1:31" s="10" customFormat="1" ht="19.899999999999999" customHeight="1">
      <c r="B65" s="142"/>
      <c r="C65" s="143"/>
      <c r="D65" s="144" t="s">
        <v>1052</v>
      </c>
      <c r="E65" s="145"/>
      <c r="F65" s="145"/>
      <c r="G65" s="145"/>
      <c r="H65" s="145"/>
      <c r="I65" s="145"/>
      <c r="J65" s="146">
        <f>J118</f>
        <v>0</v>
      </c>
      <c r="K65" s="143"/>
      <c r="L65" s="147"/>
    </row>
    <row r="66" spans="1:31" s="10" customFormat="1" ht="19.899999999999999" customHeight="1">
      <c r="B66" s="142"/>
      <c r="C66" s="143"/>
      <c r="D66" s="144" t="s">
        <v>1053</v>
      </c>
      <c r="E66" s="145"/>
      <c r="F66" s="145"/>
      <c r="G66" s="145"/>
      <c r="H66" s="145"/>
      <c r="I66" s="145"/>
      <c r="J66" s="146">
        <f>J147</f>
        <v>0</v>
      </c>
      <c r="K66" s="143"/>
      <c r="L66" s="147"/>
    </row>
    <row r="67" spans="1:31" s="10" customFormat="1" ht="19.899999999999999" customHeight="1">
      <c r="B67" s="142"/>
      <c r="C67" s="143"/>
      <c r="D67" s="144" t="s">
        <v>111</v>
      </c>
      <c r="E67" s="145"/>
      <c r="F67" s="145"/>
      <c r="G67" s="145"/>
      <c r="H67" s="145"/>
      <c r="I67" s="145"/>
      <c r="J67" s="146">
        <f>J189</f>
        <v>0</v>
      </c>
      <c r="K67" s="143"/>
      <c r="L67" s="147"/>
    </row>
    <row r="68" spans="1:31" s="9" customFormat="1" ht="24.95" customHeight="1">
      <c r="B68" s="136"/>
      <c r="C68" s="137"/>
      <c r="D68" s="138" t="s">
        <v>1054</v>
      </c>
      <c r="E68" s="139"/>
      <c r="F68" s="139"/>
      <c r="G68" s="139"/>
      <c r="H68" s="139"/>
      <c r="I68" s="139"/>
      <c r="J68" s="140">
        <f>J222</f>
        <v>0</v>
      </c>
      <c r="K68" s="137"/>
      <c r="L68" s="141"/>
    </row>
    <row r="69" spans="1:31" s="10" customFormat="1" ht="19.899999999999999" customHeight="1">
      <c r="B69" s="142"/>
      <c r="C69" s="143"/>
      <c r="D69" s="144" t="s">
        <v>1055</v>
      </c>
      <c r="E69" s="145"/>
      <c r="F69" s="145"/>
      <c r="G69" s="145"/>
      <c r="H69" s="145"/>
      <c r="I69" s="145"/>
      <c r="J69" s="146">
        <f>J223</f>
        <v>0</v>
      </c>
      <c r="K69" s="143"/>
      <c r="L69" s="147"/>
    </row>
    <row r="70" spans="1:31" s="10" customFormat="1" ht="19.899999999999999" customHeight="1">
      <c r="B70" s="142"/>
      <c r="C70" s="143"/>
      <c r="D70" s="144" t="s">
        <v>1056</v>
      </c>
      <c r="E70" s="145"/>
      <c r="F70" s="145"/>
      <c r="G70" s="145"/>
      <c r="H70" s="145"/>
      <c r="I70" s="145"/>
      <c r="J70" s="146">
        <f>J225</f>
        <v>0</v>
      </c>
      <c r="K70" s="143"/>
      <c r="L70" s="147"/>
    </row>
    <row r="71" spans="1:31" s="2" customFormat="1" ht="21.75" customHeight="1">
      <c r="A71" s="36"/>
      <c r="B71" s="37"/>
      <c r="C71" s="38"/>
      <c r="D71" s="38"/>
      <c r="E71" s="38"/>
      <c r="F71" s="38"/>
      <c r="G71" s="38"/>
      <c r="H71" s="38"/>
      <c r="I71" s="38"/>
      <c r="J71" s="38"/>
      <c r="K71" s="38"/>
      <c r="L71" s="108"/>
      <c r="S71" s="36"/>
      <c r="T71" s="36"/>
      <c r="U71" s="36"/>
      <c r="V71" s="36"/>
      <c r="W71" s="36"/>
      <c r="X71" s="36"/>
      <c r="Y71" s="36"/>
      <c r="Z71" s="36"/>
      <c r="AA71" s="36"/>
      <c r="AB71" s="36"/>
      <c r="AC71" s="36"/>
      <c r="AD71" s="36"/>
      <c r="AE71" s="36"/>
    </row>
    <row r="72" spans="1:31" s="2" customFormat="1" ht="6.95" customHeight="1">
      <c r="A72" s="36"/>
      <c r="B72" s="49"/>
      <c r="C72" s="50"/>
      <c r="D72" s="50"/>
      <c r="E72" s="50"/>
      <c r="F72" s="50"/>
      <c r="G72" s="50"/>
      <c r="H72" s="50"/>
      <c r="I72" s="50"/>
      <c r="J72" s="50"/>
      <c r="K72" s="50"/>
      <c r="L72" s="108"/>
      <c r="S72" s="36"/>
      <c r="T72" s="36"/>
      <c r="U72" s="36"/>
      <c r="V72" s="36"/>
      <c r="W72" s="36"/>
      <c r="X72" s="36"/>
      <c r="Y72" s="36"/>
      <c r="Z72" s="36"/>
      <c r="AA72" s="36"/>
      <c r="AB72" s="36"/>
      <c r="AC72" s="36"/>
      <c r="AD72" s="36"/>
      <c r="AE72" s="36"/>
    </row>
    <row r="76" spans="1:31" s="2" customFormat="1" ht="6.95" customHeight="1">
      <c r="A76" s="36"/>
      <c r="B76" s="51"/>
      <c r="C76" s="52"/>
      <c r="D76" s="52"/>
      <c r="E76" s="52"/>
      <c r="F76" s="52"/>
      <c r="G76" s="52"/>
      <c r="H76" s="52"/>
      <c r="I76" s="52"/>
      <c r="J76" s="52"/>
      <c r="K76" s="52"/>
      <c r="L76" s="108"/>
      <c r="S76" s="36"/>
      <c r="T76" s="36"/>
      <c r="U76" s="36"/>
      <c r="V76" s="36"/>
      <c r="W76" s="36"/>
      <c r="X76" s="36"/>
      <c r="Y76" s="36"/>
      <c r="Z76" s="36"/>
      <c r="AA76" s="36"/>
      <c r="AB76" s="36"/>
      <c r="AC76" s="36"/>
      <c r="AD76" s="36"/>
      <c r="AE76" s="36"/>
    </row>
    <row r="77" spans="1:31" s="2" customFormat="1" ht="24.95" customHeight="1">
      <c r="A77" s="36"/>
      <c r="B77" s="37"/>
      <c r="C77" s="25" t="s">
        <v>114</v>
      </c>
      <c r="D77" s="38"/>
      <c r="E77" s="38"/>
      <c r="F77" s="38"/>
      <c r="G77" s="38"/>
      <c r="H77" s="38"/>
      <c r="I77" s="38"/>
      <c r="J77" s="38"/>
      <c r="K77" s="38"/>
      <c r="L77" s="108"/>
      <c r="S77" s="36"/>
      <c r="T77" s="36"/>
      <c r="U77" s="36"/>
      <c r="V77" s="36"/>
      <c r="W77" s="36"/>
      <c r="X77" s="36"/>
      <c r="Y77" s="36"/>
      <c r="Z77" s="36"/>
      <c r="AA77" s="36"/>
      <c r="AB77" s="36"/>
      <c r="AC77" s="36"/>
      <c r="AD77" s="36"/>
      <c r="AE77" s="36"/>
    </row>
    <row r="78" spans="1:31" s="2" customFormat="1" ht="6.95" customHeight="1">
      <c r="A78" s="36"/>
      <c r="B78" s="37"/>
      <c r="C78" s="38"/>
      <c r="D78" s="38"/>
      <c r="E78" s="38"/>
      <c r="F78" s="38"/>
      <c r="G78" s="38"/>
      <c r="H78" s="38"/>
      <c r="I78" s="38"/>
      <c r="J78" s="38"/>
      <c r="K78" s="38"/>
      <c r="L78" s="108"/>
      <c r="S78" s="36"/>
      <c r="T78" s="36"/>
      <c r="U78" s="36"/>
      <c r="V78" s="36"/>
      <c r="W78" s="36"/>
      <c r="X78" s="36"/>
      <c r="Y78" s="36"/>
      <c r="Z78" s="36"/>
      <c r="AA78" s="36"/>
      <c r="AB78" s="36"/>
      <c r="AC78" s="36"/>
      <c r="AD78" s="36"/>
      <c r="AE78" s="36"/>
    </row>
    <row r="79" spans="1:31" s="2" customFormat="1" ht="12" customHeight="1">
      <c r="A79" s="36"/>
      <c r="B79" s="37"/>
      <c r="C79" s="31" t="s">
        <v>16</v>
      </c>
      <c r="D79" s="38"/>
      <c r="E79" s="38"/>
      <c r="F79" s="38"/>
      <c r="G79" s="38"/>
      <c r="H79" s="38"/>
      <c r="I79" s="38"/>
      <c r="J79" s="38"/>
      <c r="K79" s="38"/>
      <c r="L79" s="108"/>
      <c r="S79" s="36"/>
      <c r="T79" s="36"/>
      <c r="U79" s="36"/>
      <c r="V79" s="36"/>
      <c r="W79" s="36"/>
      <c r="X79" s="36"/>
      <c r="Y79" s="36"/>
      <c r="Z79" s="36"/>
      <c r="AA79" s="36"/>
      <c r="AB79" s="36"/>
      <c r="AC79" s="36"/>
      <c r="AD79" s="36"/>
      <c r="AE79" s="36"/>
    </row>
    <row r="80" spans="1:31" s="2" customFormat="1" ht="26.25" customHeight="1">
      <c r="A80" s="36"/>
      <c r="B80" s="37"/>
      <c r="C80" s="38"/>
      <c r="D80" s="38"/>
      <c r="E80" s="385" t="str">
        <f>E7</f>
        <v>Potravinová banka Královské Poříčí - I. část - hl. budova 1.NP a severo-západní část 2.NP, hl. vstup do budovy</v>
      </c>
      <c r="F80" s="386"/>
      <c r="G80" s="386"/>
      <c r="H80" s="386"/>
      <c r="I80" s="38"/>
      <c r="J80" s="38"/>
      <c r="K80" s="38"/>
      <c r="L80" s="108"/>
      <c r="S80" s="36"/>
      <c r="T80" s="36"/>
      <c r="U80" s="36"/>
      <c r="V80" s="36"/>
      <c r="W80" s="36"/>
      <c r="X80" s="36"/>
      <c r="Y80" s="36"/>
      <c r="Z80" s="36"/>
      <c r="AA80" s="36"/>
      <c r="AB80" s="36"/>
      <c r="AC80" s="36"/>
      <c r="AD80" s="36"/>
      <c r="AE80" s="36"/>
    </row>
    <row r="81" spans="1:65" s="2" customFormat="1" ht="12" customHeight="1">
      <c r="A81" s="36"/>
      <c r="B81" s="37"/>
      <c r="C81" s="31" t="s">
        <v>90</v>
      </c>
      <c r="D81" s="38"/>
      <c r="E81" s="38"/>
      <c r="F81" s="38"/>
      <c r="G81" s="38"/>
      <c r="H81" s="38"/>
      <c r="I81" s="38"/>
      <c r="J81" s="38"/>
      <c r="K81" s="38"/>
      <c r="L81" s="108"/>
      <c r="S81" s="36"/>
      <c r="T81" s="36"/>
      <c r="U81" s="36"/>
      <c r="V81" s="36"/>
      <c r="W81" s="36"/>
      <c r="X81" s="36"/>
      <c r="Y81" s="36"/>
      <c r="Z81" s="36"/>
      <c r="AA81" s="36"/>
      <c r="AB81" s="36"/>
      <c r="AC81" s="36"/>
      <c r="AD81" s="36"/>
      <c r="AE81" s="36"/>
    </row>
    <row r="82" spans="1:65" s="2" customFormat="1" ht="16.5" customHeight="1">
      <c r="A82" s="36"/>
      <c r="B82" s="37"/>
      <c r="C82" s="38"/>
      <c r="D82" s="38"/>
      <c r="E82" s="357" t="str">
        <f>E9</f>
        <v>02 - VYT + VZT</v>
      </c>
      <c r="F82" s="387"/>
      <c r="G82" s="387"/>
      <c r="H82" s="387"/>
      <c r="I82" s="38"/>
      <c r="J82" s="38"/>
      <c r="K82" s="38"/>
      <c r="L82" s="108"/>
      <c r="S82" s="36"/>
      <c r="T82" s="36"/>
      <c r="U82" s="36"/>
      <c r="V82" s="36"/>
      <c r="W82" s="36"/>
      <c r="X82" s="36"/>
      <c r="Y82" s="36"/>
      <c r="Z82" s="36"/>
      <c r="AA82" s="36"/>
      <c r="AB82" s="36"/>
      <c r="AC82" s="36"/>
      <c r="AD82" s="36"/>
      <c r="AE82" s="36"/>
    </row>
    <row r="83" spans="1:65" s="2" customFormat="1" ht="6.95" customHeight="1">
      <c r="A83" s="36"/>
      <c r="B83" s="37"/>
      <c r="C83" s="38"/>
      <c r="D83" s="38"/>
      <c r="E83" s="38"/>
      <c r="F83" s="38"/>
      <c r="G83" s="38"/>
      <c r="H83" s="38"/>
      <c r="I83" s="38"/>
      <c r="J83" s="38"/>
      <c r="K83" s="38"/>
      <c r="L83" s="108"/>
      <c r="S83" s="36"/>
      <c r="T83" s="36"/>
      <c r="U83" s="36"/>
      <c r="V83" s="36"/>
      <c r="W83" s="36"/>
      <c r="X83" s="36"/>
      <c r="Y83" s="36"/>
      <c r="Z83" s="36"/>
      <c r="AA83" s="36"/>
      <c r="AB83" s="36"/>
      <c r="AC83" s="36"/>
      <c r="AD83" s="36"/>
      <c r="AE83" s="36"/>
    </row>
    <row r="84" spans="1:65" s="2" customFormat="1" ht="12" customHeight="1">
      <c r="A84" s="36"/>
      <c r="B84" s="37"/>
      <c r="C84" s="31" t="s">
        <v>21</v>
      </c>
      <c r="D84" s="38"/>
      <c r="E84" s="38"/>
      <c r="F84" s="29" t="str">
        <f>F12</f>
        <v>Královské poříčí, Lázeňská 175</v>
      </c>
      <c r="G84" s="38"/>
      <c r="H84" s="38"/>
      <c r="I84" s="31" t="s">
        <v>23</v>
      </c>
      <c r="J84" s="61" t="str">
        <f>IF(J12="","",J12)</f>
        <v>15. 1. 2021</v>
      </c>
      <c r="K84" s="38"/>
      <c r="L84" s="108"/>
      <c r="S84" s="36"/>
      <c r="T84" s="36"/>
      <c r="U84" s="36"/>
      <c r="V84" s="36"/>
      <c r="W84" s="36"/>
      <c r="X84" s="36"/>
      <c r="Y84" s="36"/>
      <c r="Z84" s="36"/>
      <c r="AA84" s="36"/>
      <c r="AB84" s="36"/>
      <c r="AC84" s="36"/>
      <c r="AD84" s="36"/>
      <c r="AE84" s="36"/>
    </row>
    <row r="85" spans="1:65" s="2" customFormat="1" ht="6.95" customHeight="1">
      <c r="A85" s="36"/>
      <c r="B85" s="37"/>
      <c r="C85" s="38"/>
      <c r="D85" s="38"/>
      <c r="E85" s="38"/>
      <c r="F85" s="38"/>
      <c r="G85" s="38"/>
      <c r="H85" s="38"/>
      <c r="I85" s="38"/>
      <c r="J85" s="38"/>
      <c r="K85" s="38"/>
      <c r="L85" s="108"/>
      <c r="S85" s="36"/>
      <c r="T85" s="36"/>
      <c r="U85" s="36"/>
      <c r="V85" s="36"/>
      <c r="W85" s="36"/>
      <c r="X85" s="36"/>
      <c r="Y85" s="36"/>
      <c r="Z85" s="36"/>
      <c r="AA85" s="36"/>
      <c r="AB85" s="36"/>
      <c r="AC85" s="36"/>
      <c r="AD85" s="36"/>
      <c r="AE85" s="36"/>
    </row>
    <row r="86" spans="1:65" s="2" customFormat="1" ht="15.2" customHeight="1">
      <c r="A86" s="36"/>
      <c r="B86" s="37"/>
      <c r="C86" s="31" t="s">
        <v>25</v>
      </c>
      <c r="D86" s="38"/>
      <c r="E86" s="38"/>
      <c r="F86" s="29" t="str">
        <f>E15</f>
        <v>Potravinová banka Karlovarského kraje  z. s.</v>
      </c>
      <c r="G86" s="38"/>
      <c r="H86" s="38"/>
      <c r="I86" s="31" t="s">
        <v>31</v>
      </c>
      <c r="J86" s="34" t="str">
        <f>E21</f>
        <v>SCHRADER s.r.o.</v>
      </c>
      <c r="K86" s="38"/>
      <c r="L86" s="108"/>
      <c r="S86" s="36"/>
      <c r="T86" s="36"/>
      <c r="U86" s="36"/>
      <c r="V86" s="36"/>
      <c r="W86" s="36"/>
      <c r="X86" s="36"/>
      <c r="Y86" s="36"/>
      <c r="Z86" s="36"/>
      <c r="AA86" s="36"/>
      <c r="AB86" s="36"/>
      <c r="AC86" s="36"/>
      <c r="AD86" s="36"/>
      <c r="AE86" s="36"/>
    </row>
    <row r="87" spans="1:65" s="2" customFormat="1" ht="15.2" customHeight="1">
      <c r="A87" s="36"/>
      <c r="B87" s="37"/>
      <c r="C87" s="31" t="s">
        <v>29</v>
      </c>
      <c r="D87" s="38"/>
      <c r="E87" s="38"/>
      <c r="F87" s="29" t="str">
        <f>IF(E18="","",E18)</f>
        <v>Vyplň údaj</v>
      </c>
      <c r="G87" s="38"/>
      <c r="H87" s="38"/>
      <c r="I87" s="31" t="s">
        <v>34</v>
      </c>
      <c r="J87" s="34" t="str">
        <f>E24</f>
        <v>Michal Kubelka</v>
      </c>
      <c r="K87" s="38"/>
      <c r="L87" s="108"/>
      <c r="S87" s="36"/>
      <c r="T87" s="36"/>
      <c r="U87" s="36"/>
      <c r="V87" s="36"/>
      <c r="W87" s="36"/>
      <c r="X87" s="36"/>
      <c r="Y87" s="36"/>
      <c r="Z87" s="36"/>
      <c r="AA87" s="36"/>
      <c r="AB87" s="36"/>
      <c r="AC87" s="36"/>
      <c r="AD87" s="36"/>
      <c r="AE87" s="36"/>
    </row>
    <row r="88" spans="1:65" s="2" customFormat="1" ht="10.35" customHeight="1">
      <c r="A88" s="36"/>
      <c r="B88" s="37"/>
      <c r="C88" s="38"/>
      <c r="D88" s="38"/>
      <c r="E88" s="38"/>
      <c r="F88" s="38"/>
      <c r="G88" s="38"/>
      <c r="H88" s="38"/>
      <c r="I88" s="38"/>
      <c r="J88" s="38"/>
      <c r="K88" s="38"/>
      <c r="L88" s="108"/>
      <c r="S88" s="36"/>
      <c r="T88" s="36"/>
      <c r="U88" s="36"/>
      <c r="V88" s="36"/>
      <c r="W88" s="36"/>
      <c r="X88" s="36"/>
      <c r="Y88" s="36"/>
      <c r="Z88" s="36"/>
      <c r="AA88" s="36"/>
      <c r="AB88" s="36"/>
      <c r="AC88" s="36"/>
      <c r="AD88" s="36"/>
      <c r="AE88" s="36"/>
    </row>
    <row r="89" spans="1:65" s="11" customFormat="1" ht="29.25" customHeight="1">
      <c r="A89" s="148"/>
      <c r="B89" s="149"/>
      <c r="C89" s="150" t="s">
        <v>115</v>
      </c>
      <c r="D89" s="151" t="s">
        <v>57</v>
      </c>
      <c r="E89" s="151" t="s">
        <v>53</v>
      </c>
      <c r="F89" s="151" t="s">
        <v>54</v>
      </c>
      <c r="G89" s="151" t="s">
        <v>116</v>
      </c>
      <c r="H89" s="151" t="s">
        <v>117</v>
      </c>
      <c r="I89" s="151" t="s">
        <v>118</v>
      </c>
      <c r="J89" s="151" t="s">
        <v>94</v>
      </c>
      <c r="K89" s="152" t="s">
        <v>119</v>
      </c>
      <c r="L89" s="153"/>
      <c r="M89" s="70" t="s">
        <v>19</v>
      </c>
      <c r="N89" s="71" t="s">
        <v>42</v>
      </c>
      <c r="O89" s="71" t="s">
        <v>120</v>
      </c>
      <c r="P89" s="71" t="s">
        <v>121</v>
      </c>
      <c r="Q89" s="71" t="s">
        <v>122</v>
      </c>
      <c r="R89" s="71" t="s">
        <v>123</v>
      </c>
      <c r="S89" s="71" t="s">
        <v>124</v>
      </c>
      <c r="T89" s="72" t="s">
        <v>125</v>
      </c>
      <c r="U89" s="148"/>
      <c r="V89" s="148"/>
      <c r="W89" s="148"/>
      <c r="X89" s="148"/>
      <c r="Y89" s="148"/>
      <c r="Z89" s="148"/>
      <c r="AA89" s="148"/>
      <c r="AB89" s="148"/>
      <c r="AC89" s="148"/>
      <c r="AD89" s="148"/>
      <c r="AE89" s="148"/>
    </row>
    <row r="90" spans="1:65" s="2" customFormat="1" ht="22.9" customHeight="1">
      <c r="A90" s="36"/>
      <c r="B90" s="37"/>
      <c r="C90" s="77" t="s">
        <v>126</v>
      </c>
      <c r="D90" s="38"/>
      <c r="E90" s="38"/>
      <c r="F90" s="38"/>
      <c r="G90" s="38"/>
      <c r="H90" s="38"/>
      <c r="I90" s="38"/>
      <c r="J90" s="154">
        <f>BK90</f>
        <v>0</v>
      </c>
      <c r="K90" s="38"/>
      <c r="L90" s="41"/>
      <c r="M90" s="73"/>
      <c r="N90" s="155"/>
      <c r="O90" s="74"/>
      <c r="P90" s="156">
        <f>P91+P97+P222</f>
        <v>0</v>
      </c>
      <c r="Q90" s="74"/>
      <c r="R90" s="156">
        <f>R91+R97+R222</f>
        <v>0</v>
      </c>
      <c r="S90" s="74"/>
      <c r="T90" s="157">
        <f>T91+T97+T222</f>
        <v>0</v>
      </c>
      <c r="U90" s="36"/>
      <c r="V90" s="36"/>
      <c r="W90" s="36"/>
      <c r="X90" s="36"/>
      <c r="Y90" s="36"/>
      <c r="Z90" s="36"/>
      <c r="AA90" s="36"/>
      <c r="AB90" s="36"/>
      <c r="AC90" s="36"/>
      <c r="AD90" s="36"/>
      <c r="AE90" s="36"/>
      <c r="AT90" s="19" t="s">
        <v>71</v>
      </c>
      <c r="AU90" s="19" t="s">
        <v>95</v>
      </c>
      <c r="BK90" s="158">
        <f>BK91+BK97+BK222</f>
        <v>0</v>
      </c>
    </row>
    <row r="91" spans="1:65" s="12" customFormat="1" ht="25.9" customHeight="1">
      <c r="B91" s="159"/>
      <c r="C91" s="160"/>
      <c r="D91" s="161" t="s">
        <v>71</v>
      </c>
      <c r="E91" s="162" t="s">
        <v>127</v>
      </c>
      <c r="F91" s="162" t="s">
        <v>128</v>
      </c>
      <c r="G91" s="160"/>
      <c r="H91" s="160"/>
      <c r="I91" s="163"/>
      <c r="J91" s="164">
        <f>BK91</f>
        <v>0</v>
      </c>
      <c r="K91" s="160"/>
      <c r="L91" s="165"/>
      <c r="M91" s="166"/>
      <c r="N91" s="167"/>
      <c r="O91" s="167"/>
      <c r="P91" s="168">
        <f>P92</f>
        <v>0</v>
      </c>
      <c r="Q91" s="167"/>
      <c r="R91" s="168">
        <f>R92</f>
        <v>0</v>
      </c>
      <c r="S91" s="167"/>
      <c r="T91" s="169">
        <f>T92</f>
        <v>0</v>
      </c>
      <c r="AR91" s="170" t="s">
        <v>80</v>
      </c>
      <c r="AT91" s="171" t="s">
        <v>71</v>
      </c>
      <c r="AU91" s="171" t="s">
        <v>72</v>
      </c>
      <c r="AY91" s="170" t="s">
        <v>129</v>
      </c>
      <c r="BK91" s="172">
        <f>BK92</f>
        <v>0</v>
      </c>
    </row>
    <row r="92" spans="1:65" s="12" customFormat="1" ht="22.9" customHeight="1">
      <c r="B92" s="159"/>
      <c r="C92" s="160"/>
      <c r="D92" s="161" t="s">
        <v>71</v>
      </c>
      <c r="E92" s="173" t="s">
        <v>198</v>
      </c>
      <c r="F92" s="173" t="s">
        <v>251</v>
      </c>
      <c r="G92" s="160"/>
      <c r="H92" s="160"/>
      <c r="I92" s="163"/>
      <c r="J92" s="174">
        <f>BK92</f>
        <v>0</v>
      </c>
      <c r="K92" s="160"/>
      <c r="L92" s="165"/>
      <c r="M92" s="166"/>
      <c r="N92" s="167"/>
      <c r="O92" s="167"/>
      <c r="P92" s="168">
        <f>SUM(P93:P96)</f>
        <v>0</v>
      </c>
      <c r="Q92" s="167"/>
      <c r="R92" s="168">
        <f>SUM(R93:R96)</f>
        <v>0</v>
      </c>
      <c r="S92" s="167"/>
      <c r="T92" s="169">
        <f>SUM(T93:T96)</f>
        <v>0</v>
      </c>
      <c r="AR92" s="170" t="s">
        <v>80</v>
      </c>
      <c r="AT92" s="171" t="s">
        <v>71</v>
      </c>
      <c r="AU92" s="171" t="s">
        <v>80</v>
      </c>
      <c r="AY92" s="170" t="s">
        <v>129</v>
      </c>
      <c r="BK92" s="172">
        <f>SUM(BK93:BK96)</f>
        <v>0</v>
      </c>
    </row>
    <row r="93" spans="1:65" s="2" customFormat="1" ht="24.2" customHeight="1">
      <c r="A93" s="36"/>
      <c r="B93" s="37"/>
      <c r="C93" s="175" t="s">
        <v>80</v>
      </c>
      <c r="D93" s="175" t="s">
        <v>132</v>
      </c>
      <c r="E93" s="176" t="s">
        <v>1057</v>
      </c>
      <c r="F93" s="177" t="s">
        <v>1058</v>
      </c>
      <c r="G93" s="178" t="s">
        <v>573</v>
      </c>
      <c r="H93" s="179">
        <v>2.93</v>
      </c>
      <c r="I93" s="180"/>
      <c r="J93" s="181">
        <f>ROUND(I93*H93,2)</f>
        <v>0</v>
      </c>
      <c r="K93" s="177" t="s">
        <v>19</v>
      </c>
      <c r="L93" s="41"/>
      <c r="M93" s="182" t="s">
        <v>19</v>
      </c>
      <c r="N93" s="183" t="s">
        <v>43</v>
      </c>
      <c r="O93" s="66"/>
      <c r="P93" s="184">
        <f>O93*H93</f>
        <v>0</v>
      </c>
      <c r="Q93" s="184">
        <v>0</v>
      </c>
      <c r="R93" s="184">
        <f>Q93*H93</f>
        <v>0</v>
      </c>
      <c r="S93" s="184">
        <v>0</v>
      </c>
      <c r="T93" s="185">
        <f>S93*H93</f>
        <v>0</v>
      </c>
      <c r="U93" s="36"/>
      <c r="V93" s="36"/>
      <c r="W93" s="36"/>
      <c r="X93" s="36"/>
      <c r="Y93" s="36"/>
      <c r="Z93" s="36"/>
      <c r="AA93" s="36"/>
      <c r="AB93" s="36"/>
      <c r="AC93" s="36"/>
      <c r="AD93" s="36"/>
      <c r="AE93" s="36"/>
      <c r="AR93" s="186" t="s">
        <v>137</v>
      </c>
      <c r="AT93" s="186" t="s">
        <v>132</v>
      </c>
      <c r="AU93" s="186" t="s">
        <v>82</v>
      </c>
      <c r="AY93" s="19" t="s">
        <v>129</v>
      </c>
      <c r="BE93" s="187">
        <f>IF(N93="základní",J93,0)</f>
        <v>0</v>
      </c>
      <c r="BF93" s="187">
        <f>IF(N93="snížená",J93,0)</f>
        <v>0</v>
      </c>
      <c r="BG93" s="187">
        <f>IF(N93="zákl. přenesená",J93,0)</f>
        <v>0</v>
      </c>
      <c r="BH93" s="187">
        <f>IF(N93="sníž. přenesená",J93,0)</f>
        <v>0</v>
      </c>
      <c r="BI93" s="187">
        <f>IF(N93="nulová",J93,0)</f>
        <v>0</v>
      </c>
      <c r="BJ93" s="19" t="s">
        <v>80</v>
      </c>
      <c r="BK93" s="187">
        <f>ROUND(I93*H93,2)</f>
        <v>0</v>
      </c>
      <c r="BL93" s="19" t="s">
        <v>137</v>
      </c>
      <c r="BM93" s="186" t="s">
        <v>1059</v>
      </c>
    </row>
    <row r="94" spans="1:65" s="13" customFormat="1" ht="11.25">
      <c r="B94" s="193"/>
      <c r="C94" s="194"/>
      <c r="D94" s="195" t="s">
        <v>141</v>
      </c>
      <c r="E94" s="196" t="s">
        <v>19</v>
      </c>
      <c r="F94" s="197" t="s">
        <v>1060</v>
      </c>
      <c r="G94" s="194"/>
      <c r="H94" s="196" t="s">
        <v>19</v>
      </c>
      <c r="I94" s="198"/>
      <c r="J94" s="194"/>
      <c r="K94" s="194"/>
      <c r="L94" s="199"/>
      <c r="M94" s="200"/>
      <c r="N94" s="201"/>
      <c r="O94" s="201"/>
      <c r="P94" s="201"/>
      <c r="Q94" s="201"/>
      <c r="R94" s="201"/>
      <c r="S94" s="201"/>
      <c r="T94" s="202"/>
      <c r="AT94" s="203" t="s">
        <v>141</v>
      </c>
      <c r="AU94" s="203" t="s">
        <v>82</v>
      </c>
      <c r="AV94" s="13" t="s">
        <v>80</v>
      </c>
      <c r="AW94" s="13" t="s">
        <v>33</v>
      </c>
      <c r="AX94" s="13" t="s">
        <v>72</v>
      </c>
      <c r="AY94" s="203" t="s">
        <v>129</v>
      </c>
    </row>
    <row r="95" spans="1:65" s="14" customFormat="1" ht="11.25">
      <c r="B95" s="204"/>
      <c r="C95" s="205"/>
      <c r="D95" s="195" t="s">
        <v>141</v>
      </c>
      <c r="E95" s="206" t="s">
        <v>19</v>
      </c>
      <c r="F95" s="207" t="s">
        <v>1061</v>
      </c>
      <c r="G95" s="205"/>
      <c r="H95" s="208">
        <v>2.93</v>
      </c>
      <c r="I95" s="209"/>
      <c r="J95" s="205"/>
      <c r="K95" s="205"/>
      <c r="L95" s="210"/>
      <c r="M95" s="211"/>
      <c r="N95" s="212"/>
      <c r="O95" s="212"/>
      <c r="P95" s="212"/>
      <c r="Q95" s="212"/>
      <c r="R95" s="212"/>
      <c r="S95" s="212"/>
      <c r="T95" s="213"/>
      <c r="AT95" s="214" t="s">
        <v>141</v>
      </c>
      <c r="AU95" s="214" t="s">
        <v>82</v>
      </c>
      <c r="AV95" s="14" t="s">
        <v>82</v>
      </c>
      <c r="AW95" s="14" t="s">
        <v>33</v>
      </c>
      <c r="AX95" s="14" t="s">
        <v>72</v>
      </c>
      <c r="AY95" s="214" t="s">
        <v>129</v>
      </c>
    </row>
    <row r="96" spans="1:65" s="15" customFormat="1" ht="11.25">
      <c r="B96" s="215"/>
      <c r="C96" s="216"/>
      <c r="D96" s="195" t="s">
        <v>141</v>
      </c>
      <c r="E96" s="217" t="s">
        <v>19</v>
      </c>
      <c r="F96" s="218" t="s">
        <v>145</v>
      </c>
      <c r="G96" s="216"/>
      <c r="H96" s="219">
        <v>2.93</v>
      </c>
      <c r="I96" s="220"/>
      <c r="J96" s="216"/>
      <c r="K96" s="216"/>
      <c r="L96" s="221"/>
      <c r="M96" s="222"/>
      <c r="N96" s="223"/>
      <c r="O96" s="223"/>
      <c r="P96" s="223"/>
      <c r="Q96" s="223"/>
      <c r="R96" s="223"/>
      <c r="S96" s="223"/>
      <c r="T96" s="224"/>
      <c r="AT96" s="225" t="s">
        <v>141</v>
      </c>
      <c r="AU96" s="225" t="s">
        <v>82</v>
      </c>
      <c r="AV96" s="15" t="s">
        <v>137</v>
      </c>
      <c r="AW96" s="15" t="s">
        <v>33</v>
      </c>
      <c r="AX96" s="15" t="s">
        <v>80</v>
      </c>
      <c r="AY96" s="225" t="s">
        <v>129</v>
      </c>
    </row>
    <row r="97" spans="1:65" s="12" customFormat="1" ht="25.9" customHeight="1">
      <c r="B97" s="159"/>
      <c r="C97" s="160"/>
      <c r="D97" s="161" t="s">
        <v>71</v>
      </c>
      <c r="E97" s="162" t="s">
        <v>558</v>
      </c>
      <c r="F97" s="162" t="s">
        <v>559</v>
      </c>
      <c r="G97" s="160"/>
      <c r="H97" s="160"/>
      <c r="I97" s="163"/>
      <c r="J97" s="164">
        <f>BK97</f>
        <v>0</v>
      </c>
      <c r="K97" s="160"/>
      <c r="L97" s="165"/>
      <c r="M97" s="166"/>
      <c r="N97" s="167"/>
      <c r="O97" s="167"/>
      <c r="P97" s="168">
        <f>P98+P109+P118+P147+P189</f>
        <v>0</v>
      </c>
      <c r="Q97" s="167"/>
      <c r="R97" s="168">
        <f>R98+R109+R118+R147+R189</f>
        <v>0</v>
      </c>
      <c r="S97" s="167"/>
      <c r="T97" s="169">
        <f>T98+T109+T118+T147+T189</f>
        <v>0</v>
      </c>
      <c r="AR97" s="170" t="s">
        <v>82</v>
      </c>
      <c r="AT97" s="171" t="s">
        <v>71</v>
      </c>
      <c r="AU97" s="171" t="s">
        <v>72</v>
      </c>
      <c r="AY97" s="170" t="s">
        <v>129</v>
      </c>
      <c r="BK97" s="172">
        <f>BK98+BK109+BK118+BK147+BK189</f>
        <v>0</v>
      </c>
    </row>
    <row r="98" spans="1:65" s="12" customFormat="1" ht="22.9" customHeight="1">
      <c r="B98" s="159"/>
      <c r="C98" s="160"/>
      <c r="D98" s="161" t="s">
        <v>71</v>
      </c>
      <c r="E98" s="173" t="s">
        <v>1062</v>
      </c>
      <c r="F98" s="173" t="s">
        <v>1063</v>
      </c>
      <c r="G98" s="160"/>
      <c r="H98" s="160"/>
      <c r="I98" s="163"/>
      <c r="J98" s="174">
        <f>BK98</f>
        <v>0</v>
      </c>
      <c r="K98" s="160"/>
      <c r="L98" s="165"/>
      <c r="M98" s="166"/>
      <c r="N98" s="167"/>
      <c r="O98" s="167"/>
      <c r="P98" s="168">
        <f>SUM(P99:P108)</f>
        <v>0</v>
      </c>
      <c r="Q98" s="167"/>
      <c r="R98" s="168">
        <f>SUM(R99:R108)</f>
        <v>0</v>
      </c>
      <c r="S98" s="167"/>
      <c r="T98" s="169">
        <f>SUM(T99:T108)</f>
        <v>0</v>
      </c>
      <c r="AR98" s="170" t="s">
        <v>82</v>
      </c>
      <c r="AT98" s="171" t="s">
        <v>71</v>
      </c>
      <c r="AU98" s="171" t="s">
        <v>80</v>
      </c>
      <c r="AY98" s="170" t="s">
        <v>129</v>
      </c>
      <c r="BK98" s="172">
        <f>SUM(BK99:BK108)</f>
        <v>0</v>
      </c>
    </row>
    <row r="99" spans="1:65" s="2" customFormat="1" ht="21.75" customHeight="1">
      <c r="A99" s="36"/>
      <c r="B99" s="37"/>
      <c r="C99" s="175" t="s">
        <v>82</v>
      </c>
      <c r="D99" s="175" t="s">
        <v>132</v>
      </c>
      <c r="E99" s="176" t="s">
        <v>1064</v>
      </c>
      <c r="F99" s="177" t="s">
        <v>1065</v>
      </c>
      <c r="G99" s="178" t="s">
        <v>168</v>
      </c>
      <c r="H99" s="179">
        <v>80</v>
      </c>
      <c r="I99" s="180"/>
      <c r="J99" s="181">
        <f t="shared" ref="J99:J108" si="0">ROUND(I99*H99,2)</f>
        <v>0</v>
      </c>
      <c r="K99" s="177" t="s">
        <v>19</v>
      </c>
      <c r="L99" s="41"/>
      <c r="M99" s="182" t="s">
        <v>19</v>
      </c>
      <c r="N99" s="183" t="s">
        <v>43</v>
      </c>
      <c r="O99" s="66"/>
      <c r="P99" s="184">
        <f t="shared" ref="P99:P108" si="1">O99*H99</f>
        <v>0</v>
      </c>
      <c r="Q99" s="184">
        <v>0</v>
      </c>
      <c r="R99" s="184">
        <f t="shared" ref="R99:R108" si="2">Q99*H99</f>
        <v>0</v>
      </c>
      <c r="S99" s="184">
        <v>0</v>
      </c>
      <c r="T99" s="185">
        <f t="shared" ref="T99:T108" si="3">S99*H99</f>
        <v>0</v>
      </c>
      <c r="U99" s="36"/>
      <c r="V99" s="36"/>
      <c r="W99" s="36"/>
      <c r="X99" s="36"/>
      <c r="Y99" s="36"/>
      <c r="Z99" s="36"/>
      <c r="AA99" s="36"/>
      <c r="AB99" s="36"/>
      <c r="AC99" s="36"/>
      <c r="AD99" s="36"/>
      <c r="AE99" s="36"/>
      <c r="AR99" s="186" t="s">
        <v>246</v>
      </c>
      <c r="AT99" s="186" t="s">
        <v>132</v>
      </c>
      <c r="AU99" s="186" t="s">
        <v>82</v>
      </c>
      <c r="AY99" s="19" t="s">
        <v>129</v>
      </c>
      <c r="BE99" s="187">
        <f t="shared" ref="BE99:BE108" si="4">IF(N99="základní",J99,0)</f>
        <v>0</v>
      </c>
      <c r="BF99" s="187">
        <f t="shared" ref="BF99:BF108" si="5">IF(N99="snížená",J99,0)</f>
        <v>0</v>
      </c>
      <c r="BG99" s="187">
        <f t="shared" ref="BG99:BG108" si="6">IF(N99="zákl. přenesená",J99,0)</f>
        <v>0</v>
      </c>
      <c r="BH99" s="187">
        <f t="shared" ref="BH99:BH108" si="7">IF(N99="sníž. přenesená",J99,0)</f>
        <v>0</v>
      </c>
      <c r="BI99" s="187">
        <f t="shared" ref="BI99:BI108" si="8">IF(N99="nulová",J99,0)</f>
        <v>0</v>
      </c>
      <c r="BJ99" s="19" t="s">
        <v>80</v>
      </c>
      <c r="BK99" s="187">
        <f t="shared" ref="BK99:BK108" si="9">ROUND(I99*H99,2)</f>
        <v>0</v>
      </c>
      <c r="BL99" s="19" t="s">
        <v>246</v>
      </c>
      <c r="BM99" s="186" t="s">
        <v>1066</v>
      </c>
    </row>
    <row r="100" spans="1:65" s="2" customFormat="1" ht="24.2" customHeight="1">
      <c r="A100" s="36"/>
      <c r="B100" s="37"/>
      <c r="C100" s="175" t="s">
        <v>130</v>
      </c>
      <c r="D100" s="175" t="s">
        <v>132</v>
      </c>
      <c r="E100" s="176" t="s">
        <v>1067</v>
      </c>
      <c r="F100" s="177" t="s">
        <v>1068</v>
      </c>
      <c r="G100" s="178" t="s">
        <v>573</v>
      </c>
      <c r="H100" s="179">
        <v>165</v>
      </c>
      <c r="I100" s="180"/>
      <c r="J100" s="181">
        <f t="shared" si="0"/>
        <v>0</v>
      </c>
      <c r="K100" s="177" t="s">
        <v>19</v>
      </c>
      <c r="L100" s="41"/>
      <c r="M100" s="182" t="s">
        <v>19</v>
      </c>
      <c r="N100" s="183" t="s">
        <v>43</v>
      </c>
      <c r="O100" s="66"/>
      <c r="P100" s="184">
        <f t="shared" si="1"/>
        <v>0</v>
      </c>
      <c r="Q100" s="184">
        <v>0</v>
      </c>
      <c r="R100" s="184">
        <f t="shared" si="2"/>
        <v>0</v>
      </c>
      <c r="S100" s="184">
        <v>0</v>
      </c>
      <c r="T100" s="185">
        <f t="shared" si="3"/>
        <v>0</v>
      </c>
      <c r="U100" s="36"/>
      <c r="V100" s="36"/>
      <c r="W100" s="36"/>
      <c r="X100" s="36"/>
      <c r="Y100" s="36"/>
      <c r="Z100" s="36"/>
      <c r="AA100" s="36"/>
      <c r="AB100" s="36"/>
      <c r="AC100" s="36"/>
      <c r="AD100" s="36"/>
      <c r="AE100" s="36"/>
      <c r="AR100" s="186" t="s">
        <v>246</v>
      </c>
      <c r="AT100" s="186" t="s">
        <v>132</v>
      </c>
      <c r="AU100" s="186" t="s">
        <v>82</v>
      </c>
      <c r="AY100" s="19" t="s">
        <v>129</v>
      </c>
      <c r="BE100" s="187">
        <f t="shared" si="4"/>
        <v>0</v>
      </c>
      <c r="BF100" s="187">
        <f t="shared" si="5"/>
        <v>0</v>
      </c>
      <c r="BG100" s="187">
        <f t="shared" si="6"/>
        <v>0</v>
      </c>
      <c r="BH100" s="187">
        <f t="shared" si="7"/>
        <v>0</v>
      </c>
      <c r="BI100" s="187">
        <f t="shared" si="8"/>
        <v>0</v>
      </c>
      <c r="BJ100" s="19" t="s">
        <v>80</v>
      </c>
      <c r="BK100" s="187">
        <f t="shared" si="9"/>
        <v>0</v>
      </c>
      <c r="BL100" s="19" t="s">
        <v>246</v>
      </c>
      <c r="BM100" s="186" t="s">
        <v>1069</v>
      </c>
    </row>
    <row r="101" spans="1:65" s="2" customFormat="1" ht="24.2" customHeight="1">
      <c r="A101" s="36"/>
      <c r="B101" s="37"/>
      <c r="C101" s="175" t="s">
        <v>137</v>
      </c>
      <c r="D101" s="175" t="s">
        <v>132</v>
      </c>
      <c r="E101" s="176" t="s">
        <v>1070</v>
      </c>
      <c r="F101" s="177" t="s">
        <v>1071</v>
      </c>
      <c r="G101" s="178" t="s">
        <v>573</v>
      </c>
      <c r="H101" s="179">
        <v>148</v>
      </c>
      <c r="I101" s="180"/>
      <c r="J101" s="181">
        <f t="shared" si="0"/>
        <v>0</v>
      </c>
      <c r="K101" s="177" t="s">
        <v>19</v>
      </c>
      <c r="L101" s="41"/>
      <c r="M101" s="182" t="s">
        <v>19</v>
      </c>
      <c r="N101" s="183" t="s">
        <v>43</v>
      </c>
      <c r="O101" s="66"/>
      <c r="P101" s="184">
        <f t="shared" si="1"/>
        <v>0</v>
      </c>
      <c r="Q101" s="184">
        <v>0</v>
      </c>
      <c r="R101" s="184">
        <f t="shared" si="2"/>
        <v>0</v>
      </c>
      <c r="S101" s="184">
        <v>0</v>
      </c>
      <c r="T101" s="185">
        <f t="shared" si="3"/>
        <v>0</v>
      </c>
      <c r="U101" s="36"/>
      <c r="V101" s="36"/>
      <c r="W101" s="36"/>
      <c r="X101" s="36"/>
      <c r="Y101" s="36"/>
      <c r="Z101" s="36"/>
      <c r="AA101" s="36"/>
      <c r="AB101" s="36"/>
      <c r="AC101" s="36"/>
      <c r="AD101" s="36"/>
      <c r="AE101" s="36"/>
      <c r="AR101" s="186" t="s">
        <v>246</v>
      </c>
      <c r="AT101" s="186" t="s">
        <v>132</v>
      </c>
      <c r="AU101" s="186" t="s">
        <v>82</v>
      </c>
      <c r="AY101" s="19" t="s">
        <v>129</v>
      </c>
      <c r="BE101" s="187">
        <f t="shared" si="4"/>
        <v>0</v>
      </c>
      <c r="BF101" s="187">
        <f t="shared" si="5"/>
        <v>0</v>
      </c>
      <c r="BG101" s="187">
        <f t="shared" si="6"/>
        <v>0</v>
      </c>
      <c r="BH101" s="187">
        <f t="shared" si="7"/>
        <v>0</v>
      </c>
      <c r="BI101" s="187">
        <f t="shared" si="8"/>
        <v>0</v>
      </c>
      <c r="BJ101" s="19" t="s">
        <v>80</v>
      </c>
      <c r="BK101" s="187">
        <f t="shared" si="9"/>
        <v>0</v>
      </c>
      <c r="BL101" s="19" t="s">
        <v>246</v>
      </c>
      <c r="BM101" s="186" t="s">
        <v>1072</v>
      </c>
    </row>
    <row r="102" spans="1:65" s="2" customFormat="1" ht="16.5" customHeight="1">
      <c r="A102" s="36"/>
      <c r="B102" s="37"/>
      <c r="C102" s="175" t="s">
        <v>165</v>
      </c>
      <c r="D102" s="175" t="s">
        <v>132</v>
      </c>
      <c r="E102" s="176" t="s">
        <v>1073</v>
      </c>
      <c r="F102" s="177" t="s">
        <v>1074</v>
      </c>
      <c r="G102" s="178" t="s">
        <v>573</v>
      </c>
      <c r="H102" s="179">
        <v>133.328</v>
      </c>
      <c r="I102" s="180"/>
      <c r="J102" s="181">
        <f t="shared" si="0"/>
        <v>0</v>
      </c>
      <c r="K102" s="177" t="s">
        <v>19</v>
      </c>
      <c r="L102" s="41"/>
      <c r="M102" s="182" t="s">
        <v>19</v>
      </c>
      <c r="N102" s="183" t="s">
        <v>43</v>
      </c>
      <c r="O102" s="66"/>
      <c r="P102" s="184">
        <f t="shared" si="1"/>
        <v>0</v>
      </c>
      <c r="Q102" s="184">
        <v>0</v>
      </c>
      <c r="R102" s="184">
        <f t="shared" si="2"/>
        <v>0</v>
      </c>
      <c r="S102" s="184">
        <v>0</v>
      </c>
      <c r="T102" s="185">
        <f t="shared" si="3"/>
        <v>0</v>
      </c>
      <c r="U102" s="36"/>
      <c r="V102" s="36"/>
      <c r="W102" s="36"/>
      <c r="X102" s="36"/>
      <c r="Y102" s="36"/>
      <c r="Z102" s="36"/>
      <c r="AA102" s="36"/>
      <c r="AB102" s="36"/>
      <c r="AC102" s="36"/>
      <c r="AD102" s="36"/>
      <c r="AE102" s="36"/>
      <c r="AR102" s="186" t="s">
        <v>246</v>
      </c>
      <c r="AT102" s="186" t="s">
        <v>132</v>
      </c>
      <c r="AU102" s="186" t="s">
        <v>82</v>
      </c>
      <c r="AY102" s="19" t="s">
        <v>129</v>
      </c>
      <c r="BE102" s="187">
        <f t="shared" si="4"/>
        <v>0</v>
      </c>
      <c r="BF102" s="187">
        <f t="shared" si="5"/>
        <v>0</v>
      </c>
      <c r="BG102" s="187">
        <f t="shared" si="6"/>
        <v>0</v>
      </c>
      <c r="BH102" s="187">
        <f t="shared" si="7"/>
        <v>0</v>
      </c>
      <c r="BI102" s="187">
        <f t="shared" si="8"/>
        <v>0</v>
      </c>
      <c r="BJ102" s="19" t="s">
        <v>80</v>
      </c>
      <c r="BK102" s="187">
        <f t="shared" si="9"/>
        <v>0</v>
      </c>
      <c r="BL102" s="19" t="s">
        <v>246</v>
      </c>
      <c r="BM102" s="186" t="s">
        <v>1075</v>
      </c>
    </row>
    <row r="103" spans="1:65" s="2" customFormat="1" ht="16.5" customHeight="1">
      <c r="A103" s="36"/>
      <c r="B103" s="37"/>
      <c r="C103" s="175" t="s">
        <v>173</v>
      </c>
      <c r="D103" s="175" t="s">
        <v>132</v>
      </c>
      <c r="E103" s="176" t="s">
        <v>1076</v>
      </c>
      <c r="F103" s="177" t="s">
        <v>1077</v>
      </c>
      <c r="G103" s="178" t="s">
        <v>573</v>
      </c>
      <c r="H103" s="179">
        <v>22.212</v>
      </c>
      <c r="I103" s="180"/>
      <c r="J103" s="181">
        <f t="shared" si="0"/>
        <v>0</v>
      </c>
      <c r="K103" s="177" t="s">
        <v>19</v>
      </c>
      <c r="L103" s="41"/>
      <c r="M103" s="182" t="s">
        <v>19</v>
      </c>
      <c r="N103" s="183" t="s">
        <v>43</v>
      </c>
      <c r="O103" s="66"/>
      <c r="P103" s="184">
        <f t="shared" si="1"/>
        <v>0</v>
      </c>
      <c r="Q103" s="184">
        <v>0</v>
      </c>
      <c r="R103" s="184">
        <f t="shared" si="2"/>
        <v>0</v>
      </c>
      <c r="S103" s="184">
        <v>0</v>
      </c>
      <c r="T103" s="185">
        <f t="shared" si="3"/>
        <v>0</v>
      </c>
      <c r="U103" s="36"/>
      <c r="V103" s="36"/>
      <c r="W103" s="36"/>
      <c r="X103" s="36"/>
      <c r="Y103" s="36"/>
      <c r="Z103" s="36"/>
      <c r="AA103" s="36"/>
      <c r="AB103" s="36"/>
      <c r="AC103" s="36"/>
      <c r="AD103" s="36"/>
      <c r="AE103" s="36"/>
      <c r="AR103" s="186" t="s">
        <v>246</v>
      </c>
      <c r="AT103" s="186" t="s">
        <v>132</v>
      </c>
      <c r="AU103" s="186" t="s">
        <v>82</v>
      </c>
      <c r="AY103" s="19" t="s">
        <v>129</v>
      </c>
      <c r="BE103" s="187">
        <f t="shared" si="4"/>
        <v>0</v>
      </c>
      <c r="BF103" s="187">
        <f t="shared" si="5"/>
        <v>0</v>
      </c>
      <c r="BG103" s="187">
        <f t="shared" si="6"/>
        <v>0</v>
      </c>
      <c r="BH103" s="187">
        <f t="shared" si="7"/>
        <v>0</v>
      </c>
      <c r="BI103" s="187">
        <f t="shared" si="8"/>
        <v>0</v>
      </c>
      <c r="BJ103" s="19" t="s">
        <v>80</v>
      </c>
      <c r="BK103" s="187">
        <f t="shared" si="9"/>
        <v>0</v>
      </c>
      <c r="BL103" s="19" t="s">
        <v>246</v>
      </c>
      <c r="BM103" s="186" t="s">
        <v>1078</v>
      </c>
    </row>
    <row r="104" spans="1:65" s="2" customFormat="1" ht="16.5" customHeight="1">
      <c r="A104" s="36"/>
      <c r="B104" s="37"/>
      <c r="C104" s="175" t="s">
        <v>179</v>
      </c>
      <c r="D104" s="175" t="s">
        <v>132</v>
      </c>
      <c r="E104" s="176" t="s">
        <v>1079</v>
      </c>
      <c r="F104" s="177" t="s">
        <v>1080</v>
      </c>
      <c r="G104" s="178" t="s">
        <v>573</v>
      </c>
      <c r="H104" s="179">
        <v>24.552</v>
      </c>
      <c r="I104" s="180"/>
      <c r="J104" s="181">
        <f t="shared" si="0"/>
        <v>0</v>
      </c>
      <c r="K104" s="177" t="s">
        <v>19</v>
      </c>
      <c r="L104" s="41"/>
      <c r="M104" s="182" t="s">
        <v>19</v>
      </c>
      <c r="N104" s="183" t="s">
        <v>43</v>
      </c>
      <c r="O104" s="66"/>
      <c r="P104" s="184">
        <f t="shared" si="1"/>
        <v>0</v>
      </c>
      <c r="Q104" s="184">
        <v>0</v>
      </c>
      <c r="R104" s="184">
        <f t="shared" si="2"/>
        <v>0</v>
      </c>
      <c r="S104" s="184">
        <v>0</v>
      </c>
      <c r="T104" s="185">
        <f t="shared" si="3"/>
        <v>0</v>
      </c>
      <c r="U104" s="36"/>
      <c r="V104" s="36"/>
      <c r="W104" s="36"/>
      <c r="X104" s="36"/>
      <c r="Y104" s="36"/>
      <c r="Z104" s="36"/>
      <c r="AA104" s="36"/>
      <c r="AB104" s="36"/>
      <c r="AC104" s="36"/>
      <c r="AD104" s="36"/>
      <c r="AE104" s="36"/>
      <c r="AR104" s="186" t="s">
        <v>246</v>
      </c>
      <c r="AT104" s="186" t="s">
        <v>132</v>
      </c>
      <c r="AU104" s="186" t="s">
        <v>82</v>
      </c>
      <c r="AY104" s="19" t="s">
        <v>129</v>
      </c>
      <c r="BE104" s="187">
        <f t="shared" si="4"/>
        <v>0</v>
      </c>
      <c r="BF104" s="187">
        <f t="shared" si="5"/>
        <v>0</v>
      </c>
      <c r="BG104" s="187">
        <f t="shared" si="6"/>
        <v>0</v>
      </c>
      <c r="BH104" s="187">
        <f t="shared" si="7"/>
        <v>0</v>
      </c>
      <c r="BI104" s="187">
        <f t="shared" si="8"/>
        <v>0</v>
      </c>
      <c r="BJ104" s="19" t="s">
        <v>80</v>
      </c>
      <c r="BK104" s="187">
        <f t="shared" si="9"/>
        <v>0</v>
      </c>
      <c r="BL104" s="19" t="s">
        <v>246</v>
      </c>
      <c r="BM104" s="186" t="s">
        <v>1081</v>
      </c>
    </row>
    <row r="105" spans="1:65" s="2" customFormat="1" ht="16.5" customHeight="1">
      <c r="A105" s="36"/>
      <c r="B105" s="37"/>
      <c r="C105" s="175" t="s">
        <v>191</v>
      </c>
      <c r="D105" s="175" t="s">
        <v>132</v>
      </c>
      <c r="E105" s="176" t="s">
        <v>1082</v>
      </c>
      <c r="F105" s="177" t="s">
        <v>1083</v>
      </c>
      <c r="G105" s="178" t="s">
        <v>573</v>
      </c>
      <c r="H105" s="179">
        <v>180.09200000000001</v>
      </c>
      <c r="I105" s="180"/>
      <c r="J105" s="181">
        <f t="shared" si="0"/>
        <v>0</v>
      </c>
      <c r="K105" s="177" t="s">
        <v>19</v>
      </c>
      <c r="L105" s="41"/>
      <c r="M105" s="182" t="s">
        <v>19</v>
      </c>
      <c r="N105" s="183" t="s">
        <v>43</v>
      </c>
      <c r="O105" s="66"/>
      <c r="P105" s="184">
        <f t="shared" si="1"/>
        <v>0</v>
      </c>
      <c r="Q105" s="184">
        <v>0</v>
      </c>
      <c r="R105" s="184">
        <f t="shared" si="2"/>
        <v>0</v>
      </c>
      <c r="S105" s="184">
        <v>0</v>
      </c>
      <c r="T105" s="185">
        <f t="shared" si="3"/>
        <v>0</v>
      </c>
      <c r="U105" s="36"/>
      <c r="V105" s="36"/>
      <c r="W105" s="36"/>
      <c r="X105" s="36"/>
      <c r="Y105" s="36"/>
      <c r="Z105" s="36"/>
      <c r="AA105" s="36"/>
      <c r="AB105" s="36"/>
      <c r="AC105" s="36"/>
      <c r="AD105" s="36"/>
      <c r="AE105" s="36"/>
      <c r="AR105" s="186" t="s">
        <v>246</v>
      </c>
      <c r="AT105" s="186" t="s">
        <v>132</v>
      </c>
      <c r="AU105" s="186" t="s">
        <v>82</v>
      </c>
      <c r="AY105" s="19" t="s">
        <v>129</v>
      </c>
      <c r="BE105" s="187">
        <f t="shared" si="4"/>
        <v>0</v>
      </c>
      <c r="BF105" s="187">
        <f t="shared" si="5"/>
        <v>0</v>
      </c>
      <c r="BG105" s="187">
        <f t="shared" si="6"/>
        <v>0</v>
      </c>
      <c r="BH105" s="187">
        <f t="shared" si="7"/>
        <v>0</v>
      </c>
      <c r="BI105" s="187">
        <f t="shared" si="8"/>
        <v>0</v>
      </c>
      <c r="BJ105" s="19" t="s">
        <v>80</v>
      </c>
      <c r="BK105" s="187">
        <f t="shared" si="9"/>
        <v>0</v>
      </c>
      <c r="BL105" s="19" t="s">
        <v>246</v>
      </c>
      <c r="BM105" s="186" t="s">
        <v>1084</v>
      </c>
    </row>
    <row r="106" spans="1:65" s="2" customFormat="1" ht="24.2" customHeight="1">
      <c r="A106" s="36"/>
      <c r="B106" s="37"/>
      <c r="C106" s="175" t="s">
        <v>198</v>
      </c>
      <c r="D106" s="175" t="s">
        <v>132</v>
      </c>
      <c r="E106" s="176" t="s">
        <v>1085</v>
      </c>
      <c r="F106" s="177" t="s">
        <v>1086</v>
      </c>
      <c r="G106" s="178" t="s">
        <v>522</v>
      </c>
      <c r="H106" s="179">
        <v>9.0999999999999998E-2</v>
      </c>
      <c r="I106" s="180"/>
      <c r="J106" s="181">
        <f t="shared" si="0"/>
        <v>0</v>
      </c>
      <c r="K106" s="177" t="s">
        <v>19</v>
      </c>
      <c r="L106" s="41"/>
      <c r="M106" s="182" t="s">
        <v>19</v>
      </c>
      <c r="N106" s="183" t="s">
        <v>43</v>
      </c>
      <c r="O106" s="66"/>
      <c r="P106" s="184">
        <f t="shared" si="1"/>
        <v>0</v>
      </c>
      <c r="Q106" s="184">
        <v>0</v>
      </c>
      <c r="R106" s="184">
        <f t="shared" si="2"/>
        <v>0</v>
      </c>
      <c r="S106" s="184">
        <v>0</v>
      </c>
      <c r="T106" s="185">
        <f t="shared" si="3"/>
        <v>0</v>
      </c>
      <c r="U106" s="36"/>
      <c r="V106" s="36"/>
      <c r="W106" s="36"/>
      <c r="X106" s="36"/>
      <c r="Y106" s="36"/>
      <c r="Z106" s="36"/>
      <c r="AA106" s="36"/>
      <c r="AB106" s="36"/>
      <c r="AC106" s="36"/>
      <c r="AD106" s="36"/>
      <c r="AE106" s="36"/>
      <c r="AR106" s="186" t="s">
        <v>246</v>
      </c>
      <c r="AT106" s="186" t="s">
        <v>132</v>
      </c>
      <c r="AU106" s="186" t="s">
        <v>82</v>
      </c>
      <c r="AY106" s="19" t="s">
        <v>129</v>
      </c>
      <c r="BE106" s="187">
        <f t="shared" si="4"/>
        <v>0</v>
      </c>
      <c r="BF106" s="187">
        <f t="shared" si="5"/>
        <v>0</v>
      </c>
      <c r="BG106" s="187">
        <f t="shared" si="6"/>
        <v>0</v>
      </c>
      <c r="BH106" s="187">
        <f t="shared" si="7"/>
        <v>0</v>
      </c>
      <c r="BI106" s="187">
        <f t="shared" si="8"/>
        <v>0</v>
      </c>
      <c r="BJ106" s="19" t="s">
        <v>80</v>
      </c>
      <c r="BK106" s="187">
        <f t="shared" si="9"/>
        <v>0</v>
      </c>
      <c r="BL106" s="19" t="s">
        <v>246</v>
      </c>
      <c r="BM106" s="186" t="s">
        <v>1087</v>
      </c>
    </row>
    <row r="107" spans="1:65" s="2" customFormat="1" ht="24.2" customHeight="1">
      <c r="A107" s="36"/>
      <c r="B107" s="37"/>
      <c r="C107" s="175" t="s">
        <v>204</v>
      </c>
      <c r="D107" s="175" t="s">
        <v>132</v>
      </c>
      <c r="E107" s="176" t="s">
        <v>1088</v>
      </c>
      <c r="F107" s="177" t="s">
        <v>1089</v>
      </c>
      <c r="G107" s="178" t="s">
        <v>522</v>
      </c>
      <c r="H107" s="179">
        <v>9.0999999999999998E-2</v>
      </c>
      <c r="I107" s="180"/>
      <c r="J107" s="181">
        <f t="shared" si="0"/>
        <v>0</v>
      </c>
      <c r="K107" s="177" t="s">
        <v>19</v>
      </c>
      <c r="L107" s="41"/>
      <c r="M107" s="182" t="s">
        <v>19</v>
      </c>
      <c r="N107" s="183" t="s">
        <v>43</v>
      </c>
      <c r="O107" s="66"/>
      <c r="P107" s="184">
        <f t="shared" si="1"/>
        <v>0</v>
      </c>
      <c r="Q107" s="184">
        <v>0</v>
      </c>
      <c r="R107" s="184">
        <f t="shared" si="2"/>
        <v>0</v>
      </c>
      <c r="S107" s="184">
        <v>0</v>
      </c>
      <c r="T107" s="185">
        <f t="shared" si="3"/>
        <v>0</v>
      </c>
      <c r="U107" s="36"/>
      <c r="V107" s="36"/>
      <c r="W107" s="36"/>
      <c r="X107" s="36"/>
      <c r="Y107" s="36"/>
      <c r="Z107" s="36"/>
      <c r="AA107" s="36"/>
      <c r="AB107" s="36"/>
      <c r="AC107" s="36"/>
      <c r="AD107" s="36"/>
      <c r="AE107" s="36"/>
      <c r="AR107" s="186" t="s">
        <v>246</v>
      </c>
      <c r="AT107" s="186" t="s">
        <v>132</v>
      </c>
      <c r="AU107" s="186" t="s">
        <v>82</v>
      </c>
      <c r="AY107" s="19" t="s">
        <v>129</v>
      </c>
      <c r="BE107" s="187">
        <f t="shared" si="4"/>
        <v>0</v>
      </c>
      <c r="BF107" s="187">
        <f t="shared" si="5"/>
        <v>0</v>
      </c>
      <c r="BG107" s="187">
        <f t="shared" si="6"/>
        <v>0</v>
      </c>
      <c r="BH107" s="187">
        <f t="shared" si="7"/>
        <v>0</v>
      </c>
      <c r="BI107" s="187">
        <f t="shared" si="8"/>
        <v>0</v>
      </c>
      <c r="BJ107" s="19" t="s">
        <v>80</v>
      </c>
      <c r="BK107" s="187">
        <f t="shared" si="9"/>
        <v>0</v>
      </c>
      <c r="BL107" s="19" t="s">
        <v>246</v>
      </c>
      <c r="BM107" s="186" t="s">
        <v>1090</v>
      </c>
    </row>
    <row r="108" spans="1:65" s="2" customFormat="1" ht="24.2" customHeight="1">
      <c r="A108" s="36"/>
      <c r="B108" s="37"/>
      <c r="C108" s="175" t="s">
        <v>214</v>
      </c>
      <c r="D108" s="175" t="s">
        <v>132</v>
      </c>
      <c r="E108" s="176" t="s">
        <v>1091</v>
      </c>
      <c r="F108" s="177" t="s">
        <v>1092</v>
      </c>
      <c r="G108" s="178" t="s">
        <v>614</v>
      </c>
      <c r="H108" s="227"/>
      <c r="I108" s="180"/>
      <c r="J108" s="181">
        <f t="shared" si="0"/>
        <v>0</v>
      </c>
      <c r="K108" s="177" t="s">
        <v>19</v>
      </c>
      <c r="L108" s="41"/>
      <c r="M108" s="182" t="s">
        <v>19</v>
      </c>
      <c r="N108" s="183" t="s">
        <v>43</v>
      </c>
      <c r="O108" s="66"/>
      <c r="P108" s="184">
        <f t="shared" si="1"/>
        <v>0</v>
      </c>
      <c r="Q108" s="184">
        <v>0</v>
      </c>
      <c r="R108" s="184">
        <f t="shared" si="2"/>
        <v>0</v>
      </c>
      <c r="S108" s="184">
        <v>0</v>
      </c>
      <c r="T108" s="185">
        <f t="shared" si="3"/>
        <v>0</v>
      </c>
      <c r="U108" s="36"/>
      <c r="V108" s="36"/>
      <c r="W108" s="36"/>
      <c r="X108" s="36"/>
      <c r="Y108" s="36"/>
      <c r="Z108" s="36"/>
      <c r="AA108" s="36"/>
      <c r="AB108" s="36"/>
      <c r="AC108" s="36"/>
      <c r="AD108" s="36"/>
      <c r="AE108" s="36"/>
      <c r="AR108" s="186" t="s">
        <v>246</v>
      </c>
      <c r="AT108" s="186" t="s">
        <v>132</v>
      </c>
      <c r="AU108" s="186" t="s">
        <v>82</v>
      </c>
      <c r="AY108" s="19" t="s">
        <v>129</v>
      </c>
      <c r="BE108" s="187">
        <f t="shared" si="4"/>
        <v>0</v>
      </c>
      <c r="BF108" s="187">
        <f t="shared" si="5"/>
        <v>0</v>
      </c>
      <c r="BG108" s="187">
        <f t="shared" si="6"/>
        <v>0</v>
      </c>
      <c r="BH108" s="187">
        <f t="shared" si="7"/>
        <v>0</v>
      </c>
      <c r="BI108" s="187">
        <f t="shared" si="8"/>
        <v>0</v>
      </c>
      <c r="BJ108" s="19" t="s">
        <v>80</v>
      </c>
      <c r="BK108" s="187">
        <f t="shared" si="9"/>
        <v>0</v>
      </c>
      <c r="BL108" s="19" t="s">
        <v>246</v>
      </c>
      <c r="BM108" s="186" t="s">
        <v>1093</v>
      </c>
    </row>
    <row r="109" spans="1:65" s="12" customFormat="1" ht="22.9" customHeight="1">
      <c r="B109" s="159"/>
      <c r="C109" s="160"/>
      <c r="D109" s="161" t="s">
        <v>71</v>
      </c>
      <c r="E109" s="173" t="s">
        <v>1094</v>
      </c>
      <c r="F109" s="173" t="s">
        <v>1095</v>
      </c>
      <c r="G109" s="160"/>
      <c r="H109" s="160"/>
      <c r="I109" s="163"/>
      <c r="J109" s="174">
        <f>BK109</f>
        <v>0</v>
      </c>
      <c r="K109" s="160"/>
      <c r="L109" s="165"/>
      <c r="M109" s="166"/>
      <c r="N109" s="167"/>
      <c r="O109" s="167"/>
      <c r="P109" s="168">
        <f>SUM(P110:P117)</f>
        <v>0</v>
      </c>
      <c r="Q109" s="167"/>
      <c r="R109" s="168">
        <f>SUM(R110:R117)</f>
        <v>0</v>
      </c>
      <c r="S109" s="167"/>
      <c r="T109" s="169">
        <f>SUM(T110:T117)</f>
        <v>0</v>
      </c>
      <c r="AR109" s="170" t="s">
        <v>82</v>
      </c>
      <c r="AT109" s="171" t="s">
        <v>71</v>
      </c>
      <c r="AU109" s="171" t="s">
        <v>80</v>
      </c>
      <c r="AY109" s="170" t="s">
        <v>129</v>
      </c>
      <c r="BK109" s="172">
        <f>SUM(BK110:BK117)</f>
        <v>0</v>
      </c>
    </row>
    <row r="110" spans="1:65" s="2" customFormat="1" ht="16.5" customHeight="1">
      <c r="A110" s="36"/>
      <c r="B110" s="37"/>
      <c r="C110" s="175" t="s">
        <v>221</v>
      </c>
      <c r="D110" s="175" t="s">
        <v>132</v>
      </c>
      <c r="E110" s="176" t="s">
        <v>1096</v>
      </c>
      <c r="F110" s="177" t="s">
        <v>1097</v>
      </c>
      <c r="G110" s="178" t="s">
        <v>168</v>
      </c>
      <c r="H110" s="179">
        <v>3</v>
      </c>
      <c r="I110" s="180"/>
      <c r="J110" s="181">
        <f t="shared" ref="J110:J116" si="10">ROUND(I110*H110,2)</f>
        <v>0</v>
      </c>
      <c r="K110" s="177" t="s">
        <v>19</v>
      </c>
      <c r="L110" s="41"/>
      <c r="M110" s="182" t="s">
        <v>19</v>
      </c>
      <c r="N110" s="183" t="s">
        <v>43</v>
      </c>
      <c r="O110" s="66"/>
      <c r="P110" s="184">
        <f t="shared" ref="P110:P116" si="11">O110*H110</f>
        <v>0</v>
      </c>
      <c r="Q110" s="184">
        <v>0</v>
      </c>
      <c r="R110" s="184">
        <f t="shared" ref="R110:R116" si="12">Q110*H110</f>
        <v>0</v>
      </c>
      <c r="S110" s="184">
        <v>0</v>
      </c>
      <c r="T110" s="185">
        <f t="shared" ref="T110:T116" si="13">S110*H110</f>
        <v>0</v>
      </c>
      <c r="U110" s="36"/>
      <c r="V110" s="36"/>
      <c r="W110" s="36"/>
      <c r="X110" s="36"/>
      <c r="Y110" s="36"/>
      <c r="Z110" s="36"/>
      <c r="AA110" s="36"/>
      <c r="AB110" s="36"/>
      <c r="AC110" s="36"/>
      <c r="AD110" s="36"/>
      <c r="AE110" s="36"/>
      <c r="AR110" s="186" t="s">
        <v>246</v>
      </c>
      <c r="AT110" s="186" t="s">
        <v>132</v>
      </c>
      <c r="AU110" s="186" t="s">
        <v>82</v>
      </c>
      <c r="AY110" s="19" t="s">
        <v>129</v>
      </c>
      <c r="BE110" s="187">
        <f t="shared" ref="BE110:BE116" si="14">IF(N110="základní",J110,0)</f>
        <v>0</v>
      </c>
      <c r="BF110" s="187">
        <f t="shared" ref="BF110:BF116" si="15">IF(N110="snížená",J110,0)</f>
        <v>0</v>
      </c>
      <c r="BG110" s="187">
        <f t="shared" ref="BG110:BG116" si="16">IF(N110="zákl. přenesená",J110,0)</f>
        <v>0</v>
      </c>
      <c r="BH110" s="187">
        <f t="shared" ref="BH110:BH116" si="17">IF(N110="sníž. přenesená",J110,0)</f>
        <v>0</v>
      </c>
      <c r="BI110" s="187">
        <f t="shared" ref="BI110:BI116" si="18">IF(N110="nulová",J110,0)</f>
        <v>0</v>
      </c>
      <c r="BJ110" s="19" t="s">
        <v>80</v>
      </c>
      <c r="BK110" s="187">
        <f t="shared" ref="BK110:BK116" si="19">ROUND(I110*H110,2)</f>
        <v>0</v>
      </c>
      <c r="BL110" s="19" t="s">
        <v>246</v>
      </c>
      <c r="BM110" s="186" t="s">
        <v>1098</v>
      </c>
    </row>
    <row r="111" spans="1:65" s="2" customFormat="1" ht="16.5" customHeight="1">
      <c r="A111" s="36"/>
      <c r="B111" s="37"/>
      <c r="C111" s="175" t="s">
        <v>227</v>
      </c>
      <c r="D111" s="175" t="s">
        <v>132</v>
      </c>
      <c r="E111" s="176" t="s">
        <v>1099</v>
      </c>
      <c r="F111" s="177" t="s">
        <v>1100</v>
      </c>
      <c r="G111" s="178" t="s">
        <v>168</v>
      </c>
      <c r="H111" s="179">
        <v>2</v>
      </c>
      <c r="I111" s="180"/>
      <c r="J111" s="181">
        <f t="shared" si="10"/>
        <v>0</v>
      </c>
      <c r="K111" s="177" t="s">
        <v>19</v>
      </c>
      <c r="L111" s="41"/>
      <c r="M111" s="182" t="s">
        <v>19</v>
      </c>
      <c r="N111" s="183" t="s">
        <v>43</v>
      </c>
      <c r="O111" s="66"/>
      <c r="P111" s="184">
        <f t="shared" si="11"/>
        <v>0</v>
      </c>
      <c r="Q111" s="184">
        <v>0</v>
      </c>
      <c r="R111" s="184">
        <f t="shared" si="12"/>
        <v>0</v>
      </c>
      <c r="S111" s="184">
        <v>0</v>
      </c>
      <c r="T111" s="185">
        <f t="shared" si="13"/>
        <v>0</v>
      </c>
      <c r="U111" s="36"/>
      <c r="V111" s="36"/>
      <c r="W111" s="36"/>
      <c r="X111" s="36"/>
      <c r="Y111" s="36"/>
      <c r="Z111" s="36"/>
      <c r="AA111" s="36"/>
      <c r="AB111" s="36"/>
      <c r="AC111" s="36"/>
      <c r="AD111" s="36"/>
      <c r="AE111" s="36"/>
      <c r="AR111" s="186" t="s">
        <v>246</v>
      </c>
      <c r="AT111" s="186" t="s">
        <v>132</v>
      </c>
      <c r="AU111" s="186" t="s">
        <v>82</v>
      </c>
      <c r="AY111" s="19" t="s">
        <v>129</v>
      </c>
      <c r="BE111" s="187">
        <f t="shared" si="14"/>
        <v>0</v>
      </c>
      <c r="BF111" s="187">
        <f t="shared" si="15"/>
        <v>0</v>
      </c>
      <c r="BG111" s="187">
        <f t="shared" si="16"/>
        <v>0</v>
      </c>
      <c r="BH111" s="187">
        <f t="shared" si="17"/>
        <v>0</v>
      </c>
      <c r="BI111" s="187">
        <f t="shared" si="18"/>
        <v>0</v>
      </c>
      <c r="BJ111" s="19" t="s">
        <v>80</v>
      </c>
      <c r="BK111" s="187">
        <f t="shared" si="19"/>
        <v>0</v>
      </c>
      <c r="BL111" s="19" t="s">
        <v>246</v>
      </c>
      <c r="BM111" s="186" t="s">
        <v>1101</v>
      </c>
    </row>
    <row r="112" spans="1:65" s="2" customFormat="1" ht="24.2" customHeight="1">
      <c r="A112" s="36"/>
      <c r="B112" s="37"/>
      <c r="C112" s="175" t="s">
        <v>232</v>
      </c>
      <c r="D112" s="175" t="s">
        <v>132</v>
      </c>
      <c r="E112" s="176" t="s">
        <v>1102</v>
      </c>
      <c r="F112" s="177" t="s">
        <v>1103</v>
      </c>
      <c r="G112" s="178" t="s">
        <v>168</v>
      </c>
      <c r="H112" s="179">
        <v>42</v>
      </c>
      <c r="I112" s="180"/>
      <c r="J112" s="181">
        <f t="shared" si="10"/>
        <v>0</v>
      </c>
      <c r="K112" s="177" t="s">
        <v>19</v>
      </c>
      <c r="L112" s="41"/>
      <c r="M112" s="182" t="s">
        <v>19</v>
      </c>
      <c r="N112" s="183" t="s">
        <v>43</v>
      </c>
      <c r="O112" s="66"/>
      <c r="P112" s="184">
        <f t="shared" si="11"/>
        <v>0</v>
      </c>
      <c r="Q112" s="184">
        <v>0</v>
      </c>
      <c r="R112" s="184">
        <f t="shared" si="12"/>
        <v>0</v>
      </c>
      <c r="S112" s="184">
        <v>0</v>
      </c>
      <c r="T112" s="185">
        <f t="shared" si="13"/>
        <v>0</v>
      </c>
      <c r="U112" s="36"/>
      <c r="V112" s="36"/>
      <c r="W112" s="36"/>
      <c r="X112" s="36"/>
      <c r="Y112" s="36"/>
      <c r="Z112" s="36"/>
      <c r="AA112" s="36"/>
      <c r="AB112" s="36"/>
      <c r="AC112" s="36"/>
      <c r="AD112" s="36"/>
      <c r="AE112" s="36"/>
      <c r="AR112" s="186" t="s">
        <v>246</v>
      </c>
      <c r="AT112" s="186" t="s">
        <v>132</v>
      </c>
      <c r="AU112" s="186" t="s">
        <v>82</v>
      </c>
      <c r="AY112" s="19" t="s">
        <v>129</v>
      </c>
      <c r="BE112" s="187">
        <f t="shared" si="14"/>
        <v>0</v>
      </c>
      <c r="BF112" s="187">
        <f t="shared" si="15"/>
        <v>0</v>
      </c>
      <c r="BG112" s="187">
        <f t="shared" si="16"/>
        <v>0</v>
      </c>
      <c r="BH112" s="187">
        <f t="shared" si="17"/>
        <v>0</v>
      </c>
      <c r="BI112" s="187">
        <f t="shared" si="18"/>
        <v>0</v>
      </c>
      <c r="BJ112" s="19" t="s">
        <v>80</v>
      </c>
      <c r="BK112" s="187">
        <f t="shared" si="19"/>
        <v>0</v>
      </c>
      <c r="BL112" s="19" t="s">
        <v>246</v>
      </c>
      <c r="BM112" s="186" t="s">
        <v>1104</v>
      </c>
    </row>
    <row r="113" spans="1:65" s="2" customFormat="1" ht="16.5" customHeight="1">
      <c r="A113" s="36"/>
      <c r="B113" s="37"/>
      <c r="C113" s="175" t="s">
        <v>8</v>
      </c>
      <c r="D113" s="175" t="s">
        <v>132</v>
      </c>
      <c r="E113" s="176" t="s">
        <v>1105</v>
      </c>
      <c r="F113" s="177" t="s">
        <v>1106</v>
      </c>
      <c r="G113" s="178" t="s">
        <v>168</v>
      </c>
      <c r="H113" s="179">
        <v>40</v>
      </c>
      <c r="I113" s="180"/>
      <c r="J113" s="181">
        <f t="shared" si="10"/>
        <v>0</v>
      </c>
      <c r="K113" s="177" t="s">
        <v>19</v>
      </c>
      <c r="L113" s="41"/>
      <c r="M113" s="182" t="s">
        <v>19</v>
      </c>
      <c r="N113" s="183" t="s">
        <v>43</v>
      </c>
      <c r="O113" s="66"/>
      <c r="P113" s="184">
        <f t="shared" si="11"/>
        <v>0</v>
      </c>
      <c r="Q113" s="184">
        <v>0</v>
      </c>
      <c r="R113" s="184">
        <f t="shared" si="12"/>
        <v>0</v>
      </c>
      <c r="S113" s="184">
        <v>0</v>
      </c>
      <c r="T113" s="185">
        <f t="shared" si="13"/>
        <v>0</v>
      </c>
      <c r="U113" s="36"/>
      <c r="V113" s="36"/>
      <c r="W113" s="36"/>
      <c r="X113" s="36"/>
      <c r="Y113" s="36"/>
      <c r="Z113" s="36"/>
      <c r="AA113" s="36"/>
      <c r="AB113" s="36"/>
      <c r="AC113" s="36"/>
      <c r="AD113" s="36"/>
      <c r="AE113" s="36"/>
      <c r="AR113" s="186" t="s">
        <v>246</v>
      </c>
      <c r="AT113" s="186" t="s">
        <v>132</v>
      </c>
      <c r="AU113" s="186" t="s">
        <v>82</v>
      </c>
      <c r="AY113" s="19" t="s">
        <v>129</v>
      </c>
      <c r="BE113" s="187">
        <f t="shared" si="14"/>
        <v>0</v>
      </c>
      <c r="BF113" s="187">
        <f t="shared" si="15"/>
        <v>0</v>
      </c>
      <c r="BG113" s="187">
        <f t="shared" si="16"/>
        <v>0</v>
      </c>
      <c r="BH113" s="187">
        <f t="shared" si="17"/>
        <v>0</v>
      </c>
      <c r="BI113" s="187">
        <f t="shared" si="18"/>
        <v>0</v>
      </c>
      <c r="BJ113" s="19" t="s">
        <v>80</v>
      </c>
      <c r="BK113" s="187">
        <f t="shared" si="19"/>
        <v>0</v>
      </c>
      <c r="BL113" s="19" t="s">
        <v>246</v>
      </c>
      <c r="BM113" s="186" t="s">
        <v>1107</v>
      </c>
    </row>
    <row r="114" spans="1:65" s="2" customFormat="1" ht="16.5" customHeight="1">
      <c r="A114" s="36"/>
      <c r="B114" s="37"/>
      <c r="C114" s="175" t="s">
        <v>246</v>
      </c>
      <c r="D114" s="175" t="s">
        <v>132</v>
      </c>
      <c r="E114" s="176" t="s">
        <v>1108</v>
      </c>
      <c r="F114" s="177" t="s">
        <v>1109</v>
      </c>
      <c r="G114" s="178" t="s">
        <v>168</v>
      </c>
      <c r="H114" s="179">
        <v>2</v>
      </c>
      <c r="I114" s="180"/>
      <c r="J114" s="181">
        <f t="shared" si="10"/>
        <v>0</v>
      </c>
      <c r="K114" s="177" t="s">
        <v>19</v>
      </c>
      <c r="L114" s="41"/>
      <c r="M114" s="182" t="s">
        <v>19</v>
      </c>
      <c r="N114" s="183" t="s">
        <v>43</v>
      </c>
      <c r="O114" s="66"/>
      <c r="P114" s="184">
        <f t="shared" si="11"/>
        <v>0</v>
      </c>
      <c r="Q114" s="184">
        <v>0</v>
      </c>
      <c r="R114" s="184">
        <f t="shared" si="12"/>
        <v>0</v>
      </c>
      <c r="S114" s="184">
        <v>0</v>
      </c>
      <c r="T114" s="185">
        <f t="shared" si="13"/>
        <v>0</v>
      </c>
      <c r="U114" s="36"/>
      <c r="V114" s="36"/>
      <c r="W114" s="36"/>
      <c r="X114" s="36"/>
      <c r="Y114" s="36"/>
      <c r="Z114" s="36"/>
      <c r="AA114" s="36"/>
      <c r="AB114" s="36"/>
      <c r="AC114" s="36"/>
      <c r="AD114" s="36"/>
      <c r="AE114" s="36"/>
      <c r="AR114" s="186" t="s">
        <v>246</v>
      </c>
      <c r="AT114" s="186" t="s">
        <v>132</v>
      </c>
      <c r="AU114" s="186" t="s">
        <v>82</v>
      </c>
      <c r="AY114" s="19" t="s">
        <v>129</v>
      </c>
      <c r="BE114" s="187">
        <f t="shared" si="14"/>
        <v>0</v>
      </c>
      <c r="BF114" s="187">
        <f t="shared" si="15"/>
        <v>0</v>
      </c>
      <c r="BG114" s="187">
        <f t="shared" si="16"/>
        <v>0</v>
      </c>
      <c r="BH114" s="187">
        <f t="shared" si="17"/>
        <v>0</v>
      </c>
      <c r="BI114" s="187">
        <f t="shared" si="18"/>
        <v>0</v>
      </c>
      <c r="BJ114" s="19" t="s">
        <v>80</v>
      </c>
      <c r="BK114" s="187">
        <f t="shared" si="19"/>
        <v>0</v>
      </c>
      <c r="BL114" s="19" t="s">
        <v>246</v>
      </c>
      <c r="BM114" s="186" t="s">
        <v>1110</v>
      </c>
    </row>
    <row r="115" spans="1:65" s="2" customFormat="1" ht="16.5" customHeight="1">
      <c r="A115" s="36"/>
      <c r="B115" s="37"/>
      <c r="C115" s="175" t="s">
        <v>252</v>
      </c>
      <c r="D115" s="175" t="s">
        <v>132</v>
      </c>
      <c r="E115" s="176" t="s">
        <v>1111</v>
      </c>
      <c r="F115" s="177" t="s">
        <v>1112</v>
      </c>
      <c r="G115" s="178" t="s">
        <v>168</v>
      </c>
      <c r="H115" s="179">
        <v>3</v>
      </c>
      <c r="I115" s="180"/>
      <c r="J115" s="181">
        <f t="shared" si="10"/>
        <v>0</v>
      </c>
      <c r="K115" s="177" t="s">
        <v>19</v>
      </c>
      <c r="L115" s="41"/>
      <c r="M115" s="182" t="s">
        <v>19</v>
      </c>
      <c r="N115" s="183" t="s">
        <v>43</v>
      </c>
      <c r="O115" s="66"/>
      <c r="P115" s="184">
        <f t="shared" si="11"/>
        <v>0</v>
      </c>
      <c r="Q115" s="184">
        <v>0</v>
      </c>
      <c r="R115" s="184">
        <f t="shared" si="12"/>
        <v>0</v>
      </c>
      <c r="S115" s="184">
        <v>0</v>
      </c>
      <c r="T115" s="185">
        <f t="shared" si="13"/>
        <v>0</v>
      </c>
      <c r="U115" s="36"/>
      <c r="V115" s="36"/>
      <c r="W115" s="36"/>
      <c r="X115" s="36"/>
      <c r="Y115" s="36"/>
      <c r="Z115" s="36"/>
      <c r="AA115" s="36"/>
      <c r="AB115" s="36"/>
      <c r="AC115" s="36"/>
      <c r="AD115" s="36"/>
      <c r="AE115" s="36"/>
      <c r="AR115" s="186" t="s">
        <v>246</v>
      </c>
      <c r="AT115" s="186" t="s">
        <v>132</v>
      </c>
      <c r="AU115" s="186" t="s">
        <v>82</v>
      </c>
      <c r="AY115" s="19" t="s">
        <v>129</v>
      </c>
      <c r="BE115" s="187">
        <f t="shared" si="14"/>
        <v>0</v>
      </c>
      <c r="BF115" s="187">
        <f t="shared" si="15"/>
        <v>0</v>
      </c>
      <c r="BG115" s="187">
        <f t="shared" si="16"/>
        <v>0</v>
      </c>
      <c r="BH115" s="187">
        <f t="shared" si="17"/>
        <v>0</v>
      </c>
      <c r="BI115" s="187">
        <f t="shared" si="18"/>
        <v>0</v>
      </c>
      <c r="BJ115" s="19" t="s">
        <v>80</v>
      </c>
      <c r="BK115" s="187">
        <f t="shared" si="19"/>
        <v>0</v>
      </c>
      <c r="BL115" s="19" t="s">
        <v>246</v>
      </c>
      <c r="BM115" s="186" t="s">
        <v>1113</v>
      </c>
    </row>
    <row r="116" spans="1:65" s="2" customFormat="1" ht="24.2" customHeight="1">
      <c r="A116" s="36"/>
      <c r="B116" s="37"/>
      <c r="C116" s="175" t="s">
        <v>256</v>
      </c>
      <c r="D116" s="175" t="s">
        <v>132</v>
      </c>
      <c r="E116" s="176" t="s">
        <v>1114</v>
      </c>
      <c r="F116" s="177" t="s">
        <v>1115</v>
      </c>
      <c r="G116" s="178" t="s">
        <v>614</v>
      </c>
      <c r="H116" s="227"/>
      <c r="I116" s="180"/>
      <c r="J116" s="181">
        <f t="shared" si="10"/>
        <v>0</v>
      </c>
      <c r="K116" s="177" t="s">
        <v>1116</v>
      </c>
      <c r="L116" s="41"/>
      <c r="M116" s="182" t="s">
        <v>19</v>
      </c>
      <c r="N116" s="183" t="s">
        <v>43</v>
      </c>
      <c r="O116" s="66"/>
      <c r="P116" s="184">
        <f t="shared" si="11"/>
        <v>0</v>
      </c>
      <c r="Q116" s="184">
        <v>0</v>
      </c>
      <c r="R116" s="184">
        <f t="shared" si="12"/>
        <v>0</v>
      </c>
      <c r="S116" s="184">
        <v>0</v>
      </c>
      <c r="T116" s="185">
        <f t="shared" si="13"/>
        <v>0</v>
      </c>
      <c r="U116" s="36"/>
      <c r="V116" s="36"/>
      <c r="W116" s="36"/>
      <c r="X116" s="36"/>
      <c r="Y116" s="36"/>
      <c r="Z116" s="36"/>
      <c r="AA116" s="36"/>
      <c r="AB116" s="36"/>
      <c r="AC116" s="36"/>
      <c r="AD116" s="36"/>
      <c r="AE116" s="36"/>
      <c r="AR116" s="186" t="s">
        <v>246</v>
      </c>
      <c r="AT116" s="186" t="s">
        <v>132</v>
      </c>
      <c r="AU116" s="186" t="s">
        <v>82</v>
      </c>
      <c r="AY116" s="19" t="s">
        <v>129</v>
      </c>
      <c r="BE116" s="187">
        <f t="shared" si="14"/>
        <v>0</v>
      </c>
      <c r="BF116" s="187">
        <f t="shared" si="15"/>
        <v>0</v>
      </c>
      <c r="BG116" s="187">
        <f t="shared" si="16"/>
        <v>0</v>
      </c>
      <c r="BH116" s="187">
        <f t="shared" si="17"/>
        <v>0</v>
      </c>
      <c r="BI116" s="187">
        <f t="shared" si="18"/>
        <v>0</v>
      </c>
      <c r="BJ116" s="19" t="s">
        <v>80</v>
      </c>
      <c r="BK116" s="187">
        <f t="shared" si="19"/>
        <v>0</v>
      </c>
      <c r="BL116" s="19" t="s">
        <v>246</v>
      </c>
      <c r="BM116" s="186" t="s">
        <v>1117</v>
      </c>
    </row>
    <row r="117" spans="1:65" s="2" customFormat="1" ht="11.25">
      <c r="A117" s="36"/>
      <c r="B117" s="37"/>
      <c r="C117" s="38"/>
      <c r="D117" s="188" t="s">
        <v>139</v>
      </c>
      <c r="E117" s="38"/>
      <c r="F117" s="189" t="s">
        <v>1118</v>
      </c>
      <c r="G117" s="38"/>
      <c r="H117" s="38"/>
      <c r="I117" s="190"/>
      <c r="J117" s="38"/>
      <c r="K117" s="38"/>
      <c r="L117" s="41"/>
      <c r="M117" s="191"/>
      <c r="N117" s="192"/>
      <c r="O117" s="66"/>
      <c r="P117" s="66"/>
      <c r="Q117" s="66"/>
      <c r="R117" s="66"/>
      <c r="S117" s="66"/>
      <c r="T117" s="67"/>
      <c r="U117" s="36"/>
      <c r="V117" s="36"/>
      <c r="W117" s="36"/>
      <c r="X117" s="36"/>
      <c r="Y117" s="36"/>
      <c r="Z117" s="36"/>
      <c r="AA117" s="36"/>
      <c r="AB117" s="36"/>
      <c r="AC117" s="36"/>
      <c r="AD117" s="36"/>
      <c r="AE117" s="36"/>
      <c r="AT117" s="19" t="s">
        <v>139</v>
      </c>
      <c r="AU117" s="19" t="s">
        <v>82</v>
      </c>
    </row>
    <row r="118" spans="1:65" s="12" customFormat="1" ht="22.9" customHeight="1">
      <c r="B118" s="159"/>
      <c r="C118" s="160"/>
      <c r="D118" s="161" t="s">
        <v>71</v>
      </c>
      <c r="E118" s="173" t="s">
        <v>1119</v>
      </c>
      <c r="F118" s="173" t="s">
        <v>1120</v>
      </c>
      <c r="G118" s="160"/>
      <c r="H118" s="160"/>
      <c r="I118" s="163"/>
      <c r="J118" s="174">
        <f>BK118</f>
        <v>0</v>
      </c>
      <c r="K118" s="160"/>
      <c r="L118" s="165"/>
      <c r="M118" s="166"/>
      <c r="N118" s="167"/>
      <c r="O118" s="167"/>
      <c r="P118" s="168">
        <f>SUM(P119:P146)</f>
        <v>0</v>
      </c>
      <c r="Q118" s="167"/>
      <c r="R118" s="168">
        <f>SUM(R119:R146)</f>
        <v>0</v>
      </c>
      <c r="S118" s="167"/>
      <c r="T118" s="169">
        <f>SUM(T119:T146)</f>
        <v>0</v>
      </c>
      <c r="AR118" s="170" t="s">
        <v>82</v>
      </c>
      <c r="AT118" s="171" t="s">
        <v>71</v>
      </c>
      <c r="AU118" s="171" t="s">
        <v>80</v>
      </c>
      <c r="AY118" s="170" t="s">
        <v>129</v>
      </c>
      <c r="BK118" s="172">
        <f>SUM(BK119:BK146)</f>
        <v>0</v>
      </c>
    </row>
    <row r="119" spans="1:65" s="2" customFormat="1" ht="16.5" customHeight="1">
      <c r="A119" s="36"/>
      <c r="B119" s="37"/>
      <c r="C119" s="175" t="s">
        <v>260</v>
      </c>
      <c r="D119" s="175" t="s">
        <v>132</v>
      </c>
      <c r="E119" s="176" t="s">
        <v>1121</v>
      </c>
      <c r="F119" s="177" t="s">
        <v>1122</v>
      </c>
      <c r="G119" s="178" t="s">
        <v>168</v>
      </c>
      <c r="H119" s="179">
        <v>13</v>
      </c>
      <c r="I119" s="180"/>
      <c r="J119" s="181">
        <f t="shared" ref="J119:J145" si="20">ROUND(I119*H119,2)</f>
        <v>0</v>
      </c>
      <c r="K119" s="177" t="s">
        <v>19</v>
      </c>
      <c r="L119" s="41"/>
      <c r="M119" s="182" t="s">
        <v>19</v>
      </c>
      <c r="N119" s="183" t="s">
        <v>43</v>
      </c>
      <c r="O119" s="66"/>
      <c r="P119" s="184">
        <f t="shared" ref="P119:P145" si="21">O119*H119</f>
        <v>0</v>
      </c>
      <c r="Q119" s="184">
        <v>0</v>
      </c>
      <c r="R119" s="184">
        <f t="shared" ref="R119:R145" si="22">Q119*H119</f>
        <v>0</v>
      </c>
      <c r="S119" s="184">
        <v>0</v>
      </c>
      <c r="T119" s="185">
        <f t="shared" ref="T119:T145" si="23">S119*H119</f>
        <v>0</v>
      </c>
      <c r="U119" s="36"/>
      <c r="V119" s="36"/>
      <c r="W119" s="36"/>
      <c r="X119" s="36"/>
      <c r="Y119" s="36"/>
      <c r="Z119" s="36"/>
      <c r="AA119" s="36"/>
      <c r="AB119" s="36"/>
      <c r="AC119" s="36"/>
      <c r="AD119" s="36"/>
      <c r="AE119" s="36"/>
      <c r="AR119" s="186" t="s">
        <v>246</v>
      </c>
      <c r="AT119" s="186" t="s">
        <v>132</v>
      </c>
      <c r="AU119" s="186" t="s">
        <v>82</v>
      </c>
      <c r="AY119" s="19" t="s">
        <v>129</v>
      </c>
      <c r="BE119" s="187">
        <f t="shared" ref="BE119:BE145" si="24">IF(N119="základní",J119,0)</f>
        <v>0</v>
      </c>
      <c r="BF119" s="187">
        <f t="shared" ref="BF119:BF145" si="25">IF(N119="snížená",J119,0)</f>
        <v>0</v>
      </c>
      <c r="BG119" s="187">
        <f t="shared" ref="BG119:BG145" si="26">IF(N119="zákl. přenesená",J119,0)</f>
        <v>0</v>
      </c>
      <c r="BH119" s="187">
        <f t="shared" ref="BH119:BH145" si="27">IF(N119="sníž. přenesená",J119,0)</f>
        <v>0</v>
      </c>
      <c r="BI119" s="187">
        <f t="shared" ref="BI119:BI145" si="28">IF(N119="nulová",J119,0)</f>
        <v>0</v>
      </c>
      <c r="BJ119" s="19" t="s">
        <v>80</v>
      </c>
      <c r="BK119" s="187">
        <f t="shared" ref="BK119:BK145" si="29">ROUND(I119*H119,2)</f>
        <v>0</v>
      </c>
      <c r="BL119" s="19" t="s">
        <v>246</v>
      </c>
      <c r="BM119" s="186" t="s">
        <v>1123</v>
      </c>
    </row>
    <row r="120" spans="1:65" s="2" customFormat="1" ht="16.5" customHeight="1">
      <c r="A120" s="36"/>
      <c r="B120" s="37"/>
      <c r="C120" s="228" t="s">
        <v>197</v>
      </c>
      <c r="D120" s="228" t="s">
        <v>898</v>
      </c>
      <c r="E120" s="229" t="s">
        <v>1124</v>
      </c>
      <c r="F120" s="230" t="s">
        <v>1125</v>
      </c>
      <c r="G120" s="231" t="s">
        <v>168</v>
      </c>
      <c r="H120" s="232">
        <v>1</v>
      </c>
      <c r="I120" s="233"/>
      <c r="J120" s="234">
        <f t="shared" si="20"/>
        <v>0</v>
      </c>
      <c r="K120" s="230" t="s">
        <v>19</v>
      </c>
      <c r="L120" s="235"/>
      <c r="M120" s="236" t="s">
        <v>19</v>
      </c>
      <c r="N120" s="237" t="s">
        <v>43</v>
      </c>
      <c r="O120" s="66"/>
      <c r="P120" s="184">
        <f t="shared" si="21"/>
        <v>0</v>
      </c>
      <c r="Q120" s="184">
        <v>0</v>
      </c>
      <c r="R120" s="184">
        <f t="shared" si="22"/>
        <v>0</v>
      </c>
      <c r="S120" s="184">
        <v>0</v>
      </c>
      <c r="T120" s="185">
        <f t="shared" si="23"/>
        <v>0</v>
      </c>
      <c r="U120" s="36"/>
      <c r="V120" s="36"/>
      <c r="W120" s="36"/>
      <c r="X120" s="36"/>
      <c r="Y120" s="36"/>
      <c r="Z120" s="36"/>
      <c r="AA120" s="36"/>
      <c r="AB120" s="36"/>
      <c r="AC120" s="36"/>
      <c r="AD120" s="36"/>
      <c r="AE120" s="36"/>
      <c r="AR120" s="186" t="s">
        <v>419</v>
      </c>
      <c r="AT120" s="186" t="s">
        <v>898</v>
      </c>
      <c r="AU120" s="186" t="s">
        <v>82</v>
      </c>
      <c r="AY120" s="19" t="s">
        <v>129</v>
      </c>
      <c r="BE120" s="187">
        <f t="shared" si="24"/>
        <v>0</v>
      </c>
      <c r="BF120" s="187">
        <f t="shared" si="25"/>
        <v>0</v>
      </c>
      <c r="BG120" s="187">
        <f t="shared" si="26"/>
        <v>0</v>
      </c>
      <c r="BH120" s="187">
        <f t="shared" si="27"/>
        <v>0</v>
      </c>
      <c r="BI120" s="187">
        <f t="shared" si="28"/>
        <v>0</v>
      </c>
      <c r="BJ120" s="19" t="s">
        <v>80</v>
      </c>
      <c r="BK120" s="187">
        <f t="shared" si="29"/>
        <v>0</v>
      </c>
      <c r="BL120" s="19" t="s">
        <v>246</v>
      </c>
      <c r="BM120" s="186" t="s">
        <v>1126</v>
      </c>
    </row>
    <row r="121" spans="1:65" s="2" customFormat="1" ht="16.5" customHeight="1">
      <c r="A121" s="36"/>
      <c r="B121" s="37"/>
      <c r="C121" s="228" t="s">
        <v>7</v>
      </c>
      <c r="D121" s="228" t="s">
        <v>898</v>
      </c>
      <c r="E121" s="229" t="s">
        <v>1127</v>
      </c>
      <c r="F121" s="230" t="s">
        <v>1128</v>
      </c>
      <c r="G121" s="231" t="s">
        <v>168</v>
      </c>
      <c r="H121" s="232">
        <v>3</v>
      </c>
      <c r="I121" s="233"/>
      <c r="J121" s="234">
        <f t="shared" si="20"/>
        <v>0</v>
      </c>
      <c r="K121" s="230" t="s">
        <v>19</v>
      </c>
      <c r="L121" s="235"/>
      <c r="M121" s="236" t="s">
        <v>19</v>
      </c>
      <c r="N121" s="237" t="s">
        <v>43</v>
      </c>
      <c r="O121" s="66"/>
      <c r="P121" s="184">
        <f t="shared" si="21"/>
        <v>0</v>
      </c>
      <c r="Q121" s="184">
        <v>0</v>
      </c>
      <c r="R121" s="184">
        <f t="shared" si="22"/>
        <v>0</v>
      </c>
      <c r="S121" s="184">
        <v>0</v>
      </c>
      <c r="T121" s="185">
        <f t="shared" si="23"/>
        <v>0</v>
      </c>
      <c r="U121" s="36"/>
      <c r="V121" s="36"/>
      <c r="W121" s="36"/>
      <c r="X121" s="36"/>
      <c r="Y121" s="36"/>
      <c r="Z121" s="36"/>
      <c r="AA121" s="36"/>
      <c r="AB121" s="36"/>
      <c r="AC121" s="36"/>
      <c r="AD121" s="36"/>
      <c r="AE121" s="36"/>
      <c r="AR121" s="186" t="s">
        <v>419</v>
      </c>
      <c r="AT121" s="186" t="s">
        <v>898</v>
      </c>
      <c r="AU121" s="186" t="s">
        <v>82</v>
      </c>
      <c r="AY121" s="19" t="s">
        <v>129</v>
      </c>
      <c r="BE121" s="187">
        <f t="shared" si="24"/>
        <v>0</v>
      </c>
      <c r="BF121" s="187">
        <f t="shared" si="25"/>
        <v>0</v>
      </c>
      <c r="BG121" s="187">
        <f t="shared" si="26"/>
        <v>0</v>
      </c>
      <c r="BH121" s="187">
        <f t="shared" si="27"/>
        <v>0</v>
      </c>
      <c r="BI121" s="187">
        <f t="shared" si="28"/>
        <v>0</v>
      </c>
      <c r="BJ121" s="19" t="s">
        <v>80</v>
      </c>
      <c r="BK121" s="187">
        <f t="shared" si="29"/>
        <v>0</v>
      </c>
      <c r="BL121" s="19" t="s">
        <v>246</v>
      </c>
      <c r="BM121" s="186" t="s">
        <v>1129</v>
      </c>
    </row>
    <row r="122" spans="1:65" s="2" customFormat="1" ht="16.5" customHeight="1">
      <c r="A122" s="36"/>
      <c r="B122" s="37"/>
      <c r="C122" s="228" t="s">
        <v>276</v>
      </c>
      <c r="D122" s="228" t="s">
        <v>898</v>
      </c>
      <c r="E122" s="229" t="s">
        <v>1130</v>
      </c>
      <c r="F122" s="230" t="s">
        <v>1131</v>
      </c>
      <c r="G122" s="231" t="s">
        <v>168</v>
      </c>
      <c r="H122" s="232">
        <v>2</v>
      </c>
      <c r="I122" s="233"/>
      <c r="J122" s="234">
        <f t="shared" si="20"/>
        <v>0</v>
      </c>
      <c r="K122" s="230" t="s">
        <v>19</v>
      </c>
      <c r="L122" s="235"/>
      <c r="M122" s="236" t="s">
        <v>19</v>
      </c>
      <c r="N122" s="237" t="s">
        <v>43</v>
      </c>
      <c r="O122" s="66"/>
      <c r="P122" s="184">
        <f t="shared" si="21"/>
        <v>0</v>
      </c>
      <c r="Q122" s="184">
        <v>0</v>
      </c>
      <c r="R122" s="184">
        <f t="shared" si="22"/>
        <v>0</v>
      </c>
      <c r="S122" s="184">
        <v>0</v>
      </c>
      <c r="T122" s="185">
        <f t="shared" si="23"/>
        <v>0</v>
      </c>
      <c r="U122" s="36"/>
      <c r="V122" s="36"/>
      <c r="W122" s="36"/>
      <c r="X122" s="36"/>
      <c r="Y122" s="36"/>
      <c r="Z122" s="36"/>
      <c r="AA122" s="36"/>
      <c r="AB122" s="36"/>
      <c r="AC122" s="36"/>
      <c r="AD122" s="36"/>
      <c r="AE122" s="36"/>
      <c r="AR122" s="186" t="s">
        <v>419</v>
      </c>
      <c r="AT122" s="186" t="s">
        <v>898</v>
      </c>
      <c r="AU122" s="186" t="s">
        <v>82</v>
      </c>
      <c r="AY122" s="19" t="s">
        <v>129</v>
      </c>
      <c r="BE122" s="187">
        <f t="shared" si="24"/>
        <v>0</v>
      </c>
      <c r="BF122" s="187">
        <f t="shared" si="25"/>
        <v>0</v>
      </c>
      <c r="BG122" s="187">
        <f t="shared" si="26"/>
        <v>0</v>
      </c>
      <c r="BH122" s="187">
        <f t="shared" si="27"/>
        <v>0</v>
      </c>
      <c r="BI122" s="187">
        <f t="shared" si="28"/>
        <v>0</v>
      </c>
      <c r="BJ122" s="19" t="s">
        <v>80</v>
      </c>
      <c r="BK122" s="187">
        <f t="shared" si="29"/>
        <v>0</v>
      </c>
      <c r="BL122" s="19" t="s">
        <v>246</v>
      </c>
      <c r="BM122" s="186" t="s">
        <v>1132</v>
      </c>
    </row>
    <row r="123" spans="1:65" s="2" customFormat="1" ht="16.5" customHeight="1">
      <c r="A123" s="36"/>
      <c r="B123" s="37"/>
      <c r="C123" s="228" t="s">
        <v>282</v>
      </c>
      <c r="D123" s="228" t="s">
        <v>898</v>
      </c>
      <c r="E123" s="229" t="s">
        <v>1133</v>
      </c>
      <c r="F123" s="230" t="s">
        <v>1134</v>
      </c>
      <c r="G123" s="231" t="s">
        <v>168</v>
      </c>
      <c r="H123" s="232">
        <v>1</v>
      </c>
      <c r="I123" s="233"/>
      <c r="J123" s="234">
        <f t="shared" si="20"/>
        <v>0</v>
      </c>
      <c r="K123" s="230" t="s">
        <v>19</v>
      </c>
      <c r="L123" s="235"/>
      <c r="M123" s="236" t="s">
        <v>19</v>
      </c>
      <c r="N123" s="237" t="s">
        <v>43</v>
      </c>
      <c r="O123" s="66"/>
      <c r="P123" s="184">
        <f t="shared" si="21"/>
        <v>0</v>
      </c>
      <c r="Q123" s="184">
        <v>0</v>
      </c>
      <c r="R123" s="184">
        <f t="shared" si="22"/>
        <v>0</v>
      </c>
      <c r="S123" s="184">
        <v>0</v>
      </c>
      <c r="T123" s="185">
        <f t="shared" si="23"/>
        <v>0</v>
      </c>
      <c r="U123" s="36"/>
      <c r="V123" s="36"/>
      <c r="W123" s="36"/>
      <c r="X123" s="36"/>
      <c r="Y123" s="36"/>
      <c r="Z123" s="36"/>
      <c r="AA123" s="36"/>
      <c r="AB123" s="36"/>
      <c r="AC123" s="36"/>
      <c r="AD123" s="36"/>
      <c r="AE123" s="36"/>
      <c r="AR123" s="186" t="s">
        <v>419</v>
      </c>
      <c r="AT123" s="186" t="s">
        <v>898</v>
      </c>
      <c r="AU123" s="186" t="s">
        <v>82</v>
      </c>
      <c r="AY123" s="19" t="s">
        <v>129</v>
      </c>
      <c r="BE123" s="187">
        <f t="shared" si="24"/>
        <v>0</v>
      </c>
      <c r="BF123" s="187">
        <f t="shared" si="25"/>
        <v>0</v>
      </c>
      <c r="BG123" s="187">
        <f t="shared" si="26"/>
        <v>0</v>
      </c>
      <c r="BH123" s="187">
        <f t="shared" si="27"/>
        <v>0</v>
      </c>
      <c r="BI123" s="187">
        <f t="shared" si="28"/>
        <v>0</v>
      </c>
      <c r="BJ123" s="19" t="s">
        <v>80</v>
      </c>
      <c r="BK123" s="187">
        <f t="shared" si="29"/>
        <v>0</v>
      </c>
      <c r="BL123" s="19" t="s">
        <v>246</v>
      </c>
      <c r="BM123" s="186" t="s">
        <v>1135</v>
      </c>
    </row>
    <row r="124" spans="1:65" s="2" customFormat="1" ht="16.5" customHeight="1">
      <c r="A124" s="36"/>
      <c r="B124" s="37"/>
      <c r="C124" s="228" t="s">
        <v>289</v>
      </c>
      <c r="D124" s="228" t="s">
        <v>898</v>
      </c>
      <c r="E124" s="229" t="s">
        <v>1136</v>
      </c>
      <c r="F124" s="230" t="s">
        <v>1137</v>
      </c>
      <c r="G124" s="231" t="s">
        <v>168</v>
      </c>
      <c r="H124" s="232">
        <v>1</v>
      </c>
      <c r="I124" s="233"/>
      <c r="J124" s="234">
        <f t="shared" si="20"/>
        <v>0</v>
      </c>
      <c r="K124" s="230" t="s">
        <v>19</v>
      </c>
      <c r="L124" s="235"/>
      <c r="M124" s="236" t="s">
        <v>19</v>
      </c>
      <c r="N124" s="237" t="s">
        <v>43</v>
      </c>
      <c r="O124" s="66"/>
      <c r="P124" s="184">
        <f t="shared" si="21"/>
        <v>0</v>
      </c>
      <c r="Q124" s="184">
        <v>0</v>
      </c>
      <c r="R124" s="184">
        <f t="shared" si="22"/>
        <v>0</v>
      </c>
      <c r="S124" s="184">
        <v>0</v>
      </c>
      <c r="T124" s="185">
        <f t="shared" si="23"/>
        <v>0</v>
      </c>
      <c r="U124" s="36"/>
      <c r="V124" s="36"/>
      <c r="W124" s="36"/>
      <c r="X124" s="36"/>
      <c r="Y124" s="36"/>
      <c r="Z124" s="36"/>
      <c r="AA124" s="36"/>
      <c r="AB124" s="36"/>
      <c r="AC124" s="36"/>
      <c r="AD124" s="36"/>
      <c r="AE124" s="36"/>
      <c r="AR124" s="186" t="s">
        <v>419</v>
      </c>
      <c r="AT124" s="186" t="s">
        <v>898</v>
      </c>
      <c r="AU124" s="186" t="s">
        <v>82</v>
      </c>
      <c r="AY124" s="19" t="s">
        <v>129</v>
      </c>
      <c r="BE124" s="187">
        <f t="shared" si="24"/>
        <v>0</v>
      </c>
      <c r="BF124" s="187">
        <f t="shared" si="25"/>
        <v>0</v>
      </c>
      <c r="BG124" s="187">
        <f t="shared" si="26"/>
        <v>0</v>
      </c>
      <c r="BH124" s="187">
        <f t="shared" si="27"/>
        <v>0</v>
      </c>
      <c r="BI124" s="187">
        <f t="shared" si="28"/>
        <v>0</v>
      </c>
      <c r="BJ124" s="19" t="s">
        <v>80</v>
      </c>
      <c r="BK124" s="187">
        <f t="shared" si="29"/>
        <v>0</v>
      </c>
      <c r="BL124" s="19" t="s">
        <v>246</v>
      </c>
      <c r="BM124" s="186" t="s">
        <v>1138</v>
      </c>
    </row>
    <row r="125" spans="1:65" s="2" customFormat="1" ht="16.5" customHeight="1">
      <c r="A125" s="36"/>
      <c r="B125" s="37"/>
      <c r="C125" s="228" t="s">
        <v>297</v>
      </c>
      <c r="D125" s="228" t="s">
        <v>898</v>
      </c>
      <c r="E125" s="229" t="s">
        <v>1139</v>
      </c>
      <c r="F125" s="230" t="s">
        <v>1140</v>
      </c>
      <c r="G125" s="231" t="s">
        <v>168</v>
      </c>
      <c r="H125" s="232">
        <v>4</v>
      </c>
      <c r="I125" s="233"/>
      <c r="J125" s="234">
        <f t="shared" si="20"/>
        <v>0</v>
      </c>
      <c r="K125" s="230" t="s">
        <v>19</v>
      </c>
      <c r="L125" s="235"/>
      <c r="M125" s="236" t="s">
        <v>19</v>
      </c>
      <c r="N125" s="237" t="s">
        <v>43</v>
      </c>
      <c r="O125" s="66"/>
      <c r="P125" s="184">
        <f t="shared" si="21"/>
        <v>0</v>
      </c>
      <c r="Q125" s="184">
        <v>0</v>
      </c>
      <c r="R125" s="184">
        <f t="shared" si="22"/>
        <v>0</v>
      </c>
      <c r="S125" s="184">
        <v>0</v>
      </c>
      <c r="T125" s="185">
        <f t="shared" si="23"/>
        <v>0</v>
      </c>
      <c r="U125" s="36"/>
      <c r="V125" s="36"/>
      <c r="W125" s="36"/>
      <c r="X125" s="36"/>
      <c r="Y125" s="36"/>
      <c r="Z125" s="36"/>
      <c r="AA125" s="36"/>
      <c r="AB125" s="36"/>
      <c r="AC125" s="36"/>
      <c r="AD125" s="36"/>
      <c r="AE125" s="36"/>
      <c r="AR125" s="186" t="s">
        <v>419</v>
      </c>
      <c r="AT125" s="186" t="s">
        <v>898</v>
      </c>
      <c r="AU125" s="186" t="s">
        <v>82</v>
      </c>
      <c r="AY125" s="19" t="s">
        <v>129</v>
      </c>
      <c r="BE125" s="187">
        <f t="shared" si="24"/>
        <v>0</v>
      </c>
      <c r="BF125" s="187">
        <f t="shared" si="25"/>
        <v>0</v>
      </c>
      <c r="BG125" s="187">
        <f t="shared" si="26"/>
        <v>0</v>
      </c>
      <c r="BH125" s="187">
        <f t="shared" si="27"/>
        <v>0</v>
      </c>
      <c r="BI125" s="187">
        <f t="shared" si="28"/>
        <v>0</v>
      </c>
      <c r="BJ125" s="19" t="s">
        <v>80</v>
      </c>
      <c r="BK125" s="187">
        <f t="shared" si="29"/>
        <v>0</v>
      </c>
      <c r="BL125" s="19" t="s">
        <v>246</v>
      </c>
      <c r="BM125" s="186" t="s">
        <v>1141</v>
      </c>
    </row>
    <row r="126" spans="1:65" s="2" customFormat="1" ht="16.5" customHeight="1">
      <c r="A126" s="36"/>
      <c r="B126" s="37"/>
      <c r="C126" s="228" t="s">
        <v>301</v>
      </c>
      <c r="D126" s="228" t="s">
        <v>898</v>
      </c>
      <c r="E126" s="229" t="s">
        <v>1142</v>
      </c>
      <c r="F126" s="230" t="s">
        <v>1143</v>
      </c>
      <c r="G126" s="231" t="s">
        <v>168</v>
      </c>
      <c r="H126" s="232">
        <v>1</v>
      </c>
      <c r="I126" s="233"/>
      <c r="J126" s="234">
        <f t="shared" si="20"/>
        <v>0</v>
      </c>
      <c r="K126" s="230" t="s">
        <v>19</v>
      </c>
      <c r="L126" s="235"/>
      <c r="M126" s="236" t="s">
        <v>19</v>
      </c>
      <c r="N126" s="237" t="s">
        <v>43</v>
      </c>
      <c r="O126" s="66"/>
      <c r="P126" s="184">
        <f t="shared" si="21"/>
        <v>0</v>
      </c>
      <c r="Q126" s="184">
        <v>0</v>
      </c>
      <c r="R126" s="184">
        <f t="shared" si="22"/>
        <v>0</v>
      </c>
      <c r="S126" s="184">
        <v>0</v>
      </c>
      <c r="T126" s="185">
        <f t="shared" si="23"/>
        <v>0</v>
      </c>
      <c r="U126" s="36"/>
      <c r="V126" s="36"/>
      <c r="W126" s="36"/>
      <c r="X126" s="36"/>
      <c r="Y126" s="36"/>
      <c r="Z126" s="36"/>
      <c r="AA126" s="36"/>
      <c r="AB126" s="36"/>
      <c r="AC126" s="36"/>
      <c r="AD126" s="36"/>
      <c r="AE126" s="36"/>
      <c r="AR126" s="186" t="s">
        <v>419</v>
      </c>
      <c r="AT126" s="186" t="s">
        <v>898</v>
      </c>
      <c r="AU126" s="186" t="s">
        <v>82</v>
      </c>
      <c r="AY126" s="19" t="s">
        <v>129</v>
      </c>
      <c r="BE126" s="187">
        <f t="shared" si="24"/>
        <v>0</v>
      </c>
      <c r="BF126" s="187">
        <f t="shared" si="25"/>
        <v>0</v>
      </c>
      <c r="BG126" s="187">
        <f t="shared" si="26"/>
        <v>0</v>
      </c>
      <c r="BH126" s="187">
        <f t="shared" si="27"/>
        <v>0</v>
      </c>
      <c r="BI126" s="187">
        <f t="shared" si="28"/>
        <v>0</v>
      </c>
      <c r="BJ126" s="19" t="s">
        <v>80</v>
      </c>
      <c r="BK126" s="187">
        <f t="shared" si="29"/>
        <v>0</v>
      </c>
      <c r="BL126" s="19" t="s">
        <v>246</v>
      </c>
      <c r="BM126" s="186" t="s">
        <v>1144</v>
      </c>
    </row>
    <row r="127" spans="1:65" s="2" customFormat="1" ht="16.5" customHeight="1">
      <c r="A127" s="36"/>
      <c r="B127" s="37"/>
      <c r="C127" s="175" t="s">
        <v>315</v>
      </c>
      <c r="D127" s="175" t="s">
        <v>132</v>
      </c>
      <c r="E127" s="176" t="s">
        <v>1145</v>
      </c>
      <c r="F127" s="177" t="s">
        <v>1146</v>
      </c>
      <c r="G127" s="178" t="s">
        <v>168</v>
      </c>
      <c r="H127" s="179">
        <v>5</v>
      </c>
      <c r="I127" s="180"/>
      <c r="J127" s="181">
        <f t="shared" si="20"/>
        <v>0</v>
      </c>
      <c r="K127" s="177" t="s">
        <v>19</v>
      </c>
      <c r="L127" s="41"/>
      <c r="M127" s="182" t="s">
        <v>19</v>
      </c>
      <c r="N127" s="183" t="s">
        <v>43</v>
      </c>
      <c r="O127" s="66"/>
      <c r="P127" s="184">
        <f t="shared" si="21"/>
        <v>0</v>
      </c>
      <c r="Q127" s="184">
        <v>0</v>
      </c>
      <c r="R127" s="184">
        <f t="shared" si="22"/>
        <v>0</v>
      </c>
      <c r="S127" s="184">
        <v>0</v>
      </c>
      <c r="T127" s="185">
        <f t="shared" si="23"/>
        <v>0</v>
      </c>
      <c r="U127" s="36"/>
      <c r="V127" s="36"/>
      <c r="W127" s="36"/>
      <c r="X127" s="36"/>
      <c r="Y127" s="36"/>
      <c r="Z127" s="36"/>
      <c r="AA127" s="36"/>
      <c r="AB127" s="36"/>
      <c r="AC127" s="36"/>
      <c r="AD127" s="36"/>
      <c r="AE127" s="36"/>
      <c r="AR127" s="186" t="s">
        <v>246</v>
      </c>
      <c r="AT127" s="186" t="s">
        <v>132</v>
      </c>
      <c r="AU127" s="186" t="s">
        <v>82</v>
      </c>
      <c r="AY127" s="19" t="s">
        <v>129</v>
      </c>
      <c r="BE127" s="187">
        <f t="shared" si="24"/>
        <v>0</v>
      </c>
      <c r="BF127" s="187">
        <f t="shared" si="25"/>
        <v>0</v>
      </c>
      <c r="BG127" s="187">
        <f t="shared" si="26"/>
        <v>0</v>
      </c>
      <c r="BH127" s="187">
        <f t="shared" si="27"/>
        <v>0</v>
      </c>
      <c r="BI127" s="187">
        <f t="shared" si="28"/>
        <v>0</v>
      </c>
      <c r="BJ127" s="19" t="s">
        <v>80</v>
      </c>
      <c r="BK127" s="187">
        <f t="shared" si="29"/>
        <v>0</v>
      </c>
      <c r="BL127" s="19" t="s">
        <v>246</v>
      </c>
      <c r="BM127" s="186" t="s">
        <v>1147</v>
      </c>
    </row>
    <row r="128" spans="1:65" s="2" customFormat="1" ht="16.5" customHeight="1">
      <c r="A128" s="36"/>
      <c r="B128" s="37"/>
      <c r="C128" s="228" t="s">
        <v>319</v>
      </c>
      <c r="D128" s="228" t="s">
        <v>898</v>
      </c>
      <c r="E128" s="229" t="s">
        <v>1148</v>
      </c>
      <c r="F128" s="230" t="s">
        <v>1149</v>
      </c>
      <c r="G128" s="231" t="s">
        <v>168</v>
      </c>
      <c r="H128" s="232">
        <v>1</v>
      </c>
      <c r="I128" s="233"/>
      <c r="J128" s="234">
        <f t="shared" si="20"/>
        <v>0</v>
      </c>
      <c r="K128" s="230" t="s">
        <v>19</v>
      </c>
      <c r="L128" s="235"/>
      <c r="M128" s="236" t="s">
        <v>19</v>
      </c>
      <c r="N128" s="237" t="s">
        <v>43</v>
      </c>
      <c r="O128" s="66"/>
      <c r="P128" s="184">
        <f t="shared" si="21"/>
        <v>0</v>
      </c>
      <c r="Q128" s="184">
        <v>0</v>
      </c>
      <c r="R128" s="184">
        <f t="shared" si="22"/>
        <v>0</v>
      </c>
      <c r="S128" s="184">
        <v>0</v>
      </c>
      <c r="T128" s="185">
        <f t="shared" si="23"/>
        <v>0</v>
      </c>
      <c r="U128" s="36"/>
      <c r="V128" s="36"/>
      <c r="W128" s="36"/>
      <c r="X128" s="36"/>
      <c r="Y128" s="36"/>
      <c r="Z128" s="36"/>
      <c r="AA128" s="36"/>
      <c r="AB128" s="36"/>
      <c r="AC128" s="36"/>
      <c r="AD128" s="36"/>
      <c r="AE128" s="36"/>
      <c r="AR128" s="186" t="s">
        <v>419</v>
      </c>
      <c r="AT128" s="186" t="s">
        <v>898</v>
      </c>
      <c r="AU128" s="186" t="s">
        <v>82</v>
      </c>
      <c r="AY128" s="19" t="s">
        <v>129</v>
      </c>
      <c r="BE128" s="187">
        <f t="shared" si="24"/>
        <v>0</v>
      </c>
      <c r="BF128" s="187">
        <f t="shared" si="25"/>
        <v>0</v>
      </c>
      <c r="BG128" s="187">
        <f t="shared" si="26"/>
        <v>0</v>
      </c>
      <c r="BH128" s="187">
        <f t="shared" si="27"/>
        <v>0</v>
      </c>
      <c r="BI128" s="187">
        <f t="shared" si="28"/>
        <v>0</v>
      </c>
      <c r="BJ128" s="19" t="s">
        <v>80</v>
      </c>
      <c r="BK128" s="187">
        <f t="shared" si="29"/>
        <v>0</v>
      </c>
      <c r="BL128" s="19" t="s">
        <v>246</v>
      </c>
      <c r="BM128" s="186" t="s">
        <v>1150</v>
      </c>
    </row>
    <row r="129" spans="1:65" s="2" customFormat="1" ht="16.5" customHeight="1">
      <c r="A129" s="36"/>
      <c r="B129" s="37"/>
      <c r="C129" s="228" t="s">
        <v>359</v>
      </c>
      <c r="D129" s="228" t="s">
        <v>898</v>
      </c>
      <c r="E129" s="229" t="s">
        <v>1151</v>
      </c>
      <c r="F129" s="230" t="s">
        <v>1152</v>
      </c>
      <c r="G129" s="231" t="s">
        <v>168</v>
      </c>
      <c r="H129" s="232">
        <v>2</v>
      </c>
      <c r="I129" s="233"/>
      <c r="J129" s="234">
        <f t="shared" si="20"/>
        <v>0</v>
      </c>
      <c r="K129" s="230" t="s">
        <v>19</v>
      </c>
      <c r="L129" s="235"/>
      <c r="M129" s="236" t="s">
        <v>19</v>
      </c>
      <c r="N129" s="237" t="s">
        <v>43</v>
      </c>
      <c r="O129" s="66"/>
      <c r="P129" s="184">
        <f t="shared" si="21"/>
        <v>0</v>
      </c>
      <c r="Q129" s="184">
        <v>0</v>
      </c>
      <c r="R129" s="184">
        <f t="shared" si="22"/>
        <v>0</v>
      </c>
      <c r="S129" s="184">
        <v>0</v>
      </c>
      <c r="T129" s="185">
        <f t="shared" si="23"/>
        <v>0</v>
      </c>
      <c r="U129" s="36"/>
      <c r="V129" s="36"/>
      <c r="W129" s="36"/>
      <c r="X129" s="36"/>
      <c r="Y129" s="36"/>
      <c r="Z129" s="36"/>
      <c r="AA129" s="36"/>
      <c r="AB129" s="36"/>
      <c r="AC129" s="36"/>
      <c r="AD129" s="36"/>
      <c r="AE129" s="36"/>
      <c r="AR129" s="186" t="s">
        <v>419</v>
      </c>
      <c r="AT129" s="186" t="s">
        <v>898</v>
      </c>
      <c r="AU129" s="186" t="s">
        <v>82</v>
      </c>
      <c r="AY129" s="19" t="s">
        <v>129</v>
      </c>
      <c r="BE129" s="187">
        <f t="shared" si="24"/>
        <v>0</v>
      </c>
      <c r="BF129" s="187">
        <f t="shared" si="25"/>
        <v>0</v>
      </c>
      <c r="BG129" s="187">
        <f t="shared" si="26"/>
        <v>0</v>
      </c>
      <c r="BH129" s="187">
        <f t="shared" si="27"/>
        <v>0</v>
      </c>
      <c r="BI129" s="187">
        <f t="shared" si="28"/>
        <v>0</v>
      </c>
      <c r="BJ129" s="19" t="s">
        <v>80</v>
      </c>
      <c r="BK129" s="187">
        <f t="shared" si="29"/>
        <v>0</v>
      </c>
      <c r="BL129" s="19" t="s">
        <v>246</v>
      </c>
      <c r="BM129" s="186" t="s">
        <v>1153</v>
      </c>
    </row>
    <row r="130" spans="1:65" s="2" customFormat="1" ht="16.5" customHeight="1">
      <c r="A130" s="36"/>
      <c r="B130" s="37"/>
      <c r="C130" s="228" t="s">
        <v>399</v>
      </c>
      <c r="D130" s="228" t="s">
        <v>898</v>
      </c>
      <c r="E130" s="229" t="s">
        <v>1154</v>
      </c>
      <c r="F130" s="230" t="s">
        <v>1155</v>
      </c>
      <c r="G130" s="231" t="s">
        <v>168</v>
      </c>
      <c r="H130" s="232">
        <v>1</v>
      </c>
      <c r="I130" s="233"/>
      <c r="J130" s="234">
        <f t="shared" si="20"/>
        <v>0</v>
      </c>
      <c r="K130" s="230" t="s">
        <v>19</v>
      </c>
      <c r="L130" s="235"/>
      <c r="M130" s="236" t="s">
        <v>19</v>
      </c>
      <c r="N130" s="237" t="s">
        <v>43</v>
      </c>
      <c r="O130" s="66"/>
      <c r="P130" s="184">
        <f t="shared" si="21"/>
        <v>0</v>
      </c>
      <c r="Q130" s="184">
        <v>0</v>
      </c>
      <c r="R130" s="184">
        <f t="shared" si="22"/>
        <v>0</v>
      </c>
      <c r="S130" s="184">
        <v>0</v>
      </c>
      <c r="T130" s="185">
        <f t="shared" si="23"/>
        <v>0</v>
      </c>
      <c r="U130" s="36"/>
      <c r="V130" s="36"/>
      <c r="W130" s="36"/>
      <c r="X130" s="36"/>
      <c r="Y130" s="36"/>
      <c r="Z130" s="36"/>
      <c r="AA130" s="36"/>
      <c r="AB130" s="36"/>
      <c r="AC130" s="36"/>
      <c r="AD130" s="36"/>
      <c r="AE130" s="36"/>
      <c r="AR130" s="186" t="s">
        <v>419</v>
      </c>
      <c r="AT130" s="186" t="s">
        <v>898</v>
      </c>
      <c r="AU130" s="186" t="s">
        <v>82</v>
      </c>
      <c r="AY130" s="19" t="s">
        <v>129</v>
      </c>
      <c r="BE130" s="187">
        <f t="shared" si="24"/>
        <v>0</v>
      </c>
      <c r="BF130" s="187">
        <f t="shared" si="25"/>
        <v>0</v>
      </c>
      <c r="BG130" s="187">
        <f t="shared" si="26"/>
        <v>0</v>
      </c>
      <c r="BH130" s="187">
        <f t="shared" si="27"/>
        <v>0</v>
      </c>
      <c r="BI130" s="187">
        <f t="shared" si="28"/>
        <v>0</v>
      </c>
      <c r="BJ130" s="19" t="s">
        <v>80</v>
      </c>
      <c r="BK130" s="187">
        <f t="shared" si="29"/>
        <v>0</v>
      </c>
      <c r="BL130" s="19" t="s">
        <v>246</v>
      </c>
      <c r="BM130" s="186" t="s">
        <v>1156</v>
      </c>
    </row>
    <row r="131" spans="1:65" s="2" customFormat="1" ht="16.5" customHeight="1">
      <c r="A131" s="36"/>
      <c r="B131" s="37"/>
      <c r="C131" s="228" t="s">
        <v>403</v>
      </c>
      <c r="D131" s="228" t="s">
        <v>898</v>
      </c>
      <c r="E131" s="229" t="s">
        <v>1157</v>
      </c>
      <c r="F131" s="230" t="s">
        <v>1158</v>
      </c>
      <c r="G131" s="231" t="s">
        <v>168</v>
      </c>
      <c r="H131" s="232">
        <v>1</v>
      </c>
      <c r="I131" s="233"/>
      <c r="J131" s="234">
        <f t="shared" si="20"/>
        <v>0</v>
      </c>
      <c r="K131" s="230" t="s">
        <v>19</v>
      </c>
      <c r="L131" s="235"/>
      <c r="M131" s="236" t="s">
        <v>19</v>
      </c>
      <c r="N131" s="237" t="s">
        <v>43</v>
      </c>
      <c r="O131" s="66"/>
      <c r="P131" s="184">
        <f t="shared" si="21"/>
        <v>0</v>
      </c>
      <c r="Q131" s="184">
        <v>0</v>
      </c>
      <c r="R131" s="184">
        <f t="shared" si="22"/>
        <v>0</v>
      </c>
      <c r="S131" s="184">
        <v>0</v>
      </c>
      <c r="T131" s="185">
        <f t="shared" si="23"/>
        <v>0</v>
      </c>
      <c r="U131" s="36"/>
      <c r="V131" s="36"/>
      <c r="W131" s="36"/>
      <c r="X131" s="36"/>
      <c r="Y131" s="36"/>
      <c r="Z131" s="36"/>
      <c r="AA131" s="36"/>
      <c r="AB131" s="36"/>
      <c r="AC131" s="36"/>
      <c r="AD131" s="36"/>
      <c r="AE131" s="36"/>
      <c r="AR131" s="186" t="s">
        <v>419</v>
      </c>
      <c r="AT131" s="186" t="s">
        <v>898</v>
      </c>
      <c r="AU131" s="186" t="s">
        <v>82</v>
      </c>
      <c r="AY131" s="19" t="s">
        <v>129</v>
      </c>
      <c r="BE131" s="187">
        <f t="shared" si="24"/>
        <v>0</v>
      </c>
      <c r="BF131" s="187">
        <f t="shared" si="25"/>
        <v>0</v>
      </c>
      <c r="BG131" s="187">
        <f t="shared" si="26"/>
        <v>0</v>
      </c>
      <c r="BH131" s="187">
        <f t="shared" si="27"/>
        <v>0</v>
      </c>
      <c r="BI131" s="187">
        <f t="shared" si="28"/>
        <v>0</v>
      </c>
      <c r="BJ131" s="19" t="s">
        <v>80</v>
      </c>
      <c r="BK131" s="187">
        <f t="shared" si="29"/>
        <v>0</v>
      </c>
      <c r="BL131" s="19" t="s">
        <v>246</v>
      </c>
      <c r="BM131" s="186" t="s">
        <v>1159</v>
      </c>
    </row>
    <row r="132" spans="1:65" s="2" customFormat="1" ht="16.5" customHeight="1">
      <c r="A132" s="36"/>
      <c r="B132" s="37"/>
      <c r="C132" s="175" t="s">
        <v>419</v>
      </c>
      <c r="D132" s="175" t="s">
        <v>132</v>
      </c>
      <c r="E132" s="176" t="s">
        <v>1160</v>
      </c>
      <c r="F132" s="177" t="s">
        <v>1161</v>
      </c>
      <c r="G132" s="178" t="s">
        <v>168</v>
      </c>
      <c r="H132" s="179">
        <v>21</v>
      </c>
      <c r="I132" s="180"/>
      <c r="J132" s="181">
        <f t="shared" si="20"/>
        <v>0</v>
      </c>
      <c r="K132" s="177" t="s">
        <v>19</v>
      </c>
      <c r="L132" s="41"/>
      <c r="M132" s="182" t="s">
        <v>19</v>
      </c>
      <c r="N132" s="183" t="s">
        <v>43</v>
      </c>
      <c r="O132" s="66"/>
      <c r="P132" s="184">
        <f t="shared" si="21"/>
        <v>0</v>
      </c>
      <c r="Q132" s="184">
        <v>0</v>
      </c>
      <c r="R132" s="184">
        <f t="shared" si="22"/>
        <v>0</v>
      </c>
      <c r="S132" s="184">
        <v>0</v>
      </c>
      <c r="T132" s="185">
        <f t="shared" si="23"/>
        <v>0</v>
      </c>
      <c r="U132" s="36"/>
      <c r="V132" s="36"/>
      <c r="W132" s="36"/>
      <c r="X132" s="36"/>
      <c r="Y132" s="36"/>
      <c r="Z132" s="36"/>
      <c r="AA132" s="36"/>
      <c r="AB132" s="36"/>
      <c r="AC132" s="36"/>
      <c r="AD132" s="36"/>
      <c r="AE132" s="36"/>
      <c r="AR132" s="186" t="s">
        <v>246</v>
      </c>
      <c r="AT132" s="186" t="s">
        <v>132</v>
      </c>
      <c r="AU132" s="186" t="s">
        <v>82</v>
      </c>
      <c r="AY132" s="19" t="s">
        <v>129</v>
      </c>
      <c r="BE132" s="187">
        <f t="shared" si="24"/>
        <v>0</v>
      </c>
      <c r="BF132" s="187">
        <f t="shared" si="25"/>
        <v>0</v>
      </c>
      <c r="BG132" s="187">
        <f t="shared" si="26"/>
        <v>0</v>
      </c>
      <c r="BH132" s="187">
        <f t="shared" si="27"/>
        <v>0</v>
      </c>
      <c r="BI132" s="187">
        <f t="shared" si="28"/>
        <v>0</v>
      </c>
      <c r="BJ132" s="19" t="s">
        <v>80</v>
      </c>
      <c r="BK132" s="187">
        <f t="shared" si="29"/>
        <v>0</v>
      </c>
      <c r="BL132" s="19" t="s">
        <v>246</v>
      </c>
      <c r="BM132" s="186" t="s">
        <v>1162</v>
      </c>
    </row>
    <row r="133" spans="1:65" s="2" customFormat="1" ht="21.75" customHeight="1">
      <c r="A133" s="36"/>
      <c r="B133" s="37"/>
      <c r="C133" s="228" t="s">
        <v>435</v>
      </c>
      <c r="D133" s="228" t="s">
        <v>898</v>
      </c>
      <c r="E133" s="229" t="s">
        <v>1163</v>
      </c>
      <c r="F133" s="230" t="s">
        <v>1164</v>
      </c>
      <c r="G133" s="231" t="s">
        <v>168</v>
      </c>
      <c r="H133" s="232">
        <v>2</v>
      </c>
      <c r="I133" s="233"/>
      <c r="J133" s="234">
        <f t="shared" si="20"/>
        <v>0</v>
      </c>
      <c r="K133" s="230" t="s">
        <v>19</v>
      </c>
      <c r="L133" s="235"/>
      <c r="M133" s="236" t="s">
        <v>19</v>
      </c>
      <c r="N133" s="237" t="s">
        <v>43</v>
      </c>
      <c r="O133" s="66"/>
      <c r="P133" s="184">
        <f t="shared" si="21"/>
        <v>0</v>
      </c>
      <c r="Q133" s="184">
        <v>0</v>
      </c>
      <c r="R133" s="184">
        <f t="shared" si="22"/>
        <v>0</v>
      </c>
      <c r="S133" s="184">
        <v>0</v>
      </c>
      <c r="T133" s="185">
        <f t="shared" si="23"/>
        <v>0</v>
      </c>
      <c r="U133" s="36"/>
      <c r="V133" s="36"/>
      <c r="W133" s="36"/>
      <c r="X133" s="36"/>
      <c r="Y133" s="36"/>
      <c r="Z133" s="36"/>
      <c r="AA133" s="36"/>
      <c r="AB133" s="36"/>
      <c r="AC133" s="36"/>
      <c r="AD133" s="36"/>
      <c r="AE133" s="36"/>
      <c r="AR133" s="186" t="s">
        <v>419</v>
      </c>
      <c r="AT133" s="186" t="s">
        <v>898</v>
      </c>
      <c r="AU133" s="186" t="s">
        <v>82</v>
      </c>
      <c r="AY133" s="19" t="s">
        <v>129</v>
      </c>
      <c r="BE133" s="187">
        <f t="shared" si="24"/>
        <v>0</v>
      </c>
      <c r="BF133" s="187">
        <f t="shared" si="25"/>
        <v>0</v>
      </c>
      <c r="BG133" s="187">
        <f t="shared" si="26"/>
        <v>0</v>
      </c>
      <c r="BH133" s="187">
        <f t="shared" si="27"/>
        <v>0</v>
      </c>
      <c r="BI133" s="187">
        <f t="shared" si="28"/>
        <v>0</v>
      </c>
      <c r="BJ133" s="19" t="s">
        <v>80</v>
      </c>
      <c r="BK133" s="187">
        <f t="shared" si="29"/>
        <v>0</v>
      </c>
      <c r="BL133" s="19" t="s">
        <v>246</v>
      </c>
      <c r="BM133" s="186" t="s">
        <v>1165</v>
      </c>
    </row>
    <row r="134" spans="1:65" s="2" customFormat="1" ht="16.5" customHeight="1">
      <c r="A134" s="36"/>
      <c r="B134" s="37"/>
      <c r="C134" s="228" t="s">
        <v>439</v>
      </c>
      <c r="D134" s="228" t="s">
        <v>898</v>
      </c>
      <c r="E134" s="229" t="s">
        <v>1166</v>
      </c>
      <c r="F134" s="230" t="s">
        <v>1167</v>
      </c>
      <c r="G134" s="231" t="s">
        <v>168</v>
      </c>
      <c r="H134" s="232">
        <v>1</v>
      </c>
      <c r="I134" s="233"/>
      <c r="J134" s="234">
        <f t="shared" si="20"/>
        <v>0</v>
      </c>
      <c r="K134" s="230" t="s">
        <v>19</v>
      </c>
      <c r="L134" s="235"/>
      <c r="M134" s="236" t="s">
        <v>19</v>
      </c>
      <c r="N134" s="237" t="s">
        <v>43</v>
      </c>
      <c r="O134" s="66"/>
      <c r="P134" s="184">
        <f t="shared" si="21"/>
        <v>0</v>
      </c>
      <c r="Q134" s="184">
        <v>0</v>
      </c>
      <c r="R134" s="184">
        <f t="shared" si="22"/>
        <v>0</v>
      </c>
      <c r="S134" s="184">
        <v>0</v>
      </c>
      <c r="T134" s="185">
        <f t="shared" si="23"/>
        <v>0</v>
      </c>
      <c r="U134" s="36"/>
      <c r="V134" s="36"/>
      <c r="W134" s="36"/>
      <c r="X134" s="36"/>
      <c r="Y134" s="36"/>
      <c r="Z134" s="36"/>
      <c r="AA134" s="36"/>
      <c r="AB134" s="36"/>
      <c r="AC134" s="36"/>
      <c r="AD134" s="36"/>
      <c r="AE134" s="36"/>
      <c r="AR134" s="186" t="s">
        <v>419</v>
      </c>
      <c r="AT134" s="186" t="s">
        <v>898</v>
      </c>
      <c r="AU134" s="186" t="s">
        <v>82</v>
      </c>
      <c r="AY134" s="19" t="s">
        <v>129</v>
      </c>
      <c r="BE134" s="187">
        <f t="shared" si="24"/>
        <v>0</v>
      </c>
      <c r="BF134" s="187">
        <f t="shared" si="25"/>
        <v>0</v>
      </c>
      <c r="BG134" s="187">
        <f t="shared" si="26"/>
        <v>0</v>
      </c>
      <c r="BH134" s="187">
        <f t="shared" si="27"/>
        <v>0</v>
      </c>
      <c r="BI134" s="187">
        <f t="shared" si="28"/>
        <v>0</v>
      </c>
      <c r="BJ134" s="19" t="s">
        <v>80</v>
      </c>
      <c r="BK134" s="187">
        <f t="shared" si="29"/>
        <v>0</v>
      </c>
      <c r="BL134" s="19" t="s">
        <v>246</v>
      </c>
      <c r="BM134" s="186" t="s">
        <v>1168</v>
      </c>
    </row>
    <row r="135" spans="1:65" s="2" customFormat="1" ht="16.5" customHeight="1">
      <c r="A135" s="36"/>
      <c r="B135" s="37"/>
      <c r="C135" s="228" t="s">
        <v>443</v>
      </c>
      <c r="D135" s="228" t="s">
        <v>898</v>
      </c>
      <c r="E135" s="229" t="s">
        <v>1169</v>
      </c>
      <c r="F135" s="230" t="s">
        <v>1170</v>
      </c>
      <c r="G135" s="231" t="s">
        <v>168</v>
      </c>
      <c r="H135" s="232">
        <v>10</v>
      </c>
      <c r="I135" s="233"/>
      <c r="J135" s="234">
        <f t="shared" si="20"/>
        <v>0</v>
      </c>
      <c r="K135" s="230" t="s">
        <v>19</v>
      </c>
      <c r="L135" s="235"/>
      <c r="M135" s="236" t="s">
        <v>19</v>
      </c>
      <c r="N135" s="237" t="s">
        <v>43</v>
      </c>
      <c r="O135" s="66"/>
      <c r="P135" s="184">
        <f t="shared" si="21"/>
        <v>0</v>
      </c>
      <c r="Q135" s="184">
        <v>0</v>
      </c>
      <c r="R135" s="184">
        <f t="shared" si="22"/>
        <v>0</v>
      </c>
      <c r="S135" s="184">
        <v>0</v>
      </c>
      <c r="T135" s="185">
        <f t="shared" si="23"/>
        <v>0</v>
      </c>
      <c r="U135" s="36"/>
      <c r="V135" s="36"/>
      <c r="W135" s="36"/>
      <c r="X135" s="36"/>
      <c r="Y135" s="36"/>
      <c r="Z135" s="36"/>
      <c r="AA135" s="36"/>
      <c r="AB135" s="36"/>
      <c r="AC135" s="36"/>
      <c r="AD135" s="36"/>
      <c r="AE135" s="36"/>
      <c r="AR135" s="186" t="s">
        <v>419</v>
      </c>
      <c r="AT135" s="186" t="s">
        <v>898</v>
      </c>
      <c r="AU135" s="186" t="s">
        <v>82</v>
      </c>
      <c r="AY135" s="19" t="s">
        <v>129</v>
      </c>
      <c r="BE135" s="187">
        <f t="shared" si="24"/>
        <v>0</v>
      </c>
      <c r="BF135" s="187">
        <f t="shared" si="25"/>
        <v>0</v>
      </c>
      <c r="BG135" s="187">
        <f t="shared" si="26"/>
        <v>0</v>
      </c>
      <c r="BH135" s="187">
        <f t="shared" si="27"/>
        <v>0</v>
      </c>
      <c r="BI135" s="187">
        <f t="shared" si="28"/>
        <v>0</v>
      </c>
      <c r="BJ135" s="19" t="s">
        <v>80</v>
      </c>
      <c r="BK135" s="187">
        <f t="shared" si="29"/>
        <v>0</v>
      </c>
      <c r="BL135" s="19" t="s">
        <v>246</v>
      </c>
      <c r="BM135" s="186" t="s">
        <v>1171</v>
      </c>
    </row>
    <row r="136" spans="1:65" s="2" customFormat="1" ht="16.5" customHeight="1">
      <c r="A136" s="36"/>
      <c r="B136" s="37"/>
      <c r="C136" s="228" t="s">
        <v>447</v>
      </c>
      <c r="D136" s="228" t="s">
        <v>898</v>
      </c>
      <c r="E136" s="229" t="s">
        <v>1172</v>
      </c>
      <c r="F136" s="230" t="s">
        <v>1173</v>
      </c>
      <c r="G136" s="231" t="s">
        <v>168</v>
      </c>
      <c r="H136" s="232">
        <v>3</v>
      </c>
      <c r="I136" s="233"/>
      <c r="J136" s="234">
        <f t="shared" si="20"/>
        <v>0</v>
      </c>
      <c r="K136" s="230" t="s">
        <v>19</v>
      </c>
      <c r="L136" s="235"/>
      <c r="M136" s="236" t="s">
        <v>19</v>
      </c>
      <c r="N136" s="237" t="s">
        <v>43</v>
      </c>
      <c r="O136" s="66"/>
      <c r="P136" s="184">
        <f t="shared" si="21"/>
        <v>0</v>
      </c>
      <c r="Q136" s="184">
        <v>0</v>
      </c>
      <c r="R136" s="184">
        <f t="shared" si="22"/>
        <v>0</v>
      </c>
      <c r="S136" s="184">
        <v>0</v>
      </c>
      <c r="T136" s="185">
        <f t="shared" si="23"/>
        <v>0</v>
      </c>
      <c r="U136" s="36"/>
      <c r="V136" s="36"/>
      <c r="W136" s="36"/>
      <c r="X136" s="36"/>
      <c r="Y136" s="36"/>
      <c r="Z136" s="36"/>
      <c r="AA136" s="36"/>
      <c r="AB136" s="36"/>
      <c r="AC136" s="36"/>
      <c r="AD136" s="36"/>
      <c r="AE136" s="36"/>
      <c r="AR136" s="186" t="s">
        <v>419</v>
      </c>
      <c r="AT136" s="186" t="s">
        <v>898</v>
      </c>
      <c r="AU136" s="186" t="s">
        <v>82</v>
      </c>
      <c r="AY136" s="19" t="s">
        <v>129</v>
      </c>
      <c r="BE136" s="187">
        <f t="shared" si="24"/>
        <v>0</v>
      </c>
      <c r="BF136" s="187">
        <f t="shared" si="25"/>
        <v>0</v>
      </c>
      <c r="BG136" s="187">
        <f t="shared" si="26"/>
        <v>0</v>
      </c>
      <c r="BH136" s="187">
        <f t="shared" si="27"/>
        <v>0</v>
      </c>
      <c r="BI136" s="187">
        <f t="shared" si="28"/>
        <v>0</v>
      </c>
      <c r="BJ136" s="19" t="s">
        <v>80</v>
      </c>
      <c r="BK136" s="187">
        <f t="shared" si="29"/>
        <v>0</v>
      </c>
      <c r="BL136" s="19" t="s">
        <v>246</v>
      </c>
      <c r="BM136" s="186" t="s">
        <v>1174</v>
      </c>
    </row>
    <row r="137" spans="1:65" s="2" customFormat="1" ht="16.5" customHeight="1">
      <c r="A137" s="36"/>
      <c r="B137" s="37"/>
      <c r="C137" s="228" t="s">
        <v>451</v>
      </c>
      <c r="D137" s="228" t="s">
        <v>898</v>
      </c>
      <c r="E137" s="229" t="s">
        <v>1175</v>
      </c>
      <c r="F137" s="230" t="s">
        <v>1176</v>
      </c>
      <c r="G137" s="231" t="s">
        <v>168</v>
      </c>
      <c r="H137" s="232">
        <v>5</v>
      </c>
      <c r="I137" s="233"/>
      <c r="J137" s="234">
        <f t="shared" si="20"/>
        <v>0</v>
      </c>
      <c r="K137" s="230" t="s">
        <v>19</v>
      </c>
      <c r="L137" s="235"/>
      <c r="M137" s="236" t="s">
        <v>19</v>
      </c>
      <c r="N137" s="237" t="s">
        <v>43</v>
      </c>
      <c r="O137" s="66"/>
      <c r="P137" s="184">
        <f t="shared" si="21"/>
        <v>0</v>
      </c>
      <c r="Q137" s="184">
        <v>0</v>
      </c>
      <c r="R137" s="184">
        <f t="shared" si="22"/>
        <v>0</v>
      </c>
      <c r="S137" s="184">
        <v>0</v>
      </c>
      <c r="T137" s="185">
        <f t="shared" si="23"/>
        <v>0</v>
      </c>
      <c r="U137" s="36"/>
      <c r="V137" s="36"/>
      <c r="W137" s="36"/>
      <c r="X137" s="36"/>
      <c r="Y137" s="36"/>
      <c r="Z137" s="36"/>
      <c r="AA137" s="36"/>
      <c r="AB137" s="36"/>
      <c r="AC137" s="36"/>
      <c r="AD137" s="36"/>
      <c r="AE137" s="36"/>
      <c r="AR137" s="186" t="s">
        <v>419</v>
      </c>
      <c r="AT137" s="186" t="s">
        <v>898</v>
      </c>
      <c r="AU137" s="186" t="s">
        <v>82</v>
      </c>
      <c r="AY137" s="19" t="s">
        <v>129</v>
      </c>
      <c r="BE137" s="187">
        <f t="shared" si="24"/>
        <v>0</v>
      </c>
      <c r="BF137" s="187">
        <f t="shared" si="25"/>
        <v>0</v>
      </c>
      <c r="BG137" s="187">
        <f t="shared" si="26"/>
        <v>0</v>
      </c>
      <c r="BH137" s="187">
        <f t="shared" si="27"/>
        <v>0</v>
      </c>
      <c r="BI137" s="187">
        <f t="shared" si="28"/>
        <v>0</v>
      </c>
      <c r="BJ137" s="19" t="s">
        <v>80</v>
      </c>
      <c r="BK137" s="187">
        <f t="shared" si="29"/>
        <v>0</v>
      </c>
      <c r="BL137" s="19" t="s">
        <v>246</v>
      </c>
      <c r="BM137" s="186" t="s">
        <v>1177</v>
      </c>
    </row>
    <row r="138" spans="1:65" s="2" customFormat="1" ht="16.5" customHeight="1">
      <c r="A138" s="36"/>
      <c r="B138" s="37"/>
      <c r="C138" s="175" t="s">
        <v>457</v>
      </c>
      <c r="D138" s="175" t="s">
        <v>132</v>
      </c>
      <c r="E138" s="176" t="s">
        <v>1178</v>
      </c>
      <c r="F138" s="177" t="s">
        <v>1179</v>
      </c>
      <c r="G138" s="178" t="s">
        <v>168</v>
      </c>
      <c r="H138" s="179">
        <v>1</v>
      </c>
      <c r="I138" s="180"/>
      <c r="J138" s="181">
        <f t="shared" si="20"/>
        <v>0</v>
      </c>
      <c r="K138" s="177" t="s">
        <v>19</v>
      </c>
      <c r="L138" s="41"/>
      <c r="M138" s="182" t="s">
        <v>19</v>
      </c>
      <c r="N138" s="183" t="s">
        <v>43</v>
      </c>
      <c r="O138" s="66"/>
      <c r="P138" s="184">
        <f t="shared" si="21"/>
        <v>0</v>
      </c>
      <c r="Q138" s="184">
        <v>0</v>
      </c>
      <c r="R138" s="184">
        <f t="shared" si="22"/>
        <v>0</v>
      </c>
      <c r="S138" s="184">
        <v>0</v>
      </c>
      <c r="T138" s="185">
        <f t="shared" si="23"/>
        <v>0</v>
      </c>
      <c r="U138" s="36"/>
      <c r="V138" s="36"/>
      <c r="W138" s="36"/>
      <c r="X138" s="36"/>
      <c r="Y138" s="36"/>
      <c r="Z138" s="36"/>
      <c r="AA138" s="36"/>
      <c r="AB138" s="36"/>
      <c r="AC138" s="36"/>
      <c r="AD138" s="36"/>
      <c r="AE138" s="36"/>
      <c r="AR138" s="186" t="s">
        <v>246</v>
      </c>
      <c r="AT138" s="186" t="s">
        <v>132</v>
      </c>
      <c r="AU138" s="186" t="s">
        <v>82</v>
      </c>
      <c r="AY138" s="19" t="s">
        <v>129</v>
      </c>
      <c r="BE138" s="187">
        <f t="shared" si="24"/>
        <v>0</v>
      </c>
      <c r="BF138" s="187">
        <f t="shared" si="25"/>
        <v>0</v>
      </c>
      <c r="BG138" s="187">
        <f t="shared" si="26"/>
        <v>0</v>
      </c>
      <c r="BH138" s="187">
        <f t="shared" si="27"/>
        <v>0</v>
      </c>
      <c r="BI138" s="187">
        <f t="shared" si="28"/>
        <v>0</v>
      </c>
      <c r="BJ138" s="19" t="s">
        <v>80</v>
      </c>
      <c r="BK138" s="187">
        <f t="shared" si="29"/>
        <v>0</v>
      </c>
      <c r="BL138" s="19" t="s">
        <v>246</v>
      </c>
      <c r="BM138" s="186" t="s">
        <v>1180</v>
      </c>
    </row>
    <row r="139" spans="1:65" s="2" customFormat="1" ht="21.75" customHeight="1">
      <c r="A139" s="36"/>
      <c r="B139" s="37"/>
      <c r="C139" s="228" t="s">
        <v>463</v>
      </c>
      <c r="D139" s="228" t="s">
        <v>898</v>
      </c>
      <c r="E139" s="229" t="s">
        <v>1181</v>
      </c>
      <c r="F139" s="230" t="s">
        <v>1182</v>
      </c>
      <c r="G139" s="231" t="s">
        <v>168</v>
      </c>
      <c r="H139" s="232">
        <v>1</v>
      </c>
      <c r="I139" s="233"/>
      <c r="J139" s="234">
        <f t="shared" si="20"/>
        <v>0</v>
      </c>
      <c r="K139" s="230" t="s">
        <v>19</v>
      </c>
      <c r="L139" s="235"/>
      <c r="M139" s="236" t="s">
        <v>19</v>
      </c>
      <c r="N139" s="237" t="s">
        <v>43</v>
      </c>
      <c r="O139" s="66"/>
      <c r="P139" s="184">
        <f t="shared" si="21"/>
        <v>0</v>
      </c>
      <c r="Q139" s="184">
        <v>0</v>
      </c>
      <c r="R139" s="184">
        <f t="shared" si="22"/>
        <v>0</v>
      </c>
      <c r="S139" s="184">
        <v>0</v>
      </c>
      <c r="T139" s="185">
        <f t="shared" si="23"/>
        <v>0</v>
      </c>
      <c r="U139" s="36"/>
      <c r="V139" s="36"/>
      <c r="W139" s="36"/>
      <c r="X139" s="36"/>
      <c r="Y139" s="36"/>
      <c r="Z139" s="36"/>
      <c r="AA139" s="36"/>
      <c r="AB139" s="36"/>
      <c r="AC139" s="36"/>
      <c r="AD139" s="36"/>
      <c r="AE139" s="36"/>
      <c r="AR139" s="186" t="s">
        <v>419</v>
      </c>
      <c r="AT139" s="186" t="s">
        <v>898</v>
      </c>
      <c r="AU139" s="186" t="s">
        <v>82</v>
      </c>
      <c r="AY139" s="19" t="s">
        <v>129</v>
      </c>
      <c r="BE139" s="187">
        <f t="shared" si="24"/>
        <v>0</v>
      </c>
      <c r="BF139" s="187">
        <f t="shared" si="25"/>
        <v>0</v>
      </c>
      <c r="BG139" s="187">
        <f t="shared" si="26"/>
        <v>0</v>
      </c>
      <c r="BH139" s="187">
        <f t="shared" si="27"/>
        <v>0</v>
      </c>
      <c r="BI139" s="187">
        <f t="shared" si="28"/>
        <v>0</v>
      </c>
      <c r="BJ139" s="19" t="s">
        <v>80</v>
      </c>
      <c r="BK139" s="187">
        <f t="shared" si="29"/>
        <v>0</v>
      </c>
      <c r="BL139" s="19" t="s">
        <v>246</v>
      </c>
      <c r="BM139" s="186" t="s">
        <v>1183</v>
      </c>
    </row>
    <row r="140" spans="1:65" s="2" customFormat="1" ht="16.5" customHeight="1">
      <c r="A140" s="36"/>
      <c r="B140" s="37"/>
      <c r="C140" s="175" t="s">
        <v>469</v>
      </c>
      <c r="D140" s="175" t="s">
        <v>132</v>
      </c>
      <c r="E140" s="176" t="s">
        <v>1184</v>
      </c>
      <c r="F140" s="177" t="s">
        <v>1185</v>
      </c>
      <c r="G140" s="178" t="s">
        <v>168</v>
      </c>
      <c r="H140" s="179">
        <v>2</v>
      </c>
      <c r="I140" s="180"/>
      <c r="J140" s="181">
        <f t="shared" si="20"/>
        <v>0</v>
      </c>
      <c r="K140" s="177" t="s">
        <v>19</v>
      </c>
      <c r="L140" s="41"/>
      <c r="M140" s="182" t="s">
        <v>19</v>
      </c>
      <c r="N140" s="183" t="s">
        <v>43</v>
      </c>
      <c r="O140" s="66"/>
      <c r="P140" s="184">
        <f t="shared" si="21"/>
        <v>0</v>
      </c>
      <c r="Q140" s="184">
        <v>0</v>
      </c>
      <c r="R140" s="184">
        <f t="shared" si="22"/>
        <v>0</v>
      </c>
      <c r="S140" s="184">
        <v>0</v>
      </c>
      <c r="T140" s="185">
        <f t="shared" si="23"/>
        <v>0</v>
      </c>
      <c r="U140" s="36"/>
      <c r="V140" s="36"/>
      <c r="W140" s="36"/>
      <c r="X140" s="36"/>
      <c r="Y140" s="36"/>
      <c r="Z140" s="36"/>
      <c r="AA140" s="36"/>
      <c r="AB140" s="36"/>
      <c r="AC140" s="36"/>
      <c r="AD140" s="36"/>
      <c r="AE140" s="36"/>
      <c r="AR140" s="186" t="s">
        <v>246</v>
      </c>
      <c r="AT140" s="186" t="s">
        <v>132</v>
      </c>
      <c r="AU140" s="186" t="s">
        <v>82</v>
      </c>
      <c r="AY140" s="19" t="s">
        <v>129</v>
      </c>
      <c r="BE140" s="187">
        <f t="shared" si="24"/>
        <v>0</v>
      </c>
      <c r="BF140" s="187">
        <f t="shared" si="25"/>
        <v>0</v>
      </c>
      <c r="BG140" s="187">
        <f t="shared" si="26"/>
        <v>0</v>
      </c>
      <c r="BH140" s="187">
        <f t="shared" si="27"/>
        <v>0</v>
      </c>
      <c r="BI140" s="187">
        <f t="shared" si="28"/>
        <v>0</v>
      </c>
      <c r="BJ140" s="19" t="s">
        <v>80</v>
      </c>
      <c r="BK140" s="187">
        <f t="shared" si="29"/>
        <v>0</v>
      </c>
      <c r="BL140" s="19" t="s">
        <v>246</v>
      </c>
      <c r="BM140" s="186" t="s">
        <v>1186</v>
      </c>
    </row>
    <row r="141" spans="1:65" s="2" customFormat="1" ht="16.5" customHeight="1">
      <c r="A141" s="36"/>
      <c r="B141" s="37"/>
      <c r="C141" s="228" t="s">
        <v>501</v>
      </c>
      <c r="D141" s="228" t="s">
        <v>898</v>
      </c>
      <c r="E141" s="229" t="s">
        <v>1187</v>
      </c>
      <c r="F141" s="230" t="s">
        <v>1188</v>
      </c>
      <c r="G141" s="231" t="s">
        <v>168</v>
      </c>
      <c r="H141" s="232">
        <v>2</v>
      </c>
      <c r="I141" s="233"/>
      <c r="J141" s="234">
        <f t="shared" si="20"/>
        <v>0</v>
      </c>
      <c r="K141" s="230" t="s">
        <v>19</v>
      </c>
      <c r="L141" s="235"/>
      <c r="M141" s="236" t="s">
        <v>19</v>
      </c>
      <c r="N141" s="237" t="s">
        <v>43</v>
      </c>
      <c r="O141" s="66"/>
      <c r="P141" s="184">
        <f t="shared" si="21"/>
        <v>0</v>
      </c>
      <c r="Q141" s="184">
        <v>0</v>
      </c>
      <c r="R141" s="184">
        <f t="shared" si="22"/>
        <v>0</v>
      </c>
      <c r="S141" s="184">
        <v>0</v>
      </c>
      <c r="T141" s="185">
        <f t="shared" si="23"/>
        <v>0</v>
      </c>
      <c r="U141" s="36"/>
      <c r="V141" s="36"/>
      <c r="W141" s="36"/>
      <c r="X141" s="36"/>
      <c r="Y141" s="36"/>
      <c r="Z141" s="36"/>
      <c r="AA141" s="36"/>
      <c r="AB141" s="36"/>
      <c r="AC141" s="36"/>
      <c r="AD141" s="36"/>
      <c r="AE141" s="36"/>
      <c r="AR141" s="186" t="s">
        <v>419</v>
      </c>
      <c r="AT141" s="186" t="s">
        <v>898</v>
      </c>
      <c r="AU141" s="186" t="s">
        <v>82</v>
      </c>
      <c r="AY141" s="19" t="s">
        <v>129</v>
      </c>
      <c r="BE141" s="187">
        <f t="shared" si="24"/>
        <v>0</v>
      </c>
      <c r="BF141" s="187">
        <f t="shared" si="25"/>
        <v>0</v>
      </c>
      <c r="BG141" s="187">
        <f t="shared" si="26"/>
        <v>0</v>
      </c>
      <c r="BH141" s="187">
        <f t="shared" si="27"/>
        <v>0</v>
      </c>
      <c r="BI141" s="187">
        <f t="shared" si="28"/>
        <v>0</v>
      </c>
      <c r="BJ141" s="19" t="s">
        <v>80</v>
      </c>
      <c r="BK141" s="187">
        <f t="shared" si="29"/>
        <v>0</v>
      </c>
      <c r="BL141" s="19" t="s">
        <v>246</v>
      </c>
      <c r="BM141" s="186" t="s">
        <v>1189</v>
      </c>
    </row>
    <row r="142" spans="1:65" s="2" customFormat="1" ht="21.75" customHeight="1">
      <c r="A142" s="36"/>
      <c r="B142" s="37"/>
      <c r="C142" s="175" t="s">
        <v>507</v>
      </c>
      <c r="D142" s="175" t="s">
        <v>132</v>
      </c>
      <c r="E142" s="176" t="s">
        <v>1190</v>
      </c>
      <c r="F142" s="177" t="s">
        <v>1191</v>
      </c>
      <c r="G142" s="178" t="s">
        <v>168</v>
      </c>
      <c r="H142" s="179">
        <v>2</v>
      </c>
      <c r="I142" s="180"/>
      <c r="J142" s="181">
        <f t="shared" si="20"/>
        <v>0</v>
      </c>
      <c r="K142" s="177" t="s">
        <v>19</v>
      </c>
      <c r="L142" s="41"/>
      <c r="M142" s="182" t="s">
        <v>19</v>
      </c>
      <c r="N142" s="183" t="s">
        <v>43</v>
      </c>
      <c r="O142" s="66"/>
      <c r="P142" s="184">
        <f t="shared" si="21"/>
        <v>0</v>
      </c>
      <c r="Q142" s="184">
        <v>0</v>
      </c>
      <c r="R142" s="184">
        <f t="shared" si="22"/>
        <v>0</v>
      </c>
      <c r="S142" s="184">
        <v>0</v>
      </c>
      <c r="T142" s="185">
        <f t="shared" si="23"/>
        <v>0</v>
      </c>
      <c r="U142" s="36"/>
      <c r="V142" s="36"/>
      <c r="W142" s="36"/>
      <c r="X142" s="36"/>
      <c r="Y142" s="36"/>
      <c r="Z142" s="36"/>
      <c r="AA142" s="36"/>
      <c r="AB142" s="36"/>
      <c r="AC142" s="36"/>
      <c r="AD142" s="36"/>
      <c r="AE142" s="36"/>
      <c r="AR142" s="186" t="s">
        <v>246</v>
      </c>
      <c r="AT142" s="186" t="s">
        <v>132</v>
      </c>
      <c r="AU142" s="186" t="s">
        <v>82</v>
      </c>
      <c r="AY142" s="19" t="s">
        <v>129</v>
      </c>
      <c r="BE142" s="187">
        <f t="shared" si="24"/>
        <v>0</v>
      </c>
      <c r="BF142" s="187">
        <f t="shared" si="25"/>
        <v>0</v>
      </c>
      <c r="BG142" s="187">
        <f t="shared" si="26"/>
        <v>0</v>
      </c>
      <c r="BH142" s="187">
        <f t="shared" si="27"/>
        <v>0</v>
      </c>
      <c r="BI142" s="187">
        <f t="shared" si="28"/>
        <v>0</v>
      </c>
      <c r="BJ142" s="19" t="s">
        <v>80</v>
      </c>
      <c r="BK142" s="187">
        <f t="shared" si="29"/>
        <v>0</v>
      </c>
      <c r="BL142" s="19" t="s">
        <v>246</v>
      </c>
      <c r="BM142" s="186" t="s">
        <v>1192</v>
      </c>
    </row>
    <row r="143" spans="1:65" s="2" customFormat="1" ht="24.2" customHeight="1">
      <c r="A143" s="36"/>
      <c r="B143" s="37"/>
      <c r="C143" s="175" t="s">
        <v>519</v>
      </c>
      <c r="D143" s="175" t="s">
        <v>132</v>
      </c>
      <c r="E143" s="176" t="s">
        <v>1193</v>
      </c>
      <c r="F143" s="177" t="s">
        <v>1194</v>
      </c>
      <c r="G143" s="178" t="s">
        <v>573</v>
      </c>
      <c r="H143" s="179">
        <v>6</v>
      </c>
      <c r="I143" s="180"/>
      <c r="J143" s="181">
        <f t="shared" si="20"/>
        <v>0</v>
      </c>
      <c r="K143" s="177" t="s">
        <v>19</v>
      </c>
      <c r="L143" s="41"/>
      <c r="M143" s="182" t="s">
        <v>19</v>
      </c>
      <c r="N143" s="183" t="s">
        <v>43</v>
      </c>
      <c r="O143" s="66"/>
      <c r="P143" s="184">
        <f t="shared" si="21"/>
        <v>0</v>
      </c>
      <c r="Q143" s="184">
        <v>0</v>
      </c>
      <c r="R143" s="184">
        <f t="shared" si="22"/>
        <v>0</v>
      </c>
      <c r="S143" s="184">
        <v>0</v>
      </c>
      <c r="T143" s="185">
        <f t="shared" si="23"/>
        <v>0</v>
      </c>
      <c r="U143" s="36"/>
      <c r="V143" s="36"/>
      <c r="W143" s="36"/>
      <c r="X143" s="36"/>
      <c r="Y143" s="36"/>
      <c r="Z143" s="36"/>
      <c r="AA143" s="36"/>
      <c r="AB143" s="36"/>
      <c r="AC143" s="36"/>
      <c r="AD143" s="36"/>
      <c r="AE143" s="36"/>
      <c r="AR143" s="186" t="s">
        <v>246</v>
      </c>
      <c r="AT143" s="186" t="s">
        <v>132</v>
      </c>
      <c r="AU143" s="186" t="s">
        <v>82</v>
      </c>
      <c r="AY143" s="19" t="s">
        <v>129</v>
      </c>
      <c r="BE143" s="187">
        <f t="shared" si="24"/>
        <v>0</v>
      </c>
      <c r="BF143" s="187">
        <f t="shared" si="25"/>
        <v>0</v>
      </c>
      <c r="BG143" s="187">
        <f t="shared" si="26"/>
        <v>0</v>
      </c>
      <c r="BH143" s="187">
        <f t="shared" si="27"/>
        <v>0</v>
      </c>
      <c r="BI143" s="187">
        <f t="shared" si="28"/>
        <v>0</v>
      </c>
      <c r="BJ143" s="19" t="s">
        <v>80</v>
      </c>
      <c r="BK143" s="187">
        <f t="shared" si="29"/>
        <v>0</v>
      </c>
      <c r="BL143" s="19" t="s">
        <v>246</v>
      </c>
      <c r="BM143" s="186" t="s">
        <v>1195</v>
      </c>
    </row>
    <row r="144" spans="1:65" s="2" customFormat="1" ht="24.2" customHeight="1">
      <c r="A144" s="36"/>
      <c r="B144" s="37"/>
      <c r="C144" s="175" t="s">
        <v>526</v>
      </c>
      <c r="D144" s="175" t="s">
        <v>132</v>
      </c>
      <c r="E144" s="176" t="s">
        <v>1196</v>
      </c>
      <c r="F144" s="177" t="s">
        <v>1197</v>
      </c>
      <c r="G144" s="178" t="s">
        <v>522</v>
      </c>
      <c r="H144" s="179">
        <v>0.4</v>
      </c>
      <c r="I144" s="180"/>
      <c r="J144" s="181">
        <f t="shared" si="20"/>
        <v>0</v>
      </c>
      <c r="K144" s="177" t="s">
        <v>19</v>
      </c>
      <c r="L144" s="41"/>
      <c r="M144" s="182" t="s">
        <v>19</v>
      </c>
      <c r="N144" s="183" t="s">
        <v>43</v>
      </c>
      <c r="O144" s="66"/>
      <c r="P144" s="184">
        <f t="shared" si="21"/>
        <v>0</v>
      </c>
      <c r="Q144" s="184">
        <v>0</v>
      </c>
      <c r="R144" s="184">
        <f t="shared" si="22"/>
        <v>0</v>
      </c>
      <c r="S144" s="184">
        <v>0</v>
      </c>
      <c r="T144" s="185">
        <f t="shared" si="23"/>
        <v>0</v>
      </c>
      <c r="U144" s="36"/>
      <c r="V144" s="36"/>
      <c r="W144" s="36"/>
      <c r="X144" s="36"/>
      <c r="Y144" s="36"/>
      <c r="Z144" s="36"/>
      <c r="AA144" s="36"/>
      <c r="AB144" s="36"/>
      <c r="AC144" s="36"/>
      <c r="AD144" s="36"/>
      <c r="AE144" s="36"/>
      <c r="AR144" s="186" t="s">
        <v>246</v>
      </c>
      <c r="AT144" s="186" t="s">
        <v>132</v>
      </c>
      <c r="AU144" s="186" t="s">
        <v>82</v>
      </c>
      <c r="AY144" s="19" t="s">
        <v>129</v>
      </c>
      <c r="BE144" s="187">
        <f t="shared" si="24"/>
        <v>0</v>
      </c>
      <c r="BF144" s="187">
        <f t="shared" si="25"/>
        <v>0</v>
      </c>
      <c r="BG144" s="187">
        <f t="shared" si="26"/>
        <v>0</v>
      </c>
      <c r="BH144" s="187">
        <f t="shared" si="27"/>
        <v>0</v>
      </c>
      <c r="BI144" s="187">
        <f t="shared" si="28"/>
        <v>0</v>
      </c>
      <c r="BJ144" s="19" t="s">
        <v>80</v>
      </c>
      <c r="BK144" s="187">
        <f t="shared" si="29"/>
        <v>0</v>
      </c>
      <c r="BL144" s="19" t="s">
        <v>246</v>
      </c>
      <c r="BM144" s="186" t="s">
        <v>1198</v>
      </c>
    </row>
    <row r="145" spans="1:65" s="2" customFormat="1" ht="24.2" customHeight="1">
      <c r="A145" s="36"/>
      <c r="B145" s="37"/>
      <c r="C145" s="175" t="s">
        <v>532</v>
      </c>
      <c r="D145" s="175" t="s">
        <v>132</v>
      </c>
      <c r="E145" s="176" t="s">
        <v>1199</v>
      </c>
      <c r="F145" s="177" t="s">
        <v>1200</v>
      </c>
      <c r="G145" s="178" t="s">
        <v>614</v>
      </c>
      <c r="H145" s="227"/>
      <c r="I145" s="180"/>
      <c r="J145" s="181">
        <f t="shared" si="20"/>
        <v>0</v>
      </c>
      <c r="K145" s="177" t="s">
        <v>1116</v>
      </c>
      <c r="L145" s="41"/>
      <c r="M145" s="182" t="s">
        <v>19</v>
      </c>
      <c r="N145" s="183" t="s">
        <v>43</v>
      </c>
      <c r="O145" s="66"/>
      <c r="P145" s="184">
        <f t="shared" si="21"/>
        <v>0</v>
      </c>
      <c r="Q145" s="184">
        <v>0</v>
      </c>
      <c r="R145" s="184">
        <f t="shared" si="22"/>
        <v>0</v>
      </c>
      <c r="S145" s="184">
        <v>0</v>
      </c>
      <c r="T145" s="185">
        <f t="shared" si="23"/>
        <v>0</v>
      </c>
      <c r="U145" s="36"/>
      <c r="V145" s="36"/>
      <c r="W145" s="36"/>
      <c r="X145" s="36"/>
      <c r="Y145" s="36"/>
      <c r="Z145" s="36"/>
      <c r="AA145" s="36"/>
      <c r="AB145" s="36"/>
      <c r="AC145" s="36"/>
      <c r="AD145" s="36"/>
      <c r="AE145" s="36"/>
      <c r="AR145" s="186" t="s">
        <v>246</v>
      </c>
      <c r="AT145" s="186" t="s">
        <v>132</v>
      </c>
      <c r="AU145" s="186" t="s">
        <v>82</v>
      </c>
      <c r="AY145" s="19" t="s">
        <v>129</v>
      </c>
      <c r="BE145" s="187">
        <f t="shared" si="24"/>
        <v>0</v>
      </c>
      <c r="BF145" s="187">
        <f t="shared" si="25"/>
        <v>0</v>
      </c>
      <c r="BG145" s="187">
        <f t="shared" si="26"/>
        <v>0</v>
      </c>
      <c r="BH145" s="187">
        <f t="shared" si="27"/>
        <v>0</v>
      </c>
      <c r="BI145" s="187">
        <f t="shared" si="28"/>
        <v>0</v>
      </c>
      <c r="BJ145" s="19" t="s">
        <v>80</v>
      </c>
      <c r="BK145" s="187">
        <f t="shared" si="29"/>
        <v>0</v>
      </c>
      <c r="BL145" s="19" t="s">
        <v>246</v>
      </c>
      <c r="BM145" s="186" t="s">
        <v>1201</v>
      </c>
    </row>
    <row r="146" spans="1:65" s="2" customFormat="1" ht="11.25">
      <c r="A146" s="36"/>
      <c r="B146" s="37"/>
      <c r="C146" s="38"/>
      <c r="D146" s="188" t="s">
        <v>139</v>
      </c>
      <c r="E146" s="38"/>
      <c r="F146" s="189" t="s">
        <v>1202</v>
      </c>
      <c r="G146" s="38"/>
      <c r="H146" s="38"/>
      <c r="I146" s="190"/>
      <c r="J146" s="38"/>
      <c r="K146" s="38"/>
      <c r="L146" s="41"/>
      <c r="M146" s="191"/>
      <c r="N146" s="192"/>
      <c r="O146" s="66"/>
      <c r="P146" s="66"/>
      <c r="Q146" s="66"/>
      <c r="R146" s="66"/>
      <c r="S146" s="66"/>
      <c r="T146" s="67"/>
      <c r="U146" s="36"/>
      <c r="V146" s="36"/>
      <c r="W146" s="36"/>
      <c r="X146" s="36"/>
      <c r="Y146" s="36"/>
      <c r="Z146" s="36"/>
      <c r="AA146" s="36"/>
      <c r="AB146" s="36"/>
      <c r="AC146" s="36"/>
      <c r="AD146" s="36"/>
      <c r="AE146" s="36"/>
      <c r="AT146" s="19" t="s">
        <v>139</v>
      </c>
      <c r="AU146" s="19" t="s">
        <v>82</v>
      </c>
    </row>
    <row r="147" spans="1:65" s="12" customFormat="1" ht="22.9" customHeight="1">
      <c r="B147" s="159"/>
      <c r="C147" s="160"/>
      <c r="D147" s="161" t="s">
        <v>71</v>
      </c>
      <c r="E147" s="173" t="s">
        <v>1203</v>
      </c>
      <c r="F147" s="173" t="s">
        <v>1204</v>
      </c>
      <c r="G147" s="160"/>
      <c r="H147" s="160"/>
      <c r="I147" s="163"/>
      <c r="J147" s="174">
        <f>BK147</f>
        <v>0</v>
      </c>
      <c r="K147" s="160"/>
      <c r="L147" s="165"/>
      <c r="M147" s="166"/>
      <c r="N147" s="167"/>
      <c r="O147" s="167"/>
      <c r="P147" s="168">
        <f>SUM(P148:P188)</f>
        <v>0</v>
      </c>
      <c r="Q147" s="167"/>
      <c r="R147" s="168">
        <f>SUM(R148:R188)</f>
        <v>0</v>
      </c>
      <c r="S147" s="167"/>
      <c r="T147" s="169">
        <f>SUM(T148:T188)</f>
        <v>0</v>
      </c>
      <c r="AR147" s="170" t="s">
        <v>82</v>
      </c>
      <c r="AT147" s="171" t="s">
        <v>71</v>
      </c>
      <c r="AU147" s="171" t="s">
        <v>80</v>
      </c>
      <c r="AY147" s="170" t="s">
        <v>129</v>
      </c>
      <c r="BK147" s="172">
        <f>SUM(BK148:BK188)</f>
        <v>0</v>
      </c>
    </row>
    <row r="148" spans="1:65" s="2" customFormat="1" ht="16.5" customHeight="1">
      <c r="A148" s="36"/>
      <c r="B148" s="37"/>
      <c r="C148" s="175" t="s">
        <v>538</v>
      </c>
      <c r="D148" s="175" t="s">
        <v>132</v>
      </c>
      <c r="E148" s="176" t="s">
        <v>1205</v>
      </c>
      <c r="F148" s="177" t="s">
        <v>1206</v>
      </c>
      <c r="G148" s="178" t="s">
        <v>168</v>
      </c>
      <c r="H148" s="179">
        <v>4</v>
      </c>
      <c r="I148" s="180"/>
      <c r="J148" s="181">
        <f>ROUND(I148*H148,2)</f>
        <v>0</v>
      </c>
      <c r="K148" s="177" t="s">
        <v>19</v>
      </c>
      <c r="L148" s="41"/>
      <c r="M148" s="182" t="s">
        <v>19</v>
      </c>
      <c r="N148" s="183" t="s">
        <v>43</v>
      </c>
      <c r="O148" s="66"/>
      <c r="P148" s="184">
        <f>O148*H148</f>
        <v>0</v>
      </c>
      <c r="Q148" s="184">
        <v>0</v>
      </c>
      <c r="R148" s="184">
        <f>Q148*H148</f>
        <v>0</v>
      </c>
      <c r="S148" s="184">
        <v>0</v>
      </c>
      <c r="T148" s="185">
        <f>S148*H148</f>
        <v>0</v>
      </c>
      <c r="U148" s="36"/>
      <c r="V148" s="36"/>
      <c r="W148" s="36"/>
      <c r="X148" s="36"/>
      <c r="Y148" s="36"/>
      <c r="Z148" s="36"/>
      <c r="AA148" s="36"/>
      <c r="AB148" s="36"/>
      <c r="AC148" s="36"/>
      <c r="AD148" s="36"/>
      <c r="AE148" s="36"/>
      <c r="AR148" s="186" t="s">
        <v>246</v>
      </c>
      <c r="AT148" s="186" t="s">
        <v>132</v>
      </c>
      <c r="AU148" s="186" t="s">
        <v>82</v>
      </c>
      <c r="AY148" s="19" t="s">
        <v>129</v>
      </c>
      <c r="BE148" s="187">
        <f>IF(N148="základní",J148,0)</f>
        <v>0</v>
      </c>
      <c r="BF148" s="187">
        <f>IF(N148="snížená",J148,0)</f>
        <v>0</v>
      </c>
      <c r="BG148" s="187">
        <f>IF(N148="zákl. přenesená",J148,0)</f>
        <v>0</v>
      </c>
      <c r="BH148" s="187">
        <f>IF(N148="sníž. přenesená",J148,0)</f>
        <v>0</v>
      </c>
      <c r="BI148" s="187">
        <f>IF(N148="nulová",J148,0)</f>
        <v>0</v>
      </c>
      <c r="BJ148" s="19" t="s">
        <v>80</v>
      </c>
      <c r="BK148" s="187">
        <f>ROUND(I148*H148,2)</f>
        <v>0</v>
      </c>
      <c r="BL148" s="19" t="s">
        <v>246</v>
      </c>
      <c r="BM148" s="186" t="s">
        <v>1207</v>
      </c>
    </row>
    <row r="149" spans="1:65" s="2" customFormat="1" ht="16.5" customHeight="1">
      <c r="A149" s="36"/>
      <c r="B149" s="37"/>
      <c r="C149" s="175" t="s">
        <v>544</v>
      </c>
      <c r="D149" s="175" t="s">
        <v>132</v>
      </c>
      <c r="E149" s="176" t="s">
        <v>1208</v>
      </c>
      <c r="F149" s="177" t="s">
        <v>1209</v>
      </c>
      <c r="G149" s="178" t="s">
        <v>168</v>
      </c>
      <c r="H149" s="179">
        <v>5</v>
      </c>
      <c r="I149" s="180"/>
      <c r="J149" s="181">
        <f>ROUND(I149*H149,2)</f>
        <v>0</v>
      </c>
      <c r="K149" s="177" t="s">
        <v>19</v>
      </c>
      <c r="L149" s="41"/>
      <c r="M149" s="182" t="s">
        <v>19</v>
      </c>
      <c r="N149" s="183" t="s">
        <v>43</v>
      </c>
      <c r="O149" s="66"/>
      <c r="P149" s="184">
        <f>O149*H149</f>
        <v>0</v>
      </c>
      <c r="Q149" s="184">
        <v>0</v>
      </c>
      <c r="R149" s="184">
        <f>Q149*H149</f>
        <v>0</v>
      </c>
      <c r="S149" s="184">
        <v>0</v>
      </c>
      <c r="T149" s="185">
        <f>S149*H149</f>
        <v>0</v>
      </c>
      <c r="U149" s="36"/>
      <c r="V149" s="36"/>
      <c r="W149" s="36"/>
      <c r="X149" s="36"/>
      <c r="Y149" s="36"/>
      <c r="Z149" s="36"/>
      <c r="AA149" s="36"/>
      <c r="AB149" s="36"/>
      <c r="AC149" s="36"/>
      <c r="AD149" s="36"/>
      <c r="AE149" s="36"/>
      <c r="AR149" s="186" t="s">
        <v>246</v>
      </c>
      <c r="AT149" s="186" t="s">
        <v>132</v>
      </c>
      <c r="AU149" s="186" t="s">
        <v>82</v>
      </c>
      <c r="AY149" s="19" t="s">
        <v>129</v>
      </c>
      <c r="BE149" s="187">
        <f>IF(N149="základní",J149,0)</f>
        <v>0</v>
      </c>
      <c r="BF149" s="187">
        <f>IF(N149="snížená",J149,0)</f>
        <v>0</v>
      </c>
      <c r="BG149" s="187">
        <f>IF(N149="zákl. přenesená",J149,0)</f>
        <v>0</v>
      </c>
      <c r="BH149" s="187">
        <f>IF(N149="sníž. přenesená",J149,0)</f>
        <v>0</v>
      </c>
      <c r="BI149" s="187">
        <f>IF(N149="nulová",J149,0)</f>
        <v>0</v>
      </c>
      <c r="BJ149" s="19" t="s">
        <v>80</v>
      </c>
      <c r="BK149" s="187">
        <f>ROUND(I149*H149,2)</f>
        <v>0</v>
      </c>
      <c r="BL149" s="19" t="s">
        <v>246</v>
      </c>
      <c r="BM149" s="186" t="s">
        <v>1210</v>
      </c>
    </row>
    <row r="150" spans="1:65" s="2" customFormat="1" ht="16.5" customHeight="1">
      <c r="A150" s="36"/>
      <c r="B150" s="37"/>
      <c r="C150" s="175" t="s">
        <v>552</v>
      </c>
      <c r="D150" s="175" t="s">
        <v>132</v>
      </c>
      <c r="E150" s="176" t="s">
        <v>1211</v>
      </c>
      <c r="F150" s="177" t="s">
        <v>1212</v>
      </c>
      <c r="G150" s="178" t="s">
        <v>168</v>
      </c>
      <c r="H150" s="179">
        <v>9</v>
      </c>
      <c r="I150" s="180"/>
      <c r="J150" s="181">
        <f>ROUND(I150*H150,2)</f>
        <v>0</v>
      </c>
      <c r="K150" s="177" t="s">
        <v>19</v>
      </c>
      <c r="L150" s="41"/>
      <c r="M150" s="182" t="s">
        <v>19</v>
      </c>
      <c r="N150" s="183" t="s">
        <v>43</v>
      </c>
      <c r="O150" s="66"/>
      <c r="P150" s="184">
        <f>O150*H150</f>
        <v>0</v>
      </c>
      <c r="Q150" s="184">
        <v>0</v>
      </c>
      <c r="R150" s="184">
        <f>Q150*H150</f>
        <v>0</v>
      </c>
      <c r="S150" s="184">
        <v>0</v>
      </c>
      <c r="T150" s="185">
        <f>S150*H150</f>
        <v>0</v>
      </c>
      <c r="U150" s="36"/>
      <c r="V150" s="36"/>
      <c r="W150" s="36"/>
      <c r="X150" s="36"/>
      <c r="Y150" s="36"/>
      <c r="Z150" s="36"/>
      <c r="AA150" s="36"/>
      <c r="AB150" s="36"/>
      <c r="AC150" s="36"/>
      <c r="AD150" s="36"/>
      <c r="AE150" s="36"/>
      <c r="AR150" s="186" t="s">
        <v>246</v>
      </c>
      <c r="AT150" s="186" t="s">
        <v>132</v>
      </c>
      <c r="AU150" s="186" t="s">
        <v>82</v>
      </c>
      <c r="AY150" s="19" t="s">
        <v>129</v>
      </c>
      <c r="BE150" s="187">
        <f>IF(N150="základní",J150,0)</f>
        <v>0</v>
      </c>
      <c r="BF150" s="187">
        <f>IF(N150="snížená",J150,0)</f>
        <v>0</v>
      </c>
      <c r="BG150" s="187">
        <f>IF(N150="zákl. přenesená",J150,0)</f>
        <v>0</v>
      </c>
      <c r="BH150" s="187">
        <f>IF(N150="sníž. přenesená",J150,0)</f>
        <v>0</v>
      </c>
      <c r="BI150" s="187">
        <f>IF(N150="nulová",J150,0)</f>
        <v>0</v>
      </c>
      <c r="BJ150" s="19" t="s">
        <v>80</v>
      </c>
      <c r="BK150" s="187">
        <f>ROUND(I150*H150,2)</f>
        <v>0</v>
      </c>
      <c r="BL150" s="19" t="s">
        <v>246</v>
      </c>
      <c r="BM150" s="186" t="s">
        <v>1213</v>
      </c>
    </row>
    <row r="151" spans="1:65" s="2" customFormat="1" ht="16.5" customHeight="1">
      <c r="A151" s="36"/>
      <c r="B151" s="37"/>
      <c r="C151" s="228" t="s">
        <v>562</v>
      </c>
      <c r="D151" s="228" t="s">
        <v>898</v>
      </c>
      <c r="E151" s="229" t="s">
        <v>1214</v>
      </c>
      <c r="F151" s="230" t="s">
        <v>1215</v>
      </c>
      <c r="G151" s="231" t="s">
        <v>168</v>
      </c>
      <c r="H151" s="232">
        <v>9</v>
      </c>
      <c r="I151" s="233"/>
      <c r="J151" s="234">
        <f>ROUND(I151*H151,2)</f>
        <v>0</v>
      </c>
      <c r="K151" s="230" t="s">
        <v>19</v>
      </c>
      <c r="L151" s="235"/>
      <c r="M151" s="236" t="s">
        <v>19</v>
      </c>
      <c r="N151" s="237" t="s">
        <v>43</v>
      </c>
      <c r="O151" s="66"/>
      <c r="P151" s="184">
        <f>O151*H151</f>
        <v>0</v>
      </c>
      <c r="Q151" s="184">
        <v>0</v>
      </c>
      <c r="R151" s="184">
        <f>Q151*H151</f>
        <v>0</v>
      </c>
      <c r="S151" s="184">
        <v>0</v>
      </c>
      <c r="T151" s="185">
        <f>S151*H151</f>
        <v>0</v>
      </c>
      <c r="U151" s="36"/>
      <c r="V151" s="36"/>
      <c r="W151" s="36"/>
      <c r="X151" s="36"/>
      <c r="Y151" s="36"/>
      <c r="Z151" s="36"/>
      <c r="AA151" s="36"/>
      <c r="AB151" s="36"/>
      <c r="AC151" s="36"/>
      <c r="AD151" s="36"/>
      <c r="AE151" s="36"/>
      <c r="AR151" s="186" t="s">
        <v>419</v>
      </c>
      <c r="AT151" s="186" t="s">
        <v>898</v>
      </c>
      <c r="AU151" s="186" t="s">
        <v>82</v>
      </c>
      <c r="AY151" s="19" t="s">
        <v>129</v>
      </c>
      <c r="BE151" s="187">
        <f>IF(N151="základní",J151,0)</f>
        <v>0</v>
      </c>
      <c r="BF151" s="187">
        <f>IF(N151="snížená",J151,0)</f>
        <v>0</v>
      </c>
      <c r="BG151" s="187">
        <f>IF(N151="zákl. přenesená",J151,0)</f>
        <v>0</v>
      </c>
      <c r="BH151" s="187">
        <f>IF(N151="sníž. přenesená",J151,0)</f>
        <v>0</v>
      </c>
      <c r="BI151" s="187">
        <f>IF(N151="nulová",J151,0)</f>
        <v>0</v>
      </c>
      <c r="BJ151" s="19" t="s">
        <v>80</v>
      </c>
      <c r="BK151" s="187">
        <f>ROUND(I151*H151,2)</f>
        <v>0</v>
      </c>
      <c r="BL151" s="19" t="s">
        <v>246</v>
      </c>
      <c r="BM151" s="186" t="s">
        <v>1216</v>
      </c>
    </row>
    <row r="152" spans="1:65" s="2" customFormat="1" ht="24.2" customHeight="1">
      <c r="A152" s="36"/>
      <c r="B152" s="37"/>
      <c r="C152" s="175" t="s">
        <v>566</v>
      </c>
      <c r="D152" s="175" t="s">
        <v>132</v>
      </c>
      <c r="E152" s="176" t="s">
        <v>1217</v>
      </c>
      <c r="F152" s="177" t="s">
        <v>1218</v>
      </c>
      <c r="G152" s="178" t="s">
        <v>573</v>
      </c>
      <c r="H152" s="179">
        <v>3.05</v>
      </c>
      <c r="I152" s="180"/>
      <c r="J152" s="181">
        <f>ROUND(I152*H152,2)</f>
        <v>0</v>
      </c>
      <c r="K152" s="177" t="s">
        <v>19</v>
      </c>
      <c r="L152" s="41"/>
      <c r="M152" s="182" t="s">
        <v>19</v>
      </c>
      <c r="N152" s="183" t="s">
        <v>43</v>
      </c>
      <c r="O152" s="66"/>
      <c r="P152" s="184">
        <f>O152*H152</f>
        <v>0</v>
      </c>
      <c r="Q152" s="184">
        <v>0</v>
      </c>
      <c r="R152" s="184">
        <f>Q152*H152</f>
        <v>0</v>
      </c>
      <c r="S152" s="184">
        <v>0</v>
      </c>
      <c r="T152" s="185">
        <f>S152*H152</f>
        <v>0</v>
      </c>
      <c r="U152" s="36"/>
      <c r="V152" s="36"/>
      <c r="W152" s="36"/>
      <c r="X152" s="36"/>
      <c r="Y152" s="36"/>
      <c r="Z152" s="36"/>
      <c r="AA152" s="36"/>
      <c r="AB152" s="36"/>
      <c r="AC152" s="36"/>
      <c r="AD152" s="36"/>
      <c r="AE152" s="36"/>
      <c r="AR152" s="186" t="s">
        <v>246</v>
      </c>
      <c r="AT152" s="186" t="s">
        <v>132</v>
      </c>
      <c r="AU152" s="186" t="s">
        <v>82</v>
      </c>
      <c r="AY152" s="19" t="s">
        <v>129</v>
      </c>
      <c r="BE152" s="187">
        <f>IF(N152="základní",J152,0)</f>
        <v>0</v>
      </c>
      <c r="BF152" s="187">
        <f>IF(N152="snížená",J152,0)</f>
        <v>0</v>
      </c>
      <c r="BG152" s="187">
        <f>IF(N152="zákl. přenesená",J152,0)</f>
        <v>0</v>
      </c>
      <c r="BH152" s="187">
        <f>IF(N152="sníž. přenesená",J152,0)</f>
        <v>0</v>
      </c>
      <c r="BI152" s="187">
        <f>IF(N152="nulová",J152,0)</f>
        <v>0</v>
      </c>
      <c r="BJ152" s="19" t="s">
        <v>80</v>
      </c>
      <c r="BK152" s="187">
        <f>ROUND(I152*H152,2)</f>
        <v>0</v>
      </c>
      <c r="BL152" s="19" t="s">
        <v>246</v>
      </c>
      <c r="BM152" s="186" t="s">
        <v>1219</v>
      </c>
    </row>
    <row r="153" spans="1:65" s="13" customFormat="1" ht="11.25">
      <c r="B153" s="193"/>
      <c r="C153" s="194"/>
      <c r="D153" s="195" t="s">
        <v>141</v>
      </c>
      <c r="E153" s="196" t="s">
        <v>19</v>
      </c>
      <c r="F153" s="197" t="s">
        <v>1220</v>
      </c>
      <c r="G153" s="194"/>
      <c r="H153" s="196" t="s">
        <v>19</v>
      </c>
      <c r="I153" s="198"/>
      <c r="J153" s="194"/>
      <c r="K153" s="194"/>
      <c r="L153" s="199"/>
      <c r="M153" s="200"/>
      <c r="N153" s="201"/>
      <c r="O153" s="201"/>
      <c r="P153" s="201"/>
      <c r="Q153" s="201"/>
      <c r="R153" s="201"/>
      <c r="S153" s="201"/>
      <c r="T153" s="202"/>
      <c r="AT153" s="203" t="s">
        <v>141</v>
      </c>
      <c r="AU153" s="203" t="s">
        <v>82</v>
      </c>
      <c r="AV153" s="13" t="s">
        <v>80</v>
      </c>
      <c r="AW153" s="13" t="s">
        <v>33</v>
      </c>
      <c r="AX153" s="13" t="s">
        <v>72</v>
      </c>
      <c r="AY153" s="203" t="s">
        <v>129</v>
      </c>
    </row>
    <row r="154" spans="1:65" s="14" customFormat="1" ht="11.25">
      <c r="B154" s="204"/>
      <c r="C154" s="205"/>
      <c r="D154" s="195" t="s">
        <v>141</v>
      </c>
      <c r="E154" s="206" t="s">
        <v>19</v>
      </c>
      <c r="F154" s="207" t="s">
        <v>1221</v>
      </c>
      <c r="G154" s="205"/>
      <c r="H154" s="208">
        <v>3.05</v>
      </c>
      <c r="I154" s="209"/>
      <c r="J154" s="205"/>
      <c r="K154" s="205"/>
      <c r="L154" s="210"/>
      <c r="M154" s="211"/>
      <c r="N154" s="212"/>
      <c r="O154" s="212"/>
      <c r="P154" s="212"/>
      <c r="Q154" s="212"/>
      <c r="R154" s="212"/>
      <c r="S154" s="212"/>
      <c r="T154" s="213"/>
      <c r="AT154" s="214" t="s">
        <v>141</v>
      </c>
      <c r="AU154" s="214" t="s">
        <v>82</v>
      </c>
      <c r="AV154" s="14" t="s">
        <v>82</v>
      </c>
      <c r="AW154" s="14" t="s">
        <v>33</v>
      </c>
      <c r="AX154" s="14" t="s">
        <v>72</v>
      </c>
      <c r="AY154" s="214" t="s">
        <v>129</v>
      </c>
    </row>
    <row r="155" spans="1:65" s="15" customFormat="1" ht="11.25">
      <c r="B155" s="215"/>
      <c r="C155" s="216"/>
      <c r="D155" s="195" t="s">
        <v>141</v>
      </c>
      <c r="E155" s="217" t="s">
        <v>19</v>
      </c>
      <c r="F155" s="218" t="s">
        <v>145</v>
      </c>
      <c r="G155" s="216"/>
      <c r="H155" s="219">
        <v>3.05</v>
      </c>
      <c r="I155" s="220"/>
      <c r="J155" s="216"/>
      <c r="K155" s="216"/>
      <c r="L155" s="221"/>
      <c r="M155" s="222"/>
      <c r="N155" s="223"/>
      <c r="O155" s="223"/>
      <c r="P155" s="223"/>
      <c r="Q155" s="223"/>
      <c r="R155" s="223"/>
      <c r="S155" s="223"/>
      <c r="T155" s="224"/>
      <c r="AT155" s="225" t="s">
        <v>141</v>
      </c>
      <c r="AU155" s="225" t="s">
        <v>82</v>
      </c>
      <c r="AV155" s="15" t="s">
        <v>137</v>
      </c>
      <c r="AW155" s="15" t="s">
        <v>33</v>
      </c>
      <c r="AX155" s="15" t="s">
        <v>80</v>
      </c>
      <c r="AY155" s="225" t="s">
        <v>129</v>
      </c>
    </row>
    <row r="156" spans="1:65" s="2" customFormat="1" ht="24.2" customHeight="1">
      <c r="A156" s="36"/>
      <c r="B156" s="37"/>
      <c r="C156" s="175" t="s">
        <v>570</v>
      </c>
      <c r="D156" s="175" t="s">
        <v>132</v>
      </c>
      <c r="E156" s="176" t="s">
        <v>1222</v>
      </c>
      <c r="F156" s="177" t="s">
        <v>1223</v>
      </c>
      <c r="G156" s="178" t="s">
        <v>573</v>
      </c>
      <c r="H156" s="179">
        <v>26.12</v>
      </c>
      <c r="I156" s="180"/>
      <c r="J156" s="181">
        <f>ROUND(I156*H156,2)</f>
        <v>0</v>
      </c>
      <c r="K156" s="177" t="s">
        <v>19</v>
      </c>
      <c r="L156" s="41"/>
      <c r="M156" s="182" t="s">
        <v>19</v>
      </c>
      <c r="N156" s="183" t="s">
        <v>43</v>
      </c>
      <c r="O156" s="66"/>
      <c r="P156" s="184">
        <f>O156*H156</f>
        <v>0</v>
      </c>
      <c r="Q156" s="184">
        <v>0</v>
      </c>
      <c r="R156" s="184">
        <f>Q156*H156</f>
        <v>0</v>
      </c>
      <c r="S156" s="184">
        <v>0</v>
      </c>
      <c r="T156" s="185">
        <f>S156*H156</f>
        <v>0</v>
      </c>
      <c r="U156" s="36"/>
      <c r="V156" s="36"/>
      <c r="W156" s="36"/>
      <c r="X156" s="36"/>
      <c r="Y156" s="36"/>
      <c r="Z156" s="36"/>
      <c r="AA156" s="36"/>
      <c r="AB156" s="36"/>
      <c r="AC156" s="36"/>
      <c r="AD156" s="36"/>
      <c r="AE156" s="36"/>
      <c r="AR156" s="186" t="s">
        <v>246</v>
      </c>
      <c r="AT156" s="186" t="s">
        <v>132</v>
      </c>
      <c r="AU156" s="186" t="s">
        <v>82</v>
      </c>
      <c r="AY156" s="19" t="s">
        <v>129</v>
      </c>
      <c r="BE156" s="187">
        <f>IF(N156="základní",J156,0)</f>
        <v>0</v>
      </c>
      <c r="BF156" s="187">
        <f>IF(N156="snížená",J156,0)</f>
        <v>0</v>
      </c>
      <c r="BG156" s="187">
        <f>IF(N156="zákl. přenesená",J156,0)</f>
        <v>0</v>
      </c>
      <c r="BH156" s="187">
        <f>IF(N156="sníž. přenesená",J156,0)</f>
        <v>0</v>
      </c>
      <c r="BI156" s="187">
        <f>IF(N156="nulová",J156,0)</f>
        <v>0</v>
      </c>
      <c r="BJ156" s="19" t="s">
        <v>80</v>
      </c>
      <c r="BK156" s="187">
        <f>ROUND(I156*H156,2)</f>
        <v>0</v>
      </c>
      <c r="BL156" s="19" t="s">
        <v>246</v>
      </c>
      <c r="BM156" s="186" t="s">
        <v>1224</v>
      </c>
    </row>
    <row r="157" spans="1:65" s="13" customFormat="1" ht="11.25">
      <c r="B157" s="193"/>
      <c r="C157" s="194"/>
      <c r="D157" s="195" t="s">
        <v>141</v>
      </c>
      <c r="E157" s="196" t="s">
        <v>19</v>
      </c>
      <c r="F157" s="197" t="s">
        <v>1225</v>
      </c>
      <c r="G157" s="194"/>
      <c r="H157" s="196" t="s">
        <v>19</v>
      </c>
      <c r="I157" s="198"/>
      <c r="J157" s="194"/>
      <c r="K157" s="194"/>
      <c r="L157" s="199"/>
      <c r="M157" s="200"/>
      <c r="N157" s="201"/>
      <c r="O157" s="201"/>
      <c r="P157" s="201"/>
      <c r="Q157" s="201"/>
      <c r="R157" s="201"/>
      <c r="S157" s="201"/>
      <c r="T157" s="202"/>
      <c r="AT157" s="203" t="s">
        <v>141</v>
      </c>
      <c r="AU157" s="203" t="s">
        <v>82</v>
      </c>
      <c r="AV157" s="13" t="s">
        <v>80</v>
      </c>
      <c r="AW157" s="13" t="s">
        <v>33</v>
      </c>
      <c r="AX157" s="13" t="s">
        <v>72</v>
      </c>
      <c r="AY157" s="203" t="s">
        <v>129</v>
      </c>
    </row>
    <row r="158" spans="1:65" s="14" customFormat="1" ht="11.25">
      <c r="B158" s="204"/>
      <c r="C158" s="205"/>
      <c r="D158" s="195" t="s">
        <v>141</v>
      </c>
      <c r="E158" s="206" t="s">
        <v>19</v>
      </c>
      <c r="F158" s="207" t="s">
        <v>1226</v>
      </c>
      <c r="G158" s="205"/>
      <c r="H158" s="208">
        <v>1.78</v>
      </c>
      <c r="I158" s="209"/>
      <c r="J158" s="205"/>
      <c r="K158" s="205"/>
      <c r="L158" s="210"/>
      <c r="M158" s="211"/>
      <c r="N158" s="212"/>
      <c r="O158" s="212"/>
      <c r="P158" s="212"/>
      <c r="Q158" s="212"/>
      <c r="R158" s="212"/>
      <c r="S158" s="212"/>
      <c r="T158" s="213"/>
      <c r="AT158" s="214" t="s">
        <v>141</v>
      </c>
      <c r="AU158" s="214" t="s">
        <v>82</v>
      </c>
      <c r="AV158" s="14" t="s">
        <v>82</v>
      </c>
      <c r="AW158" s="14" t="s">
        <v>33</v>
      </c>
      <c r="AX158" s="14" t="s">
        <v>72</v>
      </c>
      <c r="AY158" s="214" t="s">
        <v>129</v>
      </c>
    </row>
    <row r="159" spans="1:65" s="13" customFormat="1" ht="11.25">
      <c r="B159" s="193"/>
      <c r="C159" s="194"/>
      <c r="D159" s="195" t="s">
        <v>141</v>
      </c>
      <c r="E159" s="196" t="s">
        <v>19</v>
      </c>
      <c r="F159" s="197" t="s">
        <v>1227</v>
      </c>
      <c r="G159" s="194"/>
      <c r="H159" s="196" t="s">
        <v>19</v>
      </c>
      <c r="I159" s="198"/>
      <c r="J159" s="194"/>
      <c r="K159" s="194"/>
      <c r="L159" s="199"/>
      <c r="M159" s="200"/>
      <c r="N159" s="201"/>
      <c r="O159" s="201"/>
      <c r="P159" s="201"/>
      <c r="Q159" s="201"/>
      <c r="R159" s="201"/>
      <c r="S159" s="201"/>
      <c r="T159" s="202"/>
      <c r="AT159" s="203" t="s">
        <v>141</v>
      </c>
      <c r="AU159" s="203" t="s">
        <v>82</v>
      </c>
      <c r="AV159" s="13" t="s">
        <v>80</v>
      </c>
      <c r="AW159" s="13" t="s">
        <v>33</v>
      </c>
      <c r="AX159" s="13" t="s">
        <v>72</v>
      </c>
      <c r="AY159" s="203" t="s">
        <v>129</v>
      </c>
    </row>
    <row r="160" spans="1:65" s="14" customFormat="1" ht="11.25">
      <c r="B160" s="204"/>
      <c r="C160" s="205"/>
      <c r="D160" s="195" t="s">
        <v>141</v>
      </c>
      <c r="E160" s="206" t="s">
        <v>19</v>
      </c>
      <c r="F160" s="207" t="s">
        <v>1228</v>
      </c>
      <c r="G160" s="205"/>
      <c r="H160" s="208">
        <v>0.32</v>
      </c>
      <c r="I160" s="209"/>
      <c r="J160" s="205"/>
      <c r="K160" s="205"/>
      <c r="L160" s="210"/>
      <c r="M160" s="211"/>
      <c r="N160" s="212"/>
      <c r="O160" s="212"/>
      <c r="P160" s="212"/>
      <c r="Q160" s="212"/>
      <c r="R160" s="212"/>
      <c r="S160" s="212"/>
      <c r="T160" s="213"/>
      <c r="AT160" s="214" t="s">
        <v>141</v>
      </c>
      <c r="AU160" s="214" t="s">
        <v>82</v>
      </c>
      <c r="AV160" s="14" t="s">
        <v>82</v>
      </c>
      <c r="AW160" s="14" t="s">
        <v>33</v>
      </c>
      <c r="AX160" s="14" t="s">
        <v>72</v>
      </c>
      <c r="AY160" s="214" t="s">
        <v>129</v>
      </c>
    </row>
    <row r="161" spans="1:65" s="13" customFormat="1" ht="11.25">
      <c r="B161" s="193"/>
      <c r="C161" s="194"/>
      <c r="D161" s="195" t="s">
        <v>141</v>
      </c>
      <c r="E161" s="196" t="s">
        <v>19</v>
      </c>
      <c r="F161" s="197" t="s">
        <v>1060</v>
      </c>
      <c r="G161" s="194"/>
      <c r="H161" s="196" t="s">
        <v>19</v>
      </c>
      <c r="I161" s="198"/>
      <c r="J161" s="194"/>
      <c r="K161" s="194"/>
      <c r="L161" s="199"/>
      <c r="M161" s="200"/>
      <c r="N161" s="201"/>
      <c r="O161" s="201"/>
      <c r="P161" s="201"/>
      <c r="Q161" s="201"/>
      <c r="R161" s="201"/>
      <c r="S161" s="201"/>
      <c r="T161" s="202"/>
      <c r="AT161" s="203" t="s">
        <v>141</v>
      </c>
      <c r="AU161" s="203" t="s">
        <v>82</v>
      </c>
      <c r="AV161" s="13" t="s">
        <v>80</v>
      </c>
      <c r="AW161" s="13" t="s">
        <v>33</v>
      </c>
      <c r="AX161" s="13" t="s">
        <v>72</v>
      </c>
      <c r="AY161" s="203" t="s">
        <v>129</v>
      </c>
    </row>
    <row r="162" spans="1:65" s="14" customFormat="1" ht="11.25">
      <c r="B162" s="204"/>
      <c r="C162" s="205"/>
      <c r="D162" s="195" t="s">
        <v>141</v>
      </c>
      <c r="E162" s="206" t="s">
        <v>19</v>
      </c>
      <c r="F162" s="207" t="s">
        <v>1229</v>
      </c>
      <c r="G162" s="205"/>
      <c r="H162" s="208">
        <v>18.02</v>
      </c>
      <c r="I162" s="209"/>
      <c r="J162" s="205"/>
      <c r="K162" s="205"/>
      <c r="L162" s="210"/>
      <c r="M162" s="211"/>
      <c r="N162" s="212"/>
      <c r="O162" s="212"/>
      <c r="P162" s="212"/>
      <c r="Q162" s="212"/>
      <c r="R162" s="212"/>
      <c r="S162" s="212"/>
      <c r="T162" s="213"/>
      <c r="AT162" s="214" t="s">
        <v>141</v>
      </c>
      <c r="AU162" s="214" t="s">
        <v>82</v>
      </c>
      <c r="AV162" s="14" t="s">
        <v>82</v>
      </c>
      <c r="AW162" s="14" t="s">
        <v>33</v>
      </c>
      <c r="AX162" s="14" t="s">
        <v>72</v>
      </c>
      <c r="AY162" s="214" t="s">
        <v>129</v>
      </c>
    </row>
    <row r="163" spans="1:65" s="13" customFormat="1" ht="11.25">
      <c r="B163" s="193"/>
      <c r="C163" s="194"/>
      <c r="D163" s="195" t="s">
        <v>141</v>
      </c>
      <c r="E163" s="196" t="s">
        <v>19</v>
      </c>
      <c r="F163" s="197" t="s">
        <v>1230</v>
      </c>
      <c r="G163" s="194"/>
      <c r="H163" s="196" t="s">
        <v>19</v>
      </c>
      <c r="I163" s="198"/>
      <c r="J163" s="194"/>
      <c r="K163" s="194"/>
      <c r="L163" s="199"/>
      <c r="M163" s="200"/>
      <c r="N163" s="201"/>
      <c r="O163" s="201"/>
      <c r="P163" s="201"/>
      <c r="Q163" s="201"/>
      <c r="R163" s="201"/>
      <c r="S163" s="201"/>
      <c r="T163" s="202"/>
      <c r="AT163" s="203" t="s">
        <v>141</v>
      </c>
      <c r="AU163" s="203" t="s">
        <v>82</v>
      </c>
      <c r="AV163" s="13" t="s">
        <v>80</v>
      </c>
      <c r="AW163" s="13" t="s">
        <v>33</v>
      </c>
      <c r="AX163" s="13" t="s">
        <v>72</v>
      </c>
      <c r="AY163" s="203" t="s">
        <v>129</v>
      </c>
    </row>
    <row r="164" spans="1:65" s="14" customFormat="1" ht="11.25">
      <c r="B164" s="204"/>
      <c r="C164" s="205"/>
      <c r="D164" s="195" t="s">
        <v>141</v>
      </c>
      <c r="E164" s="206" t="s">
        <v>19</v>
      </c>
      <c r="F164" s="207" t="s">
        <v>173</v>
      </c>
      <c r="G164" s="205"/>
      <c r="H164" s="208">
        <v>6</v>
      </c>
      <c r="I164" s="209"/>
      <c r="J164" s="205"/>
      <c r="K164" s="205"/>
      <c r="L164" s="210"/>
      <c r="M164" s="211"/>
      <c r="N164" s="212"/>
      <c r="O164" s="212"/>
      <c r="P164" s="212"/>
      <c r="Q164" s="212"/>
      <c r="R164" s="212"/>
      <c r="S164" s="212"/>
      <c r="T164" s="213"/>
      <c r="AT164" s="214" t="s">
        <v>141</v>
      </c>
      <c r="AU164" s="214" t="s">
        <v>82</v>
      </c>
      <c r="AV164" s="14" t="s">
        <v>82</v>
      </c>
      <c r="AW164" s="14" t="s">
        <v>33</v>
      </c>
      <c r="AX164" s="14" t="s">
        <v>72</v>
      </c>
      <c r="AY164" s="214" t="s">
        <v>129</v>
      </c>
    </row>
    <row r="165" spans="1:65" s="15" customFormat="1" ht="11.25">
      <c r="B165" s="215"/>
      <c r="C165" s="216"/>
      <c r="D165" s="195" t="s">
        <v>141</v>
      </c>
      <c r="E165" s="217" t="s">
        <v>19</v>
      </c>
      <c r="F165" s="218" t="s">
        <v>145</v>
      </c>
      <c r="G165" s="216"/>
      <c r="H165" s="219">
        <v>26.12</v>
      </c>
      <c r="I165" s="220"/>
      <c r="J165" s="216"/>
      <c r="K165" s="216"/>
      <c r="L165" s="221"/>
      <c r="M165" s="222"/>
      <c r="N165" s="223"/>
      <c r="O165" s="223"/>
      <c r="P165" s="223"/>
      <c r="Q165" s="223"/>
      <c r="R165" s="223"/>
      <c r="S165" s="223"/>
      <c r="T165" s="224"/>
      <c r="AT165" s="225" t="s">
        <v>141</v>
      </c>
      <c r="AU165" s="225" t="s">
        <v>82</v>
      </c>
      <c r="AV165" s="15" t="s">
        <v>137</v>
      </c>
      <c r="AW165" s="15" t="s">
        <v>33</v>
      </c>
      <c r="AX165" s="15" t="s">
        <v>80</v>
      </c>
      <c r="AY165" s="225" t="s">
        <v>129</v>
      </c>
    </row>
    <row r="166" spans="1:65" s="2" customFormat="1" ht="24.2" customHeight="1">
      <c r="A166" s="36"/>
      <c r="B166" s="37"/>
      <c r="C166" s="175" t="s">
        <v>577</v>
      </c>
      <c r="D166" s="175" t="s">
        <v>132</v>
      </c>
      <c r="E166" s="176" t="s">
        <v>1231</v>
      </c>
      <c r="F166" s="177" t="s">
        <v>1232</v>
      </c>
      <c r="G166" s="178" t="s">
        <v>573</v>
      </c>
      <c r="H166" s="179">
        <v>49.71</v>
      </c>
      <c r="I166" s="180"/>
      <c r="J166" s="181">
        <f>ROUND(I166*H166,2)</f>
        <v>0</v>
      </c>
      <c r="K166" s="177" t="s">
        <v>19</v>
      </c>
      <c r="L166" s="41"/>
      <c r="M166" s="182" t="s">
        <v>19</v>
      </c>
      <c r="N166" s="183" t="s">
        <v>43</v>
      </c>
      <c r="O166" s="66"/>
      <c r="P166" s="184">
        <f>O166*H166</f>
        <v>0</v>
      </c>
      <c r="Q166" s="184">
        <v>0</v>
      </c>
      <c r="R166" s="184">
        <f>Q166*H166</f>
        <v>0</v>
      </c>
      <c r="S166" s="184">
        <v>0</v>
      </c>
      <c r="T166" s="185">
        <f>S166*H166</f>
        <v>0</v>
      </c>
      <c r="U166" s="36"/>
      <c r="V166" s="36"/>
      <c r="W166" s="36"/>
      <c r="X166" s="36"/>
      <c r="Y166" s="36"/>
      <c r="Z166" s="36"/>
      <c r="AA166" s="36"/>
      <c r="AB166" s="36"/>
      <c r="AC166" s="36"/>
      <c r="AD166" s="36"/>
      <c r="AE166" s="36"/>
      <c r="AR166" s="186" t="s">
        <v>246</v>
      </c>
      <c r="AT166" s="186" t="s">
        <v>132</v>
      </c>
      <c r="AU166" s="186" t="s">
        <v>82</v>
      </c>
      <c r="AY166" s="19" t="s">
        <v>129</v>
      </c>
      <c r="BE166" s="187">
        <f>IF(N166="základní",J166,0)</f>
        <v>0</v>
      </c>
      <c r="BF166" s="187">
        <f>IF(N166="snížená",J166,0)</f>
        <v>0</v>
      </c>
      <c r="BG166" s="187">
        <f>IF(N166="zákl. přenesená",J166,0)</f>
        <v>0</v>
      </c>
      <c r="BH166" s="187">
        <f>IF(N166="sníž. přenesená",J166,0)</f>
        <v>0</v>
      </c>
      <c r="BI166" s="187">
        <f>IF(N166="nulová",J166,0)</f>
        <v>0</v>
      </c>
      <c r="BJ166" s="19" t="s">
        <v>80</v>
      </c>
      <c r="BK166" s="187">
        <f>ROUND(I166*H166,2)</f>
        <v>0</v>
      </c>
      <c r="BL166" s="19" t="s">
        <v>246</v>
      </c>
      <c r="BM166" s="186" t="s">
        <v>1233</v>
      </c>
    </row>
    <row r="167" spans="1:65" s="14" customFormat="1" ht="11.25">
      <c r="B167" s="204"/>
      <c r="C167" s="205"/>
      <c r="D167" s="195" t="s">
        <v>141</v>
      </c>
      <c r="E167" s="206" t="s">
        <v>19</v>
      </c>
      <c r="F167" s="207" t="s">
        <v>1234</v>
      </c>
      <c r="G167" s="205"/>
      <c r="H167" s="208">
        <v>49.71</v>
      </c>
      <c r="I167" s="209"/>
      <c r="J167" s="205"/>
      <c r="K167" s="205"/>
      <c r="L167" s="210"/>
      <c r="M167" s="211"/>
      <c r="N167" s="212"/>
      <c r="O167" s="212"/>
      <c r="P167" s="212"/>
      <c r="Q167" s="212"/>
      <c r="R167" s="212"/>
      <c r="S167" s="212"/>
      <c r="T167" s="213"/>
      <c r="AT167" s="214" t="s">
        <v>141</v>
      </c>
      <c r="AU167" s="214" t="s">
        <v>82</v>
      </c>
      <c r="AV167" s="14" t="s">
        <v>82</v>
      </c>
      <c r="AW167" s="14" t="s">
        <v>33</v>
      </c>
      <c r="AX167" s="14" t="s">
        <v>72</v>
      </c>
      <c r="AY167" s="214" t="s">
        <v>129</v>
      </c>
    </row>
    <row r="168" spans="1:65" s="15" customFormat="1" ht="11.25">
      <c r="B168" s="215"/>
      <c r="C168" s="216"/>
      <c r="D168" s="195" t="s">
        <v>141</v>
      </c>
      <c r="E168" s="217" t="s">
        <v>19</v>
      </c>
      <c r="F168" s="218" t="s">
        <v>145</v>
      </c>
      <c r="G168" s="216"/>
      <c r="H168" s="219">
        <v>49.71</v>
      </c>
      <c r="I168" s="220"/>
      <c r="J168" s="216"/>
      <c r="K168" s="216"/>
      <c r="L168" s="221"/>
      <c r="M168" s="222"/>
      <c r="N168" s="223"/>
      <c r="O168" s="223"/>
      <c r="P168" s="223"/>
      <c r="Q168" s="223"/>
      <c r="R168" s="223"/>
      <c r="S168" s="223"/>
      <c r="T168" s="224"/>
      <c r="AT168" s="225" t="s">
        <v>141</v>
      </c>
      <c r="AU168" s="225" t="s">
        <v>82</v>
      </c>
      <c r="AV168" s="15" t="s">
        <v>137</v>
      </c>
      <c r="AW168" s="15" t="s">
        <v>33</v>
      </c>
      <c r="AX168" s="15" t="s">
        <v>80</v>
      </c>
      <c r="AY168" s="225" t="s">
        <v>129</v>
      </c>
    </row>
    <row r="169" spans="1:65" s="2" customFormat="1" ht="24.2" customHeight="1">
      <c r="A169" s="36"/>
      <c r="B169" s="37"/>
      <c r="C169" s="175" t="s">
        <v>582</v>
      </c>
      <c r="D169" s="175" t="s">
        <v>132</v>
      </c>
      <c r="E169" s="176" t="s">
        <v>1235</v>
      </c>
      <c r="F169" s="177" t="s">
        <v>1236</v>
      </c>
      <c r="G169" s="178" t="s">
        <v>573</v>
      </c>
      <c r="H169" s="179">
        <v>32</v>
      </c>
      <c r="I169" s="180"/>
      <c r="J169" s="181">
        <f>ROUND(I169*H169,2)</f>
        <v>0</v>
      </c>
      <c r="K169" s="177" t="s">
        <v>19</v>
      </c>
      <c r="L169" s="41"/>
      <c r="M169" s="182" t="s">
        <v>19</v>
      </c>
      <c r="N169" s="183" t="s">
        <v>43</v>
      </c>
      <c r="O169" s="66"/>
      <c r="P169" s="184">
        <f>O169*H169</f>
        <v>0</v>
      </c>
      <c r="Q169" s="184">
        <v>0</v>
      </c>
      <c r="R169" s="184">
        <f>Q169*H169</f>
        <v>0</v>
      </c>
      <c r="S169" s="184">
        <v>0</v>
      </c>
      <c r="T169" s="185">
        <f>S169*H169</f>
        <v>0</v>
      </c>
      <c r="U169" s="36"/>
      <c r="V169" s="36"/>
      <c r="W169" s="36"/>
      <c r="X169" s="36"/>
      <c r="Y169" s="36"/>
      <c r="Z169" s="36"/>
      <c r="AA169" s="36"/>
      <c r="AB169" s="36"/>
      <c r="AC169" s="36"/>
      <c r="AD169" s="36"/>
      <c r="AE169" s="36"/>
      <c r="AR169" s="186" t="s">
        <v>246</v>
      </c>
      <c r="AT169" s="186" t="s">
        <v>132</v>
      </c>
      <c r="AU169" s="186" t="s">
        <v>82</v>
      </c>
      <c r="AY169" s="19" t="s">
        <v>129</v>
      </c>
      <c r="BE169" s="187">
        <f>IF(N169="základní",J169,0)</f>
        <v>0</v>
      </c>
      <c r="BF169" s="187">
        <f>IF(N169="snížená",J169,0)</f>
        <v>0</v>
      </c>
      <c r="BG169" s="187">
        <f>IF(N169="zákl. přenesená",J169,0)</f>
        <v>0</v>
      </c>
      <c r="BH169" s="187">
        <f>IF(N169="sníž. přenesená",J169,0)</f>
        <v>0</v>
      </c>
      <c r="BI169" s="187">
        <f>IF(N169="nulová",J169,0)</f>
        <v>0</v>
      </c>
      <c r="BJ169" s="19" t="s">
        <v>80</v>
      </c>
      <c r="BK169" s="187">
        <f>ROUND(I169*H169,2)</f>
        <v>0</v>
      </c>
      <c r="BL169" s="19" t="s">
        <v>246</v>
      </c>
      <c r="BM169" s="186" t="s">
        <v>1237</v>
      </c>
    </row>
    <row r="170" spans="1:65" s="14" customFormat="1" ht="11.25">
      <c r="B170" s="204"/>
      <c r="C170" s="205"/>
      <c r="D170" s="195" t="s">
        <v>141</v>
      </c>
      <c r="E170" s="206" t="s">
        <v>19</v>
      </c>
      <c r="F170" s="207" t="s">
        <v>1238</v>
      </c>
      <c r="G170" s="205"/>
      <c r="H170" s="208">
        <v>32</v>
      </c>
      <c r="I170" s="209"/>
      <c r="J170" s="205"/>
      <c r="K170" s="205"/>
      <c r="L170" s="210"/>
      <c r="M170" s="211"/>
      <c r="N170" s="212"/>
      <c r="O170" s="212"/>
      <c r="P170" s="212"/>
      <c r="Q170" s="212"/>
      <c r="R170" s="212"/>
      <c r="S170" s="212"/>
      <c r="T170" s="213"/>
      <c r="AT170" s="214" t="s">
        <v>141</v>
      </c>
      <c r="AU170" s="214" t="s">
        <v>82</v>
      </c>
      <c r="AV170" s="14" t="s">
        <v>82</v>
      </c>
      <c r="AW170" s="14" t="s">
        <v>33</v>
      </c>
      <c r="AX170" s="14" t="s">
        <v>72</v>
      </c>
      <c r="AY170" s="214" t="s">
        <v>129</v>
      </c>
    </row>
    <row r="171" spans="1:65" s="15" customFormat="1" ht="11.25">
      <c r="B171" s="215"/>
      <c r="C171" s="216"/>
      <c r="D171" s="195" t="s">
        <v>141</v>
      </c>
      <c r="E171" s="217" t="s">
        <v>19</v>
      </c>
      <c r="F171" s="218" t="s">
        <v>145</v>
      </c>
      <c r="G171" s="216"/>
      <c r="H171" s="219">
        <v>32</v>
      </c>
      <c r="I171" s="220"/>
      <c r="J171" s="216"/>
      <c r="K171" s="216"/>
      <c r="L171" s="221"/>
      <c r="M171" s="222"/>
      <c r="N171" s="223"/>
      <c r="O171" s="223"/>
      <c r="P171" s="223"/>
      <c r="Q171" s="223"/>
      <c r="R171" s="223"/>
      <c r="S171" s="223"/>
      <c r="T171" s="224"/>
      <c r="AT171" s="225" t="s">
        <v>141</v>
      </c>
      <c r="AU171" s="225" t="s">
        <v>82</v>
      </c>
      <c r="AV171" s="15" t="s">
        <v>137</v>
      </c>
      <c r="AW171" s="15" t="s">
        <v>33</v>
      </c>
      <c r="AX171" s="15" t="s">
        <v>80</v>
      </c>
      <c r="AY171" s="225" t="s">
        <v>129</v>
      </c>
    </row>
    <row r="172" spans="1:65" s="2" customFormat="1" ht="24.2" customHeight="1">
      <c r="A172" s="36"/>
      <c r="B172" s="37"/>
      <c r="C172" s="175" t="s">
        <v>588</v>
      </c>
      <c r="D172" s="175" t="s">
        <v>132</v>
      </c>
      <c r="E172" s="176" t="s">
        <v>1239</v>
      </c>
      <c r="F172" s="177" t="s">
        <v>1240</v>
      </c>
      <c r="G172" s="178" t="s">
        <v>573</v>
      </c>
      <c r="H172" s="179">
        <v>4.0999999999999996</v>
      </c>
      <c r="I172" s="180"/>
      <c r="J172" s="181">
        <f>ROUND(I172*H172,2)</f>
        <v>0</v>
      </c>
      <c r="K172" s="177" t="s">
        <v>19</v>
      </c>
      <c r="L172" s="41"/>
      <c r="M172" s="182" t="s">
        <v>19</v>
      </c>
      <c r="N172" s="183" t="s">
        <v>43</v>
      </c>
      <c r="O172" s="66"/>
      <c r="P172" s="184">
        <f>O172*H172</f>
        <v>0</v>
      </c>
      <c r="Q172" s="184">
        <v>0</v>
      </c>
      <c r="R172" s="184">
        <f>Q172*H172</f>
        <v>0</v>
      </c>
      <c r="S172" s="184">
        <v>0</v>
      </c>
      <c r="T172" s="185">
        <f>S172*H172</f>
        <v>0</v>
      </c>
      <c r="U172" s="36"/>
      <c r="V172" s="36"/>
      <c r="W172" s="36"/>
      <c r="X172" s="36"/>
      <c r="Y172" s="36"/>
      <c r="Z172" s="36"/>
      <c r="AA172" s="36"/>
      <c r="AB172" s="36"/>
      <c r="AC172" s="36"/>
      <c r="AD172" s="36"/>
      <c r="AE172" s="36"/>
      <c r="AR172" s="186" t="s">
        <v>246</v>
      </c>
      <c r="AT172" s="186" t="s">
        <v>132</v>
      </c>
      <c r="AU172" s="186" t="s">
        <v>82</v>
      </c>
      <c r="AY172" s="19" t="s">
        <v>129</v>
      </c>
      <c r="BE172" s="187">
        <f>IF(N172="základní",J172,0)</f>
        <v>0</v>
      </c>
      <c r="BF172" s="187">
        <f>IF(N172="snížená",J172,0)</f>
        <v>0</v>
      </c>
      <c r="BG172" s="187">
        <f>IF(N172="zákl. přenesená",J172,0)</f>
        <v>0</v>
      </c>
      <c r="BH172" s="187">
        <f>IF(N172="sníž. přenesená",J172,0)</f>
        <v>0</v>
      </c>
      <c r="BI172" s="187">
        <f>IF(N172="nulová",J172,0)</f>
        <v>0</v>
      </c>
      <c r="BJ172" s="19" t="s">
        <v>80</v>
      </c>
      <c r="BK172" s="187">
        <f>ROUND(I172*H172,2)</f>
        <v>0</v>
      </c>
      <c r="BL172" s="19" t="s">
        <v>246</v>
      </c>
      <c r="BM172" s="186" t="s">
        <v>1241</v>
      </c>
    </row>
    <row r="173" spans="1:65" s="13" customFormat="1" ht="11.25">
      <c r="B173" s="193"/>
      <c r="C173" s="194"/>
      <c r="D173" s="195" t="s">
        <v>141</v>
      </c>
      <c r="E173" s="196" t="s">
        <v>19</v>
      </c>
      <c r="F173" s="197" t="s">
        <v>1242</v>
      </c>
      <c r="G173" s="194"/>
      <c r="H173" s="196" t="s">
        <v>19</v>
      </c>
      <c r="I173" s="198"/>
      <c r="J173" s="194"/>
      <c r="K173" s="194"/>
      <c r="L173" s="199"/>
      <c r="M173" s="200"/>
      <c r="N173" s="201"/>
      <c r="O173" s="201"/>
      <c r="P173" s="201"/>
      <c r="Q173" s="201"/>
      <c r="R173" s="201"/>
      <c r="S173" s="201"/>
      <c r="T173" s="202"/>
      <c r="AT173" s="203" t="s">
        <v>141</v>
      </c>
      <c r="AU173" s="203" t="s">
        <v>82</v>
      </c>
      <c r="AV173" s="13" t="s">
        <v>80</v>
      </c>
      <c r="AW173" s="13" t="s">
        <v>33</v>
      </c>
      <c r="AX173" s="13" t="s">
        <v>72</v>
      </c>
      <c r="AY173" s="203" t="s">
        <v>129</v>
      </c>
    </row>
    <row r="174" spans="1:65" s="14" customFormat="1" ht="11.25">
      <c r="B174" s="204"/>
      <c r="C174" s="205"/>
      <c r="D174" s="195" t="s">
        <v>141</v>
      </c>
      <c r="E174" s="206" t="s">
        <v>19</v>
      </c>
      <c r="F174" s="207" t="s">
        <v>1243</v>
      </c>
      <c r="G174" s="205"/>
      <c r="H174" s="208">
        <v>4.0999999999999996</v>
      </c>
      <c r="I174" s="209"/>
      <c r="J174" s="205"/>
      <c r="K174" s="205"/>
      <c r="L174" s="210"/>
      <c r="M174" s="211"/>
      <c r="N174" s="212"/>
      <c r="O174" s="212"/>
      <c r="P174" s="212"/>
      <c r="Q174" s="212"/>
      <c r="R174" s="212"/>
      <c r="S174" s="212"/>
      <c r="T174" s="213"/>
      <c r="AT174" s="214" t="s">
        <v>141</v>
      </c>
      <c r="AU174" s="214" t="s">
        <v>82</v>
      </c>
      <c r="AV174" s="14" t="s">
        <v>82</v>
      </c>
      <c r="AW174" s="14" t="s">
        <v>33</v>
      </c>
      <c r="AX174" s="14" t="s">
        <v>72</v>
      </c>
      <c r="AY174" s="214" t="s">
        <v>129</v>
      </c>
    </row>
    <row r="175" spans="1:65" s="15" customFormat="1" ht="11.25">
      <c r="B175" s="215"/>
      <c r="C175" s="216"/>
      <c r="D175" s="195" t="s">
        <v>141</v>
      </c>
      <c r="E175" s="217" t="s">
        <v>19</v>
      </c>
      <c r="F175" s="218" t="s">
        <v>145</v>
      </c>
      <c r="G175" s="216"/>
      <c r="H175" s="219">
        <v>4.0999999999999996</v>
      </c>
      <c r="I175" s="220"/>
      <c r="J175" s="216"/>
      <c r="K175" s="216"/>
      <c r="L175" s="221"/>
      <c r="M175" s="222"/>
      <c r="N175" s="223"/>
      <c r="O175" s="223"/>
      <c r="P175" s="223"/>
      <c r="Q175" s="223"/>
      <c r="R175" s="223"/>
      <c r="S175" s="223"/>
      <c r="T175" s="224"/>
      <c r="AT175" s="225" t="s">
        <v>141</v>
      </c>
      <c r="AU175" s="225" t="s">
        <v>82</v>
      </c>
      <c r="AV175" s="15" t="s">
        <v>137</v>
      </c>
      <c r="AW175" s="15" t="s">
        <v>33</v>
      </c>
      <c r="AX175" s="15" t="s">
        <v>80</v>
      </c>
      <c r="AY175" s="225" t="s">
        <v>129</v>
      </c>
    </row>
    <row r="176" spans="1:65" s="2" customFormat="1" ht="16.5" customHeight="1">
      <c r="A176" s="36"/>
      <c r="B176" s="37"/>
      <c r="C176" s="175" t="s">
        <v>593</v>
      </c>
      <c r="D176" s="175" t="s">
        <v>132</v>
      </c>
      <c r="E176" s="176" t="s">
        <v>1244</v>
      </c>
      <c r="F176" s="177" t="s">
        <v>1245</v>
      </c>
      <c r="G176" s="178" t="s">
        <v>168</v>
      </c>
      <c r="H176" s="179">
        <v>4</v>
      </c>
      <c r="I176" s="180"/>
      <c r="J176" s="181">
        <f>ROUND(I176*H176,2)</f>
        <v>0</v>
      </c>
      <c r="K176" s="177" t="s">
        <v>19</v>
      </c>
      <c r="L176" s="41"/>
      <c r="M176" s="182" t="s">
        <v>19</v>
      </c>
      <c r="N176" s="183" t="s">
        <v>43</v>
      </c>
      <c r="O176" s="66"/>
      <c r="P176" s="184">
        <f>O176*H176</f>
        <v>0</v>
      </c>
      <c r="Q176" s="184">
        <v>0</v>
      </c>
      <c r="R176" s="184">
        <f>Q176*H176</f>
        <v>0</v>
      </c>
      <c r="S176" s="184">
        <v>0</v>
      </c>
      <c r="T176" s="185">
        <f>S176*H176</f>
        <v>0</v>
      </c>
      <c r="U176" s="36"/>
      <c r="V176" s="36"/>
      <c r="W176" s="36"/>
      <c r="X176" s="36"/>
      <c r="Y176" s="36"/>
      <c r="Z176" s="36"/>
      <c r="AA176" s="36"/>
      <c r="AB176" s="36"/>
      <c r="AC176" s="36"/>
      <c r="AD176" s="36"/>
      <c r="AE176" s="36"/>
      <c r="AR176" s="186" t="s">
        <v>246</v>
      </c>
      <c r="AT176" s="186" t="s">
        <v>132</v>
      </c>
      <c r="AU176" s="186" t="s">
        <v>82</v>
      </c>
      <c r="AY176" s="19" t="s">
        <v>129</v>
      </c>
      <c r="BE176" s="187">
        <f>IF(N176="základní",J176,0)</f>
        <v>0</v>
      </c>
      <c r="BF176" s="187">
        <f>IF(N176="snížená",J176,0)</f>
        <v>0</v>
      </c>
      <c r="BG176" s="187">
        <f>IF(N176="zákl. přenesená",J176,0)</f>
        <v>0</v>
      </c>
      <c r="BH176" s="187">
        <f>IF(N176="sníž. přenesená",J176,0)</f>
        <v>0</v>
      </c>
      <c r="BI176" s="187">
        <f>IF(N176="nulová",J176,0)</f>
        <v>0</v>
      </c>
      <c r="BJ176" s="19" t="s">
        <v>80</v>
      </c>
      <c r="BK176" s="187">
        <f>ROUND(I176*H176,2)</f>
        <v>0</v>
      </c>
      <c r="BL176" s="19" t="s">
        <v>246</v>
      </c>
      <c r="BM176" s="186" t="s">
        <v>1246</v>
      </c>
    </row>
    <row r="177" spans="1:65" s="13" customFormat="1" ht="11.25">
      <c r="B177" s="193"/>
      <c r="C177" s="194"/>
      <c r="D177" s="195" t="s">
        <v>141</v>
      </c>
      <c r="E177" s="196" t="s">
        <v>19</v>
      </c>
      <c r="F177" s="197" t="s">
        <v>1247</v>
      </c>
      <c r="G177" s="194"/>
      <c r="H177" s="196" t="s">
        <v>19</v>
      </c>
      <c r="I177" s="198"/>
      <c r="J177" s="194"/>
      <c r="K177" s="194"/>
      <c r="L177" s="199"/>
      <c r="M177" s="200"/>
      <c r="N177" s="201"/>
      <c r="O177" s="201"/>
      <c r="P177" s="201"/>
      <c r="Q177" s="201"/>
      <c r="R177" s="201"/>
      <c r="S177" s="201"/>
      <c r="T177" s="202"/>
      <c r="AT177" s="203" t="s">
        <v>141</v>
      </c>
      <c r="AU177" s="203" t="s">
        <v>82</v>
      </c>
      <c r="AV177" s="13" t="s">
        <v>80</v>
      </c>
      <c r="AW177" s="13" t="s">
        <v>33</v>
      </c>
      <c r="AX177" s="13" t="s">
        <v>72</v>
      </c>
      <c r="AY177" s="203" t="s">
        <v>129</v>
      </c>
    </row>
    <row r="178" spans="1:65" s="14" customFormat="1" ht="11.25">
      <c r="B178" s="204"/>
      <c r="C178" s="205"/>
      <c r="D178" s="195" t="s">
        <v>141</v>
      </c>
      <c r="E178" s="206" t="s">
        <v>19</v>
      </c>
      <c r="F178" s="207" t="s">
        <v>137</v>
      </c>
      <c r="G178" s="205"/>
      <c r="H178" s="208">
        <v>4</v>
      </c>
      <c r="I178" s="209"/>
      <c r="J178" s="205"/>
      <c r="K178" s="205"/>
      <c r="L178" s="210"/>
      <c r="M178" s="211"/>
      <c r="N178" s="212"/>
      <c r="O178" s="212"/>
      <c r="P178" s="212"/>
      <c r="Q178" s="212"/>
      <c r="R178" s="212"/>
      <c r="S178" s="212"/>
      <c r="T178" s="213"/>
      <c r="AT178" s="214" t="s">
        <v>141</v>
      </c>
      <c r="AU178" s="214" t="s">
        <v>82</v>
      </c>
      <c r="AV178" s="14" t="s">
        <v>82</v>
      </c>
      <c r="AW178" s="14" t="s">
        <v>33</v>
      </c>
      <c r="AX178" s="14" t="s">
        <v>72</v>
      </c>
      <c r="AY178" s="214" t="s">
        <v>129</v>
      </c>
    </row>
    <row r="179" spans="1:65" s="15" customFormat="1" ht="11.25">
      <c r="B179" s="215"/>
      <c r="C179" s="216"/>
      <c r="D179" s="195" t="s">
        <v>141</v>
      </c>
      <c r="E179" s="217" t="s">
        <v>19</v>
      </c>
      <c r="F179" s="218" t="s">
        <v>145</v>
      </c>
      <c r="G179" s="216"/>
      <c r="H179" s="219">
        <v>4</v>
      </c>
      <c r="I179" s="220"/>
      <c r="J179" s="216"/>
      <c r="K179" s="216"/>
      <c r="L179" s="221"/>
      <c r="M179" s="222"/>
      <c r="N179" s="223"/>
      <c r="O179" s="223"/>
      <c r="P179" s="223"/>
      <c r="Q179" s="223"/>
      <c r="R179" s="223"/>
      <c r="S179" s="223"/>
      <c r="T179" s="224"/>
      <c r="AT179" s="225" t="s">
        <v>141</v>
      </c>
      <c r="AU179" s="225" t="s">
        <v>82</v>
      </c>
      <c r="AV179" s="15" t="s">
        <v>137</v>
      </c>
      <c r="AW179" s="15" t="s">
        <v>33</v>
      </c>
      <c r="AX179" s="15" t="s">
        <v>80</v>
      </c>
      <c r="AY179" s="225" t="s">
        <v>129</v>
      </c>
    </row>
    <row r="180" spans="1:65" s="2" customFormat="1" ht="16.5" customHeight="1">
      <c r="A180" s="36"/>
      <c r="B180" s="37"/>
      <c r="C180" s="175" t="s">
        <v>598</v>
      </c>
      <c r="D180" s="175" t="s">
        <v>132</v>
      </c>
      <c r="E180" s="176" t="s">
        <v>1248</v>
      </c>
      <c r="F180" s="177" t="s">
        <v>1249</v>
      </c>
      <c r="G180" s="178" t="s">
        <v>168</v>
      </c>
      <c r="H180" s="179">
        <v>3</v>
      </c>
      <c r="I180" s="180"/>
      <c r="J180" s="181">
        <f>ROUND(I180*H180,2)</f>
        <v>0</v>
      </c>
      <c r="K180" s="177" t="s">
        <v>19</v>
      </c>
      <c r="L180" s="41"/>
      <c r="M180" s="182" t="s">
        <v>19</v>
      </c>
      <c r="N180" s="183" t="s">
        <v>43</v>
      </c>
      <c r="O180" s="66"/>
      <c r="P180" s="184">
        <f>O180*H180</f>
        <v>0</v>
      </c>
      <c r="Q180" s="184">
        <v>0</v>
      </c>
      <c r="R180" s="184">
        <f>Q180*H180</f>
        <v>0</v>
      </c>
      <c r="S180" s="184">
        <v>0</v>
      </c>
      <c r="T180" s="185">
        <f>S180*H180</f>
        <v>0</v>
      </c>
      <c r="U180" s="36"/>
      <c r="V180" s="36"/>
      <c r="W180" s="36"/>
      <c r="X180" s="36"/>
      <c r="Y180" s="36"/>
      <c r="Z180" s="36"/>
      <c r="AA180" s="36"/>
      <c r="AB180" s="36"/>
      <c r="AC180" s="36"/>
      <c r="AD180" s="36"/>
      <c r="AE180" s="36"/>
      <c r="AR180" s="186" t="s">
        <v>246</v>
      </c>
      <c r="AT180" s="186" t="s">
        <v>132</v>
      </c>
      <c r="AU180" s="186" t="s">
        <v>82</v>
      </c>
      <c r="AY180" s="19" t="s">
        <v>129</v>
      </c>
      <c r="BE180" s="187">
        <f>IF(N180="základní",J180,0)</f>
        <v>0</v>
      </c>
      <c r="BF180" s="187">
        <f>IF(N180="snížená",J180,0)</f>
        <v>0</v>
      </c>
      <c r="BG180" s="187">
        <f>IF(N180="zákl. přenesená",J180,0)</f>
        <v>0</v>
      </c>
      <c r="BH180" s="187">
        <f>IF(N180="sníž. přenesená",J180,0)</f>
        <v>0</v>
      </c>
      <c r="BI180" s="187">
        <f>IF(N180="nulová",J180,0)</f>
        <v>0</v>
      </c>
      <c r="BJ180" s="19" t="s">
        <v>80</v>
      </c>
      <c r="BK180" s="187">
        <f>ROUND(I180*H180,2)</f>
        <v>0</v>
      </c>
      <c r="BL180" s="19" t="s">
        <v>246</v>
      </c>
      <c r="BM180" s="186" t="s">
        <v>1250</v>
      </c>
    </row>
    <row r="181" spans="1:65" s="13" customFormat="1" ht="11.25">
      <c r="B181" s="193"/>
      <c r="C181" s="194"/>
      <c r="D181" s="195" t="s">
        <v>141</v>
      </c>
      <c r="E181" s="196" t="s">
        <v>19</v>
      </c>
      <c r="F181" s="197" t="s">
        <v>1251</v>
      </c>
      <c r="G181" s="194"/>
      <c r="H181" s="196" t="s">
        <v>19</v>
      </c>
      <c r="I181" s="198"/>
      <c r="J181" s="194"/>
      <c r="K181" s="194"/>
      <c r="L181" s="199"/>
      <c r="M181" s="200"/>
      <c r="N181" s="201"/>
      <c r="O181" s="201"/>
      <c r="P181" s="201"/>
      <c r="Q181" s="201"/>
      <c r="R181" s="201"/>
      <c r="S181" s="201"/>
      <c r="T181" s="202"/>
      <c r="AT181" s="203" t="s">
        <v>141</v>
      </c>
      <c r="AU181" s="203" t="s">
        <v>82</v>
      </c>
      <c r="AV181" s="13" t="s">
        <v>80</v>
      </c>
      <c r="AW181" s="13" t="s">
        <v>33</v>
      </c>
      <c r="AX181" s="13" t="s">
        <v>72</v>
      </c>
      <c r="AY181" s="203" t="s">
        <v>129</v>
      </c>
    </row>
    <row r="182" spans="1:65" s="14" customFormat="1" ht="11.25">
      <c r="B182" s="204"/>
      <c r="C182" s="205"/>
      <c r="D182" s="195" t="s">
        <v>141</v>
      </c>
      <c r="E182" s="206" t="s">
        <v>19</v>
      </c>
      <c r="F182" s="207" t="s">
        <v>130</v>
      </c>
      <c r="G182" s="205"/>
      <c r="H182" s="208">
        <v>3</v>
      </c>
      <c r="I182" s="209"/>
      <c r="J182" s="205"/>
      <c r="K182" s="205"/>
      <c r="L182" s="210"/>
      <c r="M182" s="211"/>
      <c r="N182" s="212"/>
      <c r="O182" s="212"/>
      <c r="P182" s="212"/>
      <c r="Q182" s="212"/>
      <c r="R182" s="212"/>
      <c r="S182" s="212"/>
      <c r="T182" s="213"/>
      <c r="AT182" s="214" t="s">
        <v>141</v>
      </c>
      <c r="AU182" s="214" t="s">
        <v>82</v>
      </c>
      <c r="AV182" s="14" t="s">
        <v>82</v>
      </c>
      <c r="AW182" s="14" t="s">
        <v>33</v>
      </c>
      <c r="AX182" s="14" t="s">
        <v>72</v>
      </c>
      <c r="AY182" s="214" t="s">
        <v>129</v>
      </c>
    </row>
    <row r="183" spans="1:65" s="15" customFormat="1" ht="11.25">
      <c r="B183" s="215"/>
      <c r="C183" s="216"/>
      <c r="D183" s="195" t="s">
        <v>141</v>
      </c>
      <c r="E183" s="217" t="s">
        <v>19</v>
      </c>
      <c r="F183" s="218" t="s">
        <v>145</v>
      </c>
      <c r="G183" s="216"/>
      <c r="H183" s="219">
        <v>3</v>
      </c>
      <c r="I183" s="220"/>
      <c r="J183" s="216"/>
      <c r="K183" s="216"/>
      <c r="L183" s="221"/>
      <c r="M183" s="222"/>
      <c r="N183" s="223"/>
      <c r="O183" s="223"/>
      <c r="P183" s="223"/>
      <c r="Q183" s="223"/>
      <c r="R183" s="223"/>
      <c r="S183" s="223"/>
      <c r="T183" s="224"/>
      <c r="AT183" s="225" t="s">
        <v>141</v>
      </c>
      <c r="AU183" s="225" t="s">
        <v>82</v>
      </c>
      <c r="AV183" s="15" t="s">
        <v>137</v>
      </c>
      <c r="AW183" s="15" t="s">
        <v>33</v>
      </c>
      <c r="AX183" s="15" t="s">
        <v>80</v>
      </c>
      <c r="AY183" s="225" t="s">
        <v>129</v>
      </c>
    </row>
    <row r="184" spans="1:65" s="2" customFormat="1" ht="21.75" customHeight="1">
      <c r="A184" s="36"/>
      <c r="B184" s="37"/>
      <c r="C184" s="175" t="s">
        <v>603</v>
      </c>
      <c r="D184" s="175" t="s">
        <v>132</v>
      </c>
      <c r="E184" s="176" t="s">
        <v>1252</v>
      </c>
      <c r="F184" s="177" t="s">
        <v>1253</v>
      </c>
      <c r="G184" s="178" t="s">
        <v>168</v>
      </c>
      <c r="H184" s="179">
        <v>3</v>
      </c>
      <c r="I184" s="180"/>
      <c r="J184" s="181">
        <f>ROUND(I184*H184,2)</f>
        <v>0</v>
      </c>
      <c r="K184" s="177" t="s">
        <v>19</v>
      </c>
      <c r="L184" s="41"/>
      <c r="M184" s="182" t="s">
        <v>19</v>
      </c>
      <c r="N184" s="183" t="s">
        <v>43</v>
      </c>
      <c r="O184" s="66"/>
      <c r="P184" s="184">
        <f>O184*H184</f>
        <v>0</v>
      </c>
      <c r="Q184" s="184">
        <v>0</v>
      </c>
      <c r="R184" s="184">
        <f>Q184*H184</f>
        <v>0</v>
      </c>
      <c r="S184" s="184">
        <v>0</v>
      </c>
      <c r="T184" s="185">
        <f>S184*H184</f>
        <v>0</v>
      </c>
      <c r="U184" s="36"/>
      <c r="V184" s="36"/>
      <c r="W184" s="36"/>
      <c r="X184" s="36"/>
      <c r="Y184" s="36"/>
      <c r="Z184" s="36"/>
      <c r="AA184" s="36"/>
      <c r="AB184" s="36"/>
      <c r="AC184" s="36"/>
      <c r="AD184" s="36"/>
      <c r="AE184" s="36"/>
      <c r="AR184" s="186" t="s">
        <v>246</v>
      </c>
      <c r="AT184" s="186" t="s">
        <v>132</v>
      </c>
      <c r="AU184" s="186" t="s">
        <v>82</v>
      </c>
      <c r="AY184" s="19" t="s">
        <v>129</v>
      </c>
      <c r="BE184" s="187">
        <f>IF(N184="základní",J184,0)</f>
        <v>0</v>
      </c>
      <c r="BF184" s="187">
        <f>IF(N184="snížená",J184,0)</f>
        <v>0</v>
      </c>
      <c r="BG184" s="187">
        <f>IF(N184="zákl. přenesená",J184,0)</f>
        <v>0</v>
      </c>
      <c r="BH184" s="187">
        <f>IF(N184="sníž. přenesená",J184,0)</f>
        <v>0</v>
      </c>
      <c r="BI184" s="187">
        <f>IF(N184="nulová",J184,0)</f>
        <v>0</v>
      </c>
      <c r="BJ184" s="19" t="s">
        <v>80</v>
      </c>
      <c r="BK184" s="187">
        <f>ROUND(I184*H184,2)</f>
        <v>0</v>
      </c>
      <c r="BL184" s="19" t="s">
        <v>246</v>
      </c>
      <c r="BM184" s="186" t="s">
        <v>1254</v>
      </c>
    </row>
    <row r="185" spans="1:65" s="2" customFormat="1" ht="24.2" customHeight="1">
      <c r="A185" s="36"/>
      <c r="B185" s="37"/>
      <c r="C185" s="175" t="s">
        <v>607</v>
      </c>
      <c r="D185" s="175" t="s">
        <v>132</v>
      </c>
      <c r="E185" s="176" t="s">
        <v>1255</v>
      </c>
      <c r="F185" s="177" t="s">
        <v>1256</v>
      </c>
      <c r="G185" s="178" t="s">
        <v>168</v>
      </c>
      <c r="H185" s="179">
        <v>5</v>
      </c>
      <c r="I185" s="180"/>
      <c r="J185" s="181">
        <f>ROUND(I185*H185,2)</f>
        <v>0</v>
      </c>
      <c r="K185" s="177" t="s">
        <v>19</v>
      </c>
      <c r="L185" s="41"/>
      <c r="M185" s="182" t="s">
        <v>19</v>
      </c>
      <c r="N185" s="183" t="s">
        <v>43</v>
      </c>
      <c r="O185" s="66"/>
      <c r="P185" s="184">
        <f>O185*H185</f>
        <v>0</v>
      </c>
      <c r="Q185" s="184">
        <v>0</v>
      </c>
      <c r="R185" s="184">
        <f>Q185*H185</f>
        <v>0</v>
      </c>
      <c r="S185" s="184">
        <v>0</v>
      </c>
      <c r="T185" s="185">
        <f>S185*H185</f>
        <v>0</v>
      </c>
      <c r="U185" s="36"/>
      <c r="V185" s="36"/>
      <c r="W185" s="36"/>
      <c r="X185" s="36"/>
      <c r="Y185" s="36"/>
      <c r="Z185" s="36"/>
      <c r="AA185" s="36"/>
      <c r="AB185" s="36"/>
      <c r="AC185" s="36"/>
      <c r="AD185" s="36"/>
      <c r="AE185" s="36"/>
      <c r="AR185" s="186" t="s">
        <v>246</v>
      </c>
      <c r="AT185" s="186" t="s">
        <v>132</v>
      </c>
      <c r="AU185" s="186" t="s">
        <v>82</v>
      </c>
      <c r="AY185" s="19" t="s">
        <v>129</v>
      </c>
      <c r="BE185" s="187">
        <f>IF(N185="základní",J185,0)</f>
        <v>0</v>
      </c>
      <c r="BF185" s="187">
        <f>IF(N185="snížená",J185,0)</f>
        <v>0</v>
      </c>
      <c r="BG185" s="187">
        <f>IF(N185="zákl. přenesená",J185,0)</f>
        <v>0</v>
      </c>
      <c r="BH185" s="187">
        <f>IF(N185="sníž. přenesená",J185,0)</f>
        <v>0</v>
      </c>
      <c r="BI185" s="187">
        <f>IF(N185="nulová",J185,0)</f>
        <v>0</v>
      </c>
      <c r="BJ185" s="19" t="s">
        <v>80</v>
      </c>
      <c r="BK185" s="187">
        <f>ROUND(I185*H185,2)</f>
        <v>0</v>
      </c>
      <c r="BL185" s="19" t="s">
        <v>246</v>
      </c>
      <c r="BM185" s="186" t="s">
        <v>1257</v>
      </c>
    </row>
    <row r="186" spans="1:65" s="2" customFormat="1" ht="16.5" customHeight="1">
      <c r="A186" s="36"/>
      <c r="B186" s="37"/>
      <c r="C186" s="228" t="s">
        <v>611</v>
      </c>
      <c r="D186" s="228" t="s">
        <v>898</v>
      </c>
      <c r="E186" s="229" t="s">
        <v>1258</v>
      </c>
      <c r="F186" s="230" t="s">
        <v>1259</v>
      </c>
      <c r="G186" s="231" t="s">
        <v>168</v>
      </c>
      <c r="H186" s="232">
        <v>5</v>
      </c>
      <c r="I186" s="233"/>
      <c r="J186" s="234">
        <f>ROUND(I186*H186,2)</f>
        <v>0</v>
      </c>
      <c r="K186" s="230" t="s">
        <v>19</v>
      </c>
      <c r="L186" s="235"/>
      <c r="M186" s="236" t="s">
        <v>19</v>
      </c>
      <c r="N186" s="237" t="s">
        <v>43</v>
      </c>
      <c r="O186" s="66"/>
      <c r="P186" s="184">
        <f>O186*H186</f>
        <v>0</v>
      </c>
      <c r="Q186" s="184">
        <v>0</v>
      </c>
      <c r="R186" s="184">
        <f>Q186*H186</f>
        <v>0</v>
      </c>
      <c r="S186" s="184">
        <v>0</v>
      </c>
      <c r="T186" s="185">
        <f>S186*H186</f>
        <v>0</v>
      </c>
      <c r="U186" s="36"/>
      <c r="V186" s="36"/>
      <c r="W186" s="36"/>
      <c r="X186" s="36"/>
      <c r="Y186" s="36"/>
      <c r="Z186" s="36"/>
      <c r="AA186" s="36"/>
      <c r="AB186" s="36"/>
      <c r="AC186" s="36"/>
      <c r="AD186" s="36"/>
      <c r="AE186" s="36"/>
      <c r="AR186" s="186" t="s">
        <v>419</v>
      </c>
      <c r="AT186" s="186" t="s">
        <v>898</v>
      </c>
      <c r="AU186" s="186" t="s">
        <v>82</v>
      </c>
      <c r="AY186" s="19" t="s">
        <v>129</v>
      </c>
      <c r="BE186" s="187">
        <f>IF(N186="základní",J186,0)</f>
        <v>0</v>
      </c>
      <c r="BF186" s="187">
        <f>IF(N186="snížená",J186,0)</f>
        <v>0</v>
      </c>
      <c r="BG186" s="187">
        <f>IF(N186="zákl. přenesená",J186,0)</f>
        <v>0</v>
      </c>
      <c r="BH186" s="187">
        <f>IF(N186="sníž. přenesená",J186,0)</f>
        <v>0</v>
      </c>
      <c r="BI186" s="187">
        <f>IF(N186="nulová",J186,0)</f>
        <v>0</v>
      </c>
      <c r="BJ186" s="19" t="s">
        <v>80</v>
      </c>
      <c r="BK186" s="187">
        <f>ROUND(I186*H186,2)</f>
        <v>0</v>
      </c>
      <c r="BL186" s="19" t="s">
        <v>246</v>
      </c>
      <c r="BM186" s="186" t="s">
        <v>1260</v>
      </c>
    </row>
    <row r="187" spans="1:65" s="2" customFormat="1" ht="24.2" customHeight="1">
      <c r="A187" s="36"/>
      <c r="B187" s="37"/>
      <c r="C187" s="175" t="s">
        <v>620</v>
      </c>
      <c r="D187" s="175" t="s">
        <v>132</v>
      </c>
      <c r="E187" s="176" t="s">
        <v>1261</v>
      </c>
      <c r="F187" s="177" t="s">
        <v>1262</v>
      </c>
      <c r="G187" s="178" t="s">
        <v>614</v>
      </c>
      <c r="H187" s="227"/>
      <c r="I187" s="180"/>
      <c r="J187" s="181">
        <f>ROUND(I187*H187,2)</f>
        <v>0</v>
      </c>
      <c r="K187" s="177" t="s">
        <v>1116</v>
      </c>
      <c r="L187" s="41"/>
      <c r="M187" s="182" t="s">
        <v>19</v>
      </c>
      <c r="N187" s="183" t="s">
        <v>43</v>
      </c>
      <c r="O187" s="66"/>
      <c r="P187" s="184">
        <f>O187*H187</f>
        <v>0</v>
      </c>
      <c r="Q187" s="184">
        <v>0</v>
      </c>
      <c r="R187" s="184">
        <f>Q187*H187</f>
        <v>0</v>
      </c>
      <c r="S187" s="184">
        <v>0</v>
      </c>
      <c r="T187" s="185">
        <f>S187*H187</f>
        <v>0</v>
      </c>
      <c r="U187" s="36"/>
      <c r="V187" s="36"/>
      <c r="W187" s="36"/>
      <c r="X187" s="36"/>
      <c r="Y187" s="36"/>
      <c r="Z187" s="36"/>
      <c r="AA187" s="36"/>
      <c r="AB187" s="36"/>
      <c r="AC187" s="36"/>
      <c r="AD187" s="36"/>
      <c r="AE187" s="36"/>
      <c r="AR187" s="186" t="s">
        <v>246</v>
      </c>
      <c r="AT187" s="186" t="s">
        <v>132</v>
      </c>
      <c r="AU187" s="186" t="s">
        <v>82</v>
      </c>
      <c r="AY187" s="19" t="s">
        <v>129</v>
      </c>
      <c r="BE187" s="187">
        <f>IF(N187="základní",J187,0)</f>
        <v>0</v>
      </c>
      <c r="BF187" s="187">
        <f>IF(N187="snížená",J187,0)</f>
        <v>0</v>
      </c>
      <c r="BG187" s="187">
        <f>IF(N187="zákl. přenesená",J187,0)</f>
        <v>0</v>
      </c>
      <c r="BH187" s="187">
        <f>IF(N187="sníž. přenesená",J187,0)</f>
        <v>0</v>
      </c>
      <c r="BI187" s="187">
        <f>IF(N187="nulová",J187,0)</f>
        <v>0</v>
      </c>
      <c r="BJ187" s="19" t="s">
        <v>80</v>
      </c>
      <c r="BK187" s="187">
        <f>ROUND(I187*H187,2)</f>
        <v>0</v>
      </c>
      <c r="BL187" s="19" t="s">
        <v>246</v>
      </c>
      <c r="BM187" s="186" t="s">
        <v>1263</v>
      </c>
    </row>
    <row r="188" spans="1:65" s="2" customFormat="1" ht="11.25">
      <c r="A188" s="36"/>
      <c r="B188" s="37"/>
      <c r="C188" s="38"/>
      <c r="D188" s="188" t="s">
        <v>139</v>
      </c>
      <c r="E188" s="38"/>
      <c r="F188" s="189" t="s">
        <v>1264</v>
      </c>
      <c r="G188" s="38"/>
      <c r="H188" s="38"/>
      <c r="I188" s="190"/>
      <c r="J188" s="38"/>
      <c r="K188" s="38"/>
      <c r="L188" s="41"/>
      <c r="M188" s="191"/>
      <c r="N188" s="192"/>
      <c r="O188" s="66"/>
      <c r="P188" s="66"/>
      <c r="Q188" s="66"/>
      <c r="R188" s="66"/>
      <c r="S188" s="66"/>
      <c r="T188" s="67"/>
      <c r="U188" s="36"/>
      <c r="V188" s="36"/>
      <c r="W188" s="36"/>
      <c r="X188" s="36"/>
      <c r="Y188" s="36"/>
      <c r="Z188" s="36"/>
      <c r="AA188" s="36"/>
      <c r="AB188" s="36"/>
      <c r="AC188" s="36"/>
      <c r="AD188" s="36"/>
      <c r="AE188" s="36"/>
      <c r="AT188" s="19" t="s">
        <v>139</v>
      </c>
      <c r="AU188" s="19" t="s">
        <v>82</v>
      </c>
    </row>
    <row r="189" spans="1:65" s="12" customFormat="1" ht="22.9" customHeight="1">
      <c r="B189" s="159"/>
      <c r="C189" s="160"/>
      <c r="D189" s="161" t="s">
        <v>71</v>
      </c>
      <c r="E189" s="173" t="s">
        <v>909</v>
      </c>
      <c r="F189" s="173" t="s">
        <v>910</v>
      </c>
      <c r="G189" s="160"/>
      <c r="H189" s="160"/>
      <c r="I189" s="163"/>
      <c r="J189" s="174">
        <f>BK189</f>
        <v>0</v>
      </c>
      <c r="K189" s="160"/>
      <c r="L189" s="165"/>
      <c r="M189" s="166"/>
      <c r="N189" s="167"/>
      <c r="O189" s="167"/>
      <c r="P189" s="168">
        <f>SUM(P190:P221)</f>
        <v>0</v>
      </c>
      <c r="Q189" s="167"/>
      <c r="R189" s="168">
        <f>SUM(R190:R221)</f>
        <v>0</v>
      </c>
      <c r="S189" s="167"/>
      <c r="T189" s="169">
        <f>SUM(T190:T221)</f>
        <v>0</v>
      </c>
      <c r="AR189" s="170" t="s">
        <v>82</v>
      </c>
      <c r="AT189" s="171" t="s">
        <v>71</v>
      </c>
      <c r="AU189" s="171" t="s">
        <v>80</v>
      </c>
      <c r="AY189" s="170" t="s">
        <v>129</v>
      </c>
      <c r="BK189" s="172">
        <f>SUM(BK190:BK221)</f>
        <v>0</v>
      </c>
    </row>
    <row r="190" spans="1:65" s="2" customFormat="1" ht="16.5" customHeight="1">
      <c r="A190" s="36"/>
      <c r="B190" s="37"/>
      <c r="C190" s="175" t="s">
        <v>624</v>
      </c>
      <c r="D190" s="175" t="s">
        <v>132</v>
      </c>
      <c r="E190" s="176" t="s">
        <v>1265</v>
      </c>
      <c r="F190" s="177" t="s">
        <v>1266</v>
      </c>
      <c r="G190" s="178" t="s">
        <v>135</v>
      </c>
      <c r="H190" s="179">
        <v>26</v>
      </c>
      <c r="I190" s="180"/>
      <c r="J190" s="181">
        <f>ROUND(I190*H190,2)</f>
        <v>0</v>
      </c>
      <c r="K190" s="177" t="s">
        <v>19</v>
      </c>
      <c r="L190" s="41"/>
      <c r="M190" s="182" t="s">
        <v>19</v>
      </c>
      <c r="N190" s="183" t="s">
        <v>43</v>
      </c>
      <c r="O190" s="66"/>
      <c r="P190" s="184">
        <f>O190*H190</f>
        <v>0</v>
      </c>
      <c r="Q190" s="184">
        <v>0</v>
      </c>
      <c r="R190" s="184">
        <f>Q190*H190</f>
        <v>0</v>
      </c>
      <c r="S190" s="184">
        <v>0</v>
      </c>
      <c r="T190" s="185">
        <f>S190*H190</f>
        <v>0</v>
      </c>
      <c r="U190" s="36"/>
      <c r="V190" s="36"/>
      <c r="W190" s="36"/>
      <c r="X190" s="36"/>
      <c r="Y190" s="36"/>
      <c r="Z190" s="36"/>
      <c r="AA190" s="36"/>
      <c r="AB190" s="36"/>
      <c r="AC190" s="36"/>
      <c r="AD190" s="36"/>
      <c r="AE190" s="36"/>
      <c r="AR190" s="186" t="s">
        <v>246</v>
      </c>
      <c r="AT190" s="186" t="s">
        <v>132</v>
      </c>
      <c r="AU190" s="186" t="s">
        <v>82</v>
      </c>
      <c r="AY190" s="19" t="s">
        <v>129</v>
      </c>
      <c r="BE190" s="187">
        <f>IF(N190="základní",J190,0)</f>
        <v>0</v>
      </c>
      <c r="BF190" s="187">
        <f>IF(N190="snížená",J190,0)</f>
        <v>0</v>
      </c>
      <c r="BG190" s="187">
        <f>IF(N190="zákl. přenesená",J190,0)</f>
        <v>0</v>
      </c>
      <c r="BH190" s="187">
        <f>IF(N190="sníž. přenesená",J190,0)</f>
        <v>0</v>
      </c>
      <c r="BI190" s="187">
        <f>IF(N190="nulová",J190,0)</f>
        <v>0</v>
      </c>
      <c r="BJ190" s="19" t="s">
        <v>80</v>
      </c>
      <c r="BK190" s="187">
        <f>ROUND(I190*H190,2)</f>
        <v>0</v>
      </c>
      <c r="BL190" s="19" t="s">
        <v>246</v>
      </c>
      <c r="BM190" s="186" t="s">
        <v>1267</v>
      </c>
    </row>
    <row r="191" spans="1:65" s="2" customFormat="1" ht="21.75" customHeight="1">
      <c r="A191" s="36"/>
      <c r="B191" s="37"/>
      <c r="C191" s="175" t="s">
        <v>627</v>
      </c>
      <c r="D191" s="175" t="s">
        <v>132</v>
      </c>
      <c r="E191" s="176" t="s">
        <v>1268</v>
      </c>
      <c r="F191" s="177" t="s">
        <v>1269</v>
      </c>
      <c r="G191" s="178" t="s">
        <v>135</v>
      </c>
      <c r="H191" s="179">
        <v>26</v>
      </c>
      <c r="I191" s="180"/>
      <c r="J191" s="181">
        <f>ROUND(I191*H191,2)</f>
        <v>0</v>
      </c>
      <c r="K191" s="177" t="s">
        <v>19</v>
      </c>
      <c r="L191" s="41"/>
      <c r="M191" s="182" t="s">
        <v>19</v>
      </c>
      <c r="N191" s="183" t="s">
        <v>43</v>
      </c>
      <c r="O191" s="66"/>
      <c r="P191" s="184">
        <f>O191*H191</f>
        <v>0</v>
      </c>
      <c r="Q191" s="184">
        <v>0</v>
      </c>
      <c r="R191" s="184">
        <f>Q191*H191</f>
        <v>0</v>
      </c>
      <c r="S191" s="184">
        <v>0</v>
      </c>
      <c r="T191" s="185">
        <f>S191*H191</f>
        <v>0</v>
      </c>
      <c r="U191" s="36"/>
      <c r="V191" s="36"/>
      <c r="W191" s="36"/>
      <c r="X191" s="36"/>
      <c r="Y191" s="36"/>
      <c r="Z191" s="36"/>
      <c r="AA191" s="36"/>
      <c r="AB191" s="36"/>
      <c r="AC191" s="36"/>
      <c r="AD191" s="36"/>
      <c r="AE191" s="36"/>
      <c r="AR191" s="186" t="s">
        <v>246</v>
      </c>
      <c r="AT191" s="186" t="s">
        <v>132</v>
      </c>
      <c r="AU191" s="186" t="s">
        <v>82</v>
      </c>
      <c r="AY191" s="19" t="s">
        <v>129</v>
      </c>
      <c r="BE191" s="187">
        <f>IF(N191="základní",J191,0)</f>
        <v>0</v>
      </c>
      <c r="BF191" s="187">
        <f>IF(N191="snížená",J191,0)</f>
        <v>0</v>
      </c>
      <c r="BG191" s="187">
        <f>IF(N191="zákl. přenesená",J191,0)</f>
        <v>0</v>
      </c>
      <c r="BH191" s="187">
        <f>IF(N191="sníž. přenesená",J191,0)</f>
        <v>0</v>
      </c>
      <c r="BI191" s="187">
        <f>IF(N191="nulová",J191,0)</f>
        <v>0</v>
      </c>
      <c r="BJ191" s="19" t="s">
        <v>80</v>
      </c>
      <c r="BK191" s="187">
        <f>ROUND(I191*H191,2)</f>
        <v>0</v>
      </c>
      <c r="BL191" s="19" t="s">
        <v>246</v>
      </c>
      <c r="BM191" s="186" t="s">
        <v>1270</v>
      </c>
    </row>
    <row r="192" spans="1:65" s="2" customFormat="1" ht="24.2" customHeight="1">
      <c r="A192" s="36"/>
      <c r="B192" s="37"/>
      <c r="C192" s="175" t="s">
        <v>631</v>
      </c>
      <c r="D192" s="175" t="s">
        <v>132</v>
      </c>
      <c r="E192" s="176" t="s">
        <v>1271</v>
      </c>
      <c r="F192" s="177" t="s">
        <v>1272</v>
      </c>
      <c r="G192" s="178" t="s">
        <v>168</v>
      </c>
      <c r="H192" s="179">
        <v>378.09199999999998</v>
      </c>
      <c r="I192" s="180"/>
      <c r="J192" s="181">
        <f>ROUND(I192*H192,2)</f>
        <v>0</v>
      </c>
      <c r="K192" s="177" t="s">
        <v>19</v>
      </c>
      <c r="L192" s="41"/>
      <c r="M192" s="182" t="s">
        <v>19</v>
      </c>
      <c r="N192" s="183" t="s">
        <v>43</v>
      </c>
      <c r="O192" s="66"/>
      <c r="P192" s="184">
        <f>O192*H192</f>
        <v>0</v>
      </c>
      <c r="Q192" s="184">
        <v>0</v>
      </c>
      <c r="R192" s="184">
        <f>Q192*H192</f>
        <v>0</v>
      </c>
      <c r="S192" s="184">
        <v>0</v>
      </c>
      <c r="T192" s="185">
        <f>S192*H192</f>
        <v>0</v>
      </c>
      <c r="U192" s="36"/>
      <c r="V192" s="36"/>
      <c r="W192" s="36"/>
      <c r="X192" s="36"/>
      <c r="Y192" s="36"/>
      <c r="Z192" s="36"/>
      <c r="AA192" s="36"/>
      <c r="AB192" s="36"/>
      <c r="AC192" s="36"/>
      <c r="AD192" s="36"/>
      <c r="AE192" s="36"/>
      <c r="AR192" s="186" t="s">
        <v>246</v>
      </c>
      <c r="AT192" s="186" t="s">
        <v>132</v>
      </c>
      <c r="AU192" s="186" t="s">
        <v>82</v>
      </c>
      <c r="AY192" s="19" t="s">
        <v>129</v>
      </c>
      <c r="BE192" s="187">
        <f>IF(N192="základní",J192,0)</f>
        <v>0</v>
      </c>
      <c r="BF192" s="187">
        <f>IF(N192="snížená",J192,0)</f>
        <v>0</v>
      </c>
      <c r="BG192" s="187">
        <f>IF(N192="zákl. přenesená",J192,0)</f>
        <v>0</v>
      </c>
      <c r="BH192" s="187">
        <f>IF(N192="sníž. přenesená",J192,0)</f>
        <v>0</v>
      </c>
      <c r="BI192" s="187">
        <f>IF(N192="nulová",J192,0)</f>
        <v>0</v>
      </c>
      <c r="BJ192" s="19" t="s">
        <v>80</v>
      </c>
      <c r="BK192" s="187">
        <f>ROUND(I192*H192,2)</f>
        <v>0</v>
      </c>
      <c r="BL192" s="19" t="s">
        <v>246</v>
      </c>
      <c r="BM192" s="186" t="s">
        <v>1273</v>
      </c>
    </row>
    <row r="193" spans="1:65" s="13" customFormat="1" ht="11.25">
      <c r="B193" s="193"/>
      <c r="C193" s="194"/>
      <c r="D193" s="195" t="s">
        <v>141</v>
      </c>
      <c r="E193" s="196" t="s">
        <v>19</v>
      </c>
      <c r="F193" s="197" t="s">
        <v>1274</v>
      </c>
      <c r="G193" s="194"/>
      <c r="H193" s="196" t="s">
        <v>19</v>
      </c>
      <c r="I193" s="198"/>
      <c r="J193" s="194"/>
      <c r="K193" s="194"/>
      <c r="L193" s="199"/>
      <c r="M193" s="200"/>
      <c r="N193" s="201"/>
      <c r="O193" s="201"/>
      <c r="P193" s="201"/>
      <c r="Q193" s="201"/>
      <c r="R193" s="201"/>
      <c r="S193" s="201"/>
      <c r="T193" s="202"/>
      <c r="AT193" s="203" t="s">
        <v>141</v>
      </c>
      <c r="AU193" s="203" t="s">
        <v>82</v>
      </c>
      <c r="AV193" s="13" t="s">
        <v>80</v>
      </c>
      <c r="AW193" s="13" t="s">
        <v>33</v>
      </c>
      <c r="AX193" s="13" t="s">
        <v>72</v>
      </c>
      <c r="AY193" s="203" t="s">
        <v>129</v>
      </c>
    </row>
    <row r="194" spans="1:65" s="14" customFormat="1" ht="11.25">
      <c r="B194" s="204"/>
      <c r="C194" s="205"/>
      <c r="D194" s="195" t="s">
        <v>141</v>
      </c>
      <c r="E194" s="206" t="s">
        <v>19</v>
      </c>
      <c r="F194" s="207" t="s">
        <v>1275</v>
      </c>
      <c r="G194" s="205"/>
      <c r="H194" s="208">
        <v>180.09200000000001</v>
      </c>
      <c r="I194" s="209"/>
      <c r="J194" s="205"/>
      <c r="K194" s="205"/>
      <c r="L194" s="210"/>
      <c r="M194" s="211"/>
      <c r="N194" s="212"/>
      <c r="O194" s="212"/>
      <c r="P194" s="212"/>
      <c r="Q194" s="212"/>
      <c r="R194" s="212"/>
      <c r="S194" s="212"/>
      <c r="T194" s="213"/>
      <c r="AT194" s="214" t="s">
        <v>141</v>
      </c>
      <c r="AU194" s="214" t="s">
        <v>82</v>
      </c>
      <c r="AV194" s="14" t="s">
        <v>82</v>
      </c>
      <c r="AW194" s="14" t="s">
        <v>33</v>
      </c>
      <c r="AX194" s="14" t="s">
        <v>72</v>
      </c>
      <c r="AY194" s="214" t="s">
        <v>129</v>
      </c>
    </row>
    <row r="195" spans="1:65" s="13" customFormat="1" ht="11.25">
      <c r="B195" s="193"/>
      <c r="C195" s="194"/>
      <c r="D195" s="195" t="s">
        <v>141</v>
      </c>
      <c r="E195" s="196" t="s">
        <v>19</v>
      </c>
      <c r="F195" s="197" t="s">
        <v>1276</v>
      </c>
      <c r="G195" s="194"/>
      <c r="H195" s="196" t="s">
        <v>19</v>
      </c>
      <c r="I195" s="198"/>
      <c r="J195" s="194"/>
      <c r="K195" s="194"/>
      <c r="L195" s="199"/>
      <c r="M195" s="200"/>
      <c r="N195" s="201"/>
      <c r="O195" s="201"/>
      <c r="P195" s="201"/>
      <c r="Q195" s="201"/>
      <c r="R195" s="201"/>
      <c r="S195" s="201"/>
      <c r="T195" s="202"/>
      <c r="AT195" s="203" t="s">
        <v>141</v>
      </c>
      <c r="AU195" s="203" t="s">
        <v>82</v>
      </c>
      <c r="AV195" s="13" t="s">
        <v>80</v>
      </c>
      <c r="AW195" s="13" t="s">
        <v>33</v>
      </c>
      <c r="AX195" s="13" t="s">
        <v>72</v>
      </c>
      <c r="AY195" s="203" t="s">
        <v>129</v>
      </c>
    </row>
    <row r="196" spans="1:65" s="14" customFormat="1" ht="11.25">
      <c r="B196" s="204"/>
      <c r="C196" s="205"/>
      <c r="D196" s="195" t="s">
        <v>141</v>
      </c>
      <c r="E196" s="206" t="s">
        <v>19</v>
      </c>
      <c r="F196" s="207" t="s">
        <v>826</v>
      </c>
      <c r="G196" s="205"/>
      <c r="H196" s="208">
        <v>98</v>
      </c>
      <c r="I196" s="209"/>
      <c r="J196" s="205"/>
      <c r="K196" s="205"/>
      <c r="L196" s="210"/>
      <c r="M196" s="211"/>
      <c r="N196" s="212"/>
      <c r="O196" s="212"/>
      <c r="P196" s="212"/>
      <c r="Q196" s="212"/>
      <c r="R196" s="212"/>
      <c r="S196" s="212"/>
      <c r="T196" s="213"/>
      <c r="AT196" s="214" t="s">
        <v>141</v>
      </c>
      <c r="AU196" s="214" t="s">
        <v>82</v>
      </c>
      <c r="AV196" s="14" t="s">
        <v>82</v>
      </c>
      <c r="AW196" s="14" t="s">
        <v>33</v>
      </c>
      <c r="AX196" s="14" t="s">
        <v>72</v>
      </c>
      <c r="AY196" s="214" t="s">
        <v>129</v>
      </c>
    </row>
    <row r="197" spans="1:65" s="13" customFormat="1" ht="11.25">
      <c r="B197" s="193"/>
      <c r="C197" s="194"/>
      <c r="D197" s="195" t="s">
        <v>141</v>
      </c>
      <c r="E197" s="196" t="s">
        <v>19</v>
      </c>
      <c r="F197" s="197" t="s">
        <v>1277</v>
      </c>
      <c r="G197" s="194"/>
      <c r="H197" s="196" t="s">
        <v>19</v>
      </c>
      <c r="I197" s="198"/>
      <c r="J197" s="194"/>
      <c r="K197" s="194"/>
      <c r="L197" s="199"/>
      <c r="M197" s="200"/>
      <c r="N197" s="201"/>
      <c r="O197" s="201"/>
      <c r="P197" s="201"/>
      <c r="Q197" s="201"/>
      <c r="R197" s="201"/>
      <c r="S197" s="201"/>
      <c r="T197" s="202"/>
      <c r="AT197" s="203" t="s">
        <v>141</v>
      </c>
      <c r="AU197" s="203" t="s">
        <v>82</v>
      </c>
      <c r="AV197" s="13" t="s">
        <v>80</v>
      </c>
      <c r="AW197" s="13" t="s">
        <v>33</v>
      </c>
      <c r="AX197" s="13" t="s">
        <v>72</v>
      </c>
      <c r="AY197" s="203" t="s">
        <v>129</v>
      </c>
    </row>
    <row r="198" spans="1:65" s="14" customFormat="1" ht="11.25">
      <c r="B198" s="204"/>
      <c r="C198" s="205"/>
      <c r="D198" s="195" t="s">
        <v>141</v>
      </c>
      <c r="E198" s="206" t="s">
        <v>19</v>
      </c>
      <c r="F198" s="207" t="s">
        <v>835</v>
      </c>
      <c r="G198" s="205"/>
      <c r="H198" s="208">
        <v>100</v>
      </c>
      <c r="I198" s="209"/>
      <c r="J198" s="205"/>
      <c r="K198" s="205"/>
      <c r="L198" s="210"/>
      <c r="M198" s="211"/>
      <c r="N198" s="212"/>
      <c r="O198" s="212"/>
      <c r="P198" s="212"/>
      <c r="Q198" s="212"/>
      <c r="R198" s="212"/>
      <c r="S198" s="212"/>
      <c r="T198" s="213"/>
      <c r="AT198" s="214" t="s">
        <v>141</v>
      </c>
      <c r="AU198" s="214" t="s">
        <v>82</v>
      </c>
      <c r="AV198" s="14" t="s">
        <v>82</v>
      </c>
      <c r="AW198" s="14" t="s">
        <v>33</v>
      </c>
      <c r="AX198" s="14" t="s">
        <v>72</v>
      </c>
      <c r="AY198" s="214" t="s">
        <v>129</v>
      </c>
    </row>
    <row r="199" spans="1:65" s="15" customFormat="1" ht="11.25">
      <c r="B199" s="215"/>
      <c r="C199" s="216"/>
      <c r="D199" s="195" t="s">
        <v>141</v>
      </c>
      <c r="E199" s="217" t="s">
        <v>19</v>
      </c>
      <c r="F199" s="218" t="s">
        <v>145</v>
      </c>
      <c r="G199" s="216"/>
      <c r="H199" s="219">
        <v>378.09199999999998</v>
      </c>
      <c r="I199" s="220"/>
      <c r="J199" s="216"/>
      <c r="K199" s="216"/>
      <c r="L199" s="221"/>
      <c r="M199" s="222"/>
      <c r="N199" s="223"/>
      <c r="O199" s="223"/>
      <c r="P199" s="223"/>
      <c r="Q199" s="223"/>
      <c r="R199" s="223"/>
      <c r="S199" s="223"/>
      <c r="T199" s="224"/>
      <c r="AT199" s="225" t="s">
        <v>141</v>
      </c>
      <c r="AU199" s="225" t="s">
        <v>82</v>
      </c>
      <c r="AV199" s="15" t="s">
        <v>137</v>
      </c>
      <c r="AW199" s="15" t="s">
        <v>33</v>
      </c>
      <c r="AX199" s="15" t="s">
        <v>80</v>
      </c>
      <c r="AY199" s="225" t="s">
        <v>129</v>
      </c>
    </row>
    <row r="200" spans="1:65" s="2" customFormat="1" ht="16.5" customHeight="1">
      <c r="A200" s="36"/>
      <c r="B200" s="37"/>
      <c r="C200" s="175" t="s">
        <v>636</v>
      </c>
      <c r="D200" s="175" t="s">
        <v>132</v>
      </c>
      <c r="E200" s="176" t="s">
        <v>1278</v>
      </c>
      <c r="F200" s="177" t="s">
        <v>1279</v>
      </c>
      <c r="G200" s="178" t="s">
        <v>135</v>
      </c>
      <c r="H200" s="179">
        <v>26</v>
      </c>
      <c r="I200" s="180"/>
      <c r="J200" s="181">
        <f>ROUND(I200*H200,2)</f>
        <v>0</v>
      </c>
      <c r="K200" s="177" t="s">
        <v>19</v>
      </c>
      <c r="L200" s="41"/>
      <c r="M200" s="182" t="s">
        <v>19</v>
      </c>
      <c r="N200" s="183" t="s">
        <v>43</v>
      </c>
      <c r="O200" s="66"/>
      <c r="P200" s="184">
        <f>O200*H200</f>
        <v>0</v>
      </c>
      <c r="Q200" s="184">
        <v>0</v>
      </c>
      <c r="R200" s="184">
        <f>Q200*H200</f>
        <v>0</v>
      </c>
      <c r="S200" s="184">
        <v>0</v>
      </c>
      <c r="T200" s="185">
        <f>S200*H200</f>
        <v>0</v>
      </c>
      <c r="U200" s="36"/>
      <c r="V200" s="36"/>
      <c r="W200" s="36"/>
      <c r="X200" s="36"/>
      <c r="Y200" s="36"/>
      <c r="Z200" s="36"/>
      <c r="AA200" s="36"/>
      <c r="AB200" s="36"/>
      <c r="AC200" s="36"/>
      <c r="AD200" s="36"/>
      <c r="AE200" s="36"/>
      <c r="AR200" s="186" t="s">
        <v>246</v>
      </c>
      <c r="AT200" s="186" t="s">
        <v>132</v>
      </c>
      <c r="AU200" s="186" t="s">
        <v>82</v>
      </c>
      <c r="AY200" s="19" t="s">
        <v>129</v>
      </c>
      <c r="BE200" s="187">
        <f>IF(N200="základní",J200,0)</f>
        <v>0</v>
      </c>
      <c r="BF200" s="187">
        <f>IF(N200="snížená",J200,0)</f>
        <v>0</v>
      </c>
      <c r="BG200" s="187">
        <f>IF(N200="zákl. přenesená",J200,0)</f>
        <v>0</v>
      </c>
      <c r="BH200" s="187">
        <f>IF(N200="sníž. přenesená",J200,0)</f>
        <v>0</v>
      </c>
      <c r="BI200" s="187">
        <f>IF(N200="nulová",J200,0)</f>
        <v>0</v>
      </c>
      <c r="BJ200" s="19" t="s">
        <v>80</v>
      </c>
      <c r="BK200" s="187">
        <f>ROUND(I200*H200,2)</f>
        <v>0</v>
      </c>
      <c r="BL200" s="19" t="s">
        <v>246</v>
      </c>
      <c r="BM200" s="186" t="s">
        <v>1280</v>
      </c>
    </row>
    <row r="201" spans="1:65" s="2" customFormat="1" ht="16.5" customHeight="1">
      <c r="A201" s="36"/>
      <c r="B201" s="37"/>
      <c r="C201" s="175" t="s">
        <v>641</v>
      </c>
      <c r="D201" s="175" t="s">
        <v>132</v>
      </c>
      <c r="E201" s="176" t="s">
        <v>1281</v>
      </c>
      <c r="F201" s="177" t="s">
        <v>1282</v>
      </c>
      <c r="G201" s="178" t="s">
        <v>573</v>
      </c>
      <c r="H201" s="179">
        <v>278.09199999999998</v>
      </c>
      <c r="I201" s="180"/>
      <c r="J201" s="181">
        <f>ROUND(I201*H201,2)</f>
        <v>0</v>
      </c>
      <c r="K201" s="177" t="s">
        <v>19</v>
      </c>
      <c r="L201" s="41"/>
      <c r="M201" s="182" t="s">
        <v>19</v>
      </c>
      <c r="N201" s="183" t="s">
        <v>43</v>
      </c>
      <c r="O201" s="66"/>
      <c r="P201" s="184">
        <f>O201*H201</f>
        <v>0</v>
      </c>
      <c r="Q201" s="184">
        <v>0</v>
      </c>
      <c r="R201" s="184">
        <f>Q201*H201</f>
        <v>0</v>
      </c>
      <c r="S201" s="184">
        <v>0</v>
      </c>
      <c r="T201" s="185">
        <f>S201*H201</f>
        <v>0</v>
      </c>
      <c r="U201" s="36"/>
      <c r="V201" s="36"/>
      <c r="W201" s="36"/>
      <c r="X201" s="36"/>
      <c r="Y201" s="36"/>
      <c r="Z201" s="36"/>
      <c r="AA201" s="36"/>
      <c r="AB201" s="36"/>
      <c r="AC201" s="36"/>
      <c r="AD201" s="36"/>
      <c r="AE201" s="36"/>
      <c r="AR201" s="186" t="s">
        <v>246</v>
      </c>
      <c r="AT201" s="186" t="s">
        <v>132</v>
      </c>
      <c r="AU201" s="186" t="s">
        <v>82</v>
      </c>
      <c r="AY201" s="19" t="s">
        <v>129</v>
      </c>
      <c r="BE201" s="187">
        <f>IF(N201="základní",J201,0)</f>
        <v>0</v>
      </c>
      <c r="BF201" s="187">
        <f>IF(N201="snížená",J201,0)</f>
        <v>0</v>
      </c>
      <c r="BG201" s="187">
        <f>IF(N201="zákl. přenesená",J201,0)</f>
        <v>0</v>
      </c>
      <c r="BH201" s="187">
        <f>IF(N201="sníž. přenesená",J201,0)</f>
        <v>0</v>
      </c>
      <c r="BI201" s="187">
        <f>IF(N201="nulová",J201,0)</f>
        <v>0</v>
      </c>
      <c r="BJ201" s="19" t="s">
        <v>80</v>
      </c>
      <c r="BK201" s="187">
        <f>ROUND(I201*H201,2)</f>
        <v>0</v>
      </c>
      <c r="BL201" s="19" t="s">
        <v>246</v>
      </c>
      <c r="BM201" s="186" t="s">
        <v>1283</v>
      </c>
    </row>
    <row r="202" spans="1:65" s="13" customFormat="1" ht="11.25">
      <c r="B202" s="193"/>
      <c r="C202" s="194"/>
      <c r="D202" s="195" t="s">
        <v>141</v>
      </c>
      <c r="E202" s="196" t="s">
        <v>19</v>
      </c>
      <c r="F202" s="197" t="s">
        <v>1274</v>
      </c>
      <c r="G202" s="194"/>
      <c r="H202" s="196" t="s">
        <v>19</v>
      </c>
      <c r="I202" s="198"/>
      <c r="J202" s="194"/>
      <c r="K202" s="194"/>
      <c r="L202" s="199"/>
      <c r="M202" s="200"/>
      <c r="N202" s="201"/>
      <c r="O202" s="201"/>
      <c r="P202" s="201"/>
      <c r="Q202" s="201"/>
      <c r="R202" s="201"/>
      <c r="S202" s="201"/>
      <c r="T202" s="202"/>
      <c r="AT202" s="203" t="s">
        <v>141</v>
      </c>
      <c r="AU202" s="203" t="s">
        <v>82</v>
      </c>
      <c r="AV202" s="13" t="s">
        <v>80</v>
      </c>
      <c r="AW202" s="13" t="s">
        <v>33</v>
      </c>
      <c r="AX202" s="13" t="s">
        <v>72</v>
      </c>
      <c r="AY202" s="203" t="s">
        <v>129</v>
      </c>
    </row>
    <row r="203" spans="1:65" s="14" customFormat="1" ht="11.25">
      <c r="B203" s="204"/>
      <c r="C203" s="205"/>
      <c r="D203" s="195" t="s">
        <v>141</v>
      </c>
      <c r="E203" s="206" t="s">
        <v>19</v>
      </c>
      <c r="F203" s="207" t="s">
        <v>1275</v>
      </c>
      <c r="G203" s="205"/>
      <c r="H203" s="208">
        <v>180.09200000000001</v>
      </c>
      <c r="I203" s="209"/>
      <c r="J203" s="205"/>
      <c r="K203" s="205"/>
      <c r="L203" s="210"/>
      <c r="M203" s="211"/>
      <c r="N203" s="212"/>
      <c r="O203" s="212"/>
      <c r="P203" s="212"/>
      <c r="Q203" s="212"/>
      <c r="R203" s="212"/>
      <c r="S203" s="212"/>
      <c r="T203" s="213"/>
      <c r="AT203" s="214" t="s">
        <v>141</v>
      </c>
      <c r="AU203" s="214" t="s">
        <v>82</v>
      </c>
      <c r="AV203" s="14" t="s">
        <v>82</v>
      </c>
      <c r="AW203" s="14" t="s">
        <v>33</v>
      </c>
      <c r="AX203" s="14" t="s">
        <v>72</v>
      </c>
      <c r="AY203" s="214" t="s">
        <v>129</v>
      </c>
    </row>
    <row r="204" spans="1:65" s="13" customFormat="1" ht="11.25">
      <c r="B204" s="193"/>
      <c r="C204" s="194"/>
      <c r="D204" s="195" t="s">
        <v>141</v>
      </c>
      <c r="E204" s="196" t="s">
        <v>19</v>
      </c>
      <c r="F204" s="197" t="s">
        <v>1276</v>
      </c>
      <c r="G204" s="194"/>
      <c r="H204" s="196" t="s">
        <v>19</v>
      </c>
      <c r="I204" s="198"/>
      <c r="J204" s="194"/>
      <c r="K204" s="194"/>
      <c r="L204" s="199"/>
      <c r="M204" s="200"/>
      <c r="N204" s="201"/>
      <c r="O204" s="201"/>
      <c r="P204" s="201"/>
      <c r="Q204" s="201"/>
      <c r="R204" s="201"/>
      <c r="S204" s="201"/>
      <c r="T204" s="202"/>
      <c r="AT204" s="203" t="s">
        <v>141</v>
      </c>
      <c r="AU204" s="203" t="s">
        <v>82</v>
      </c>
      <c r="AV204" s="13" t="s">
        <v>80</v>
      </c>
      <c r="AW204" s="13" t="s">
        <v>33</v>
      </c>
      <c r="AX204" s="13" t="s">
        <v>72</v>
      </c>
      <c r="AY204" s="203" t="s">
        <v>129</v>
      </c>
    </row>
    <row r="205" spans="1:65" s="14" customFormat="1" ht="11.25">
      <c r="B205" s="204"/>
      <c r="C205" s="205"/>
      <c r="D205" s="195" t="s">
        <v>141</v>
      </c>
      <c r="E205" s="206" t="s">
        <v>19</v>
      </c>
      <c r="F205" s="207" t="s">
        <v>826</v>
      </c>
      <c r="G205" s="205"/>
      <c r="H205" s="208">
        <v>98</v>
      </c>
      <c r="I205" s="209"/>
      <c r="J205" s="205"/>
      <c r="K205" s="205"/>
      <c r="L205" s="210"/>
      <c r="M205" s="211"/>
      <c r="N205" s="212"/>
      <c r="O205" s="212"/>
      <c r="P205" s="212"/>
      <c r="Q205" s="212"/>
      <c r="R205" s="212"/>
      <c r="S205" s="212"/>
      <c r="T205" s="213"/>
      <c r="AT205" s="214" t="s">
        <v>141</v>
      </c>
      <c r="AU205" s="214" t="s">
        <v>82</v>
      </c>
      <c r="AV205" s="14" t="s">
        <v>82</v>
      </c>
      <c r="AW205" s="14" t="s">
        <v>33</v>
      </c>
      <c r="AX205" s="14" t="s">
        <v>72</v>
      </c>
      <c r="AY205" s="214" t="s">
        <v>129</v>
      </c>
    </row>
    <row r="206" spans="1:65" s="15" customFormat="1" ht="11.25">
      <c r="B206" s="215"/>
      <c r="C206" s="216"/>
      <c r="D206" s="195" t="s">
        <v>141</v>
      </c>
      <c r="E206" s="217" t="s">
        <v>19</v>
      </c>
      <c r="F206" s="218" t="s">
        <v>145</v>
      </c>
      <c r="G206" s="216"/>
      <c r="H206" s="219">
        <v>278.09199999999998</v>
      </c>
      <c r="I206" s="220"/>
      <c r="J206" s="216"/>
      <c r="K206" s="216"/>
      <c r="L206" s="221"/>
      <c r="M206" s="222"/>
      <c r="N206" s="223"/>
      <c r="O206" s="223"/>
      <c r="P206" s="223"/>
      <c r="Q206" s="223"/>
      <c r="R206" s="223"/>
      <c r="S206" s="223"/>
      <c r="T206" s="224"/>
      <c r="AT206" s="225" t="s">
        <v>141</v>
      </c>
      <c r="AU206" s="225" t="s">
        <v>82</v>
      </c>
      <c r="AV206" s="15" t="s">
        <v>137</v>
      </c>
      <c r="AW206" s="15" t="s">
        <v>33</v>
      </c>
      <c r="AX206" s="15" t="s">
        <v>80</v>
      </c>
      <c r="AY206" s="225" t="s">
        <v>129</v>
      </c>
    </row>
    <row r="207" spans="1:65" s="2" customFormat="1" ht="21.75" customHeight="1">
      <c r="A207" s="36"/>
      <c r="B207" s="37"/>
      <c r="C207" s="175" t="s">
        <v>647</v>
      </c>
      <c r="D207" s="175" t="s">
        <v>132</v>
      </c>
      <c r="E207" s="176" t="s">
        <v>1284</v>
      </c>
      <c r="F207" s="177" t="s">
        <v>1285</v>
      </c>
      <c r="G207" s="178" t="s">
        <v>573</v>
      </c>
      <c r="H207" s="179">
        <v>100</v>
      </c>
      <c r="I207" s="180"/>
      <c r="J207" s="181">
        <f>ROUND(I207*H207,2)</f>
        <v>0</v>
      </c>
      <c r="K207" s="177" t="s">
        <v>19</v>
      </c>
      <c r="L207" s="41"/>
      <c r="M207" s="182" t="s">
        <v>19</v>
      </c>
      <c r="N207" s="183" t="s">
        <v>43</v>
      </c>
      <c r="O207" s="66"/>
      <c r="P207" s="184">
        <f>O207*H207</f>
        <v>0</v>
      </c>
      <c r="Q207" s="184">
        <v>0</v>
      </c>
      <c r="R207" s="184">
        <f>Q207*H207</f>
        <v>0</v>
      </c>
      <c r="S207" s="184">
        <v>0</v>
      </c>
      <c r="T207" s="185">
        <f>S207*H207</f>
        <v>0</v>
      </c>
      <c r="U207" s="36"/>
      <c r="V207" s="36"/>
      <c r="W207" s="36"/>
      <c r="X207" s="36"/>
      <c r="Y207" s="36"/>
      <c r="Z207" s="36"/>
      <c r="AA207" s="36"/>
      <c r="AB207" s="36"/>
      <c r="AC207" s="36"/>
      <c r="AD207" s="36"/>
      <c r="AE207" s="36"/>
      <c r="AR207" s="186" t="s">
        <v>246</v>
      </c>
      <c r="AT207" s="186" t="s">
        <v>132</v>
      </c>
      <c r="AU207" s="186" t="s">
        <v>82</v>
      </c>
      <c r="AY207" s="19" t="s">
        <v>129</v>
      </c>
      <c r="BE207" s="187">
        <f>IF(N207="základní",J207,0)</f>
        <v>0</v>
      </c>
      <c r="BF207" s="187">
        <f>IF(N207="snížená",J207,0)</f>
        <v>0</v>
      </c>
      <c r="BG207" s="187">
        <f>IF(N207="zákl. přenesená",J207,0)</f>
        <v>0</v>
      </c>
      <c r="BH207" s="187">
        <f>IF(N207="sníž. přenesená",J207,0)</f>
        <v>0</v>
      </c>
      <c r="BI207" s="187">
        <f>IF(N207="nulová",J207,0)</f>
        <v>0</v>
      </c>
      <c r="BJ207" s="19" t="s">
        <v>80</v>
      </c>
      <c r="BK207" s="187">
        <f>ROUND(I207*H207,2)</f>
        <v>0</v>
      </c>
      <c r="BL207" s="19" t="s">
        <v>246</v>
      </c>
      <c r="BM207" s="186" t="s">
        <v>1286</v>
      </c>
    </row>
    <row r="208" spans="1:65" s="13" customFormat="1" ht="11.25">
      <c r="B208" s="193"/>
      <c r="C208" s="194"/>
      <c r="D208" s="195" t="s">
        <v>141</v>
      </c>
      <c r="E208" s="196" t="s">
        <v>19</v>
      </c>
      <c r="F208" s="197" t="s">
        <v>1287</v>
      </c>
      <c r="G208" s="194"/>
      <c r="H208" s="196" t="s">
        <v>19</v>
      </c>
      <c r="I208" s="198"/>
      <c r="J208" s="194"/>
      <c r="K208" s="194"/>
      <c r="L208" s="199"/>
      <c r="M208" s="200"/>
      <c r="N208" s="201"/>
      <c r="O208" s="201"/>
      <c r="P208" s="201"/>
      <c r="Q208" s="201"/>
      <c r="R208" s="201"/>
      <c r="S208" s="201"/>
      <c r="T208" s="202"/>
      <c r="AT208" s="203" t="s">
        <v>141</v>
      </c>
      <c r="AU208" s="203" t="s">
        <v>82</v>
      </c>
      <c r="AV208" s="13" t="s">
        <v>80</v>
      </c>
      <c r="AW208" s="13" t="s">
        <v>33</v>
      </c>
      <c r="AX208" s="13" t="s">
        <v>72</v>
      </c>
      <c r="AY208" s="203" t="s">
        <v>129</v>
      </c>
    </row>
    <row r="209" spans="1:65" s="14" customFormat="1" ht="11.25">
      <c r="B209" s="204"/>
      <c r="C209" s="205"/>
      <c r="D209" s="195" t="s">
        <v>141</v>
      </c>
      <c r="E209" s="206" t="s">
        <v>19</v>
      </c>
      <c r="F209" s="207" t="s">
        <v>835</v>
      </c>
      <c r="G209" s="205"/>
      <c r="H209" s="208">
        <v>100</v>
      </c>
      <c r="I209" s="209"/>
      <c r="J209" s="205"/>
      <c r="K209" s="205"/>
      <c r="L209" s="210"/>
      <c r="M209" s="211"/>
      <c r="N209" s="212"/>
      <c r="O209" s="212"/>
      <c r="P209" s="212"/>
      <c r="Q209" s="212"/>
      <c r="R209" s="212"/>
      <c r="S209" s="212"/>
      <c r="T209" s="213"/>
      <c r="AT209" s="214" t="s">
        <v>141</v>
      </c>
      <c r="AU209" s="214" t="s">
        <v>82</v>
      </c>
      <c r="AV209" s="14" t="s">
        <v>82</v>
      </c>
      <c r="AW209" s="14" t="s">
        <v>33</v>
      </c>
      <c r="AX209" s="14" t="s">
        <v>72</v>
      </c>
      <c r="AY209" s="214" t="s">
        <v>129</v>
      </c>
    </row>
    <row r="210" spans="1:65" s="15" customFormat="1" ht="11.25">
      <c r="B210" s="215"/>
      <c r="C210" s="216"/>
      <c r="D210" s="195" t="s">
        <v>141</v>
      </c>
      <c r="E210" s="217" t="s">
        <v>19</v>
      </c>
      <c r="F210" s="218" t="s">
        <v>145</v>
      </c>
      <c r="G210" s="216"/>
      <c r="H210" s="219">
        <v>100</v>
      </c>
      <c r="I210" s="220"/>
      <c r="J210" s="216"/>
      <c r="K210" s="216"/>
      <c r="L210" s="221"/>
      <c r="M210" s="222"/>
      <c r="N210" s="223"/>
      <c r="O210" s="223"/>
      <c r="P210" s="223"/>
      <c r="Q210" s="223"/>
      <c r="R210" s="223"/>
      <c r="S210" s="223"/>
      <c r="T210" s="224"/>
      <c r="AT210" s="225" t="s">
        <v>141</v>
      </c>
      <c r="AU210" s="225" t="s">
        <v>82</v>
      </c>
      <c r="AV210" s="15" t="s">
        <v>137</v>
      </c>
      <c r="AW210" s="15" t="s">
        <v>33</v>
      </c>
      <c r="AX210" s="15" t="s">
        <v>80</v>
      </c>
      <c r="AY210" s="225" t="s">
        <v>129</v>
      </c>
    </row>
    <row r="211" spans="1:65" s="2" customFormat="1" ht="16.5" customHeight="1">
      <c r="A211" s="36"/>
      <c r="B211" s="37"/>
      <c r="C211" s="175" t="s">
        <v>652</v>
      </c>
      <c r="D211" s="175" t="s">
        <v>132</v>
      </c>
      <c r="E211" s="176" t="s">
        <v>1288</v>
      </c>
      <c r="F211" s="177" t="s">
        <v>1289</v>
      </c>
      <c r="G211" s="178" t="s">
        <v>135</v>
      </c>
      <c r="H211" s="179">
        <v>26</v>
      </c>
      <c r="I211" s="180"/>
      <c r="J211" s="181">
        <f>ROUND(I211*H211,2)</f>
        <v>0</v>
      </c>
      <c r="K211" s="177" t="s">
        <v>19</v>
      </c>
      <c r="L211" s="41"/>
      <c r="M211" s="182" t="s">
        <v>19</v>
      </c>
      <c r="N211" s="183" t="s">
        <v>43</v>
      </c>
      <c r="O211" s="66"/>
      <c r="P211" s="184">
        <f>O211*H211</f>
        <v>0</v>
      </c>
      <c r="Q211" s="184">
        <v>0</v>
      </c>
      <c r="R211" s="184">
        <f>Q211*H211</f>
        <v>0</v>
      </c>
      <c r="S211" s="184">
        <v>0</v>
      </c>
      <c r="T211" s="185">
        <f>S211*H211</f>
        <v>0</v>
      </c>
      <c r="U211" s="36"/>
      <c r="V211" s="36"/>
      <c r="W211" s="36"/>
      <c r="X211" s="36"/>
      <c r="Y211" s="36"/>
      <c r="Z211" s="36"/>
      <c r="AA211" s="36"/>
      <c r="AB211" s="36"/>
      <c r="AC211" s="36"/>
      <c r="AD211" s="36"/>
      <c r="AE211" s="36"/>
      <c r="AR211" s="186" t="s">
        <v>246</v>
      </c>
      <c r="AT211" s="186" t="s">
        <v>132</v>
      </c>
      <c r="AU211" s="186" t="s">
        <v>82</v>
      </c>
      <c r="AY211" s="19" t="s">
        <v>129</v>
      </c>
      <c r="BE211" s="187">
        <f>IF(N211="základní",J211,0)</f>
        <v>0</v>
      </c>
      <c r="BF211" s="187">
        <f>IF(N211="snížená",J211,0)</f>
        <v>0</v>
      </c>
      <c r="BG211" s="187">
        <f>IF(N211="zákl. přenesená",J211,0)</f>
        <v>0</v>
      </c>
      <c r="BH211" s="187">
        <f>IF(N211="sníž. přenesená",J211,0)</f>
        <v>0</v>
      </c>
      <c r="BI211" s="187">
        <f>IF(N211="nulová",J211,0)</f>
        <v>0</v>
      </c>
      <c r="BJ211" s="19" t="s">
        <v>80</v>
      </c>
      <c r="BK211" s="187">
        <f>ROUND(I211*H211,2)</f>
        <v>0</v>
      </c>
      <c r="BL211" s="19" t="s">
        <v>246</v>
      </c>
      <c r="BM211" s="186" t="s">
        <v>1290</v>
      </c>
    </row>
    <row r="212" spans="1:65" s="2" customFormat="1" ht="24.2" customHeight="1">
      <c r="A212" s="36"/>
      <c r="B212" s="37"/>
      <c r="C212" s="175" t="s">
        <v>656</v>
      </c>
      <c r="D212" s="175" t="s">
        <v>132</v>
      </c>
      <c r="E212" s="176" t="s">
        <v>1291</v>
      </c>
      <c r="F212" s="177" t="s">
        <v>1292</v>
      </c>
      <c r="G212" s="178" t="s">
        <v>168</v>
      </c>
      <c r="H212" s="179">
        <v>198</v>
      </c>
      <c r="I212" s="180"/>
      <c r="J212" s="181">
        <f>ROUND(I212*H212,2)</f>
        <v>0</v>
      </c>
      <c r="K212" s="177" t="s">
        <v>19</v>
      </c>
      <c r="L212" s="41"/>
      <c r="M212" s="182" t="s">
        <v>19</v>
      </c>
      <c r="N212" s="183" t="s">
        <v>43</v>
      </c>
      <c r="O212" s="66"/>
      <c r="P212" s="184">
        <f>O212*H212</f>
        <v>0</v>
      </c>
      <c r="Q212" s="184">
        <v>0</v>
      </c>
      <c r="R212" s="184">
        <f>Q212*H212</f>
        <v>0</v>
      </c>
      <c r="S212" s="184">
        <v>0</v>
      </c>
      <c r="T212" s="185">
        <f>S212*H212</f>
        <v>0</v>
      </c>
      <c r="U212" s="36"/>
      <c r="V212" s="36"/>
      <c r="W212" s="36"/>
      <c r="X212" s="36"/>
      <c r="Y212" s="36"/>
      <c r="Z212" s="36"/>
      <c r="AA212" s="36"/>
      <c r="AB212" s="36"/>
      <c r="AC212" s="36"/>
      <c r="AD212" s="36"/>
      <c r="AE212" s="36"/>
      <c r="AR212" s="186" t="s">
        <v>246</v>
      </c>
      <c r="AT212" s="186" t="s">
        <v>132</v>
      </c>
      <c r="AU212" s="186" t="s">
        <v>82</v>
      </c>
      <c r="AY212" s="19" t="s">
        <v>129</v>
      </c>
      <c r="BE212" s="187">
        <f>IF(N212="základní",J212,0)</f>
        <v>0</v>
      </c>
      <c r="BF212" s="187">
        <f>IF(N212="snížená",J212,0)</f>
        <v>0</v>
      </c>
      <c r="BG212" s="187">
        <f>IF(N212="zákl. přenesená",J212,0)</f>
        <v>0</v>
      </c>
      <c r="BH212" s="187">
        <f>IF(N212="sníž. přenesená",J212,0)</f>
        <v>0</v>
      </c>
      <c r="BI212" s="187">
        <f>IF(N212="nulová",J212,0)</f>
        <v>0</v>
      </c>
      <c r="BJ212" s="19" t="s">
        <v>80</v>
      </c>
      <c r="BK212" s="187">
        <f>ROUND(I212*H212,2)</f>
        <v>0</v>
      </c>
      <c r="BL212" s="19" t="s">
        <v>246</v>
      </c>
      <c r="BM212" s="186" t="s">
        <v>1293</v>
      </c>
    </row>
    <row r="213" spans="1:65" s="13" customFormat="1" ht="11.25">
      <c r="B213" s="193"/>
      <c r="C213" s="194"/>
      <c r="D213" s="195" t="s">
        <v>141</v>
      </c>
      <c r="E213" s="196" t="s">
        <v>19</v>
      </c>
      <c r="F213" s="197" t="s">
        <v>1294</v>
      </c>
      <c r="G213" s="194"/>
      <c r="H213" s="196" t="s">
        <v>19</v>
      </c>
      <c r="I213" s="198"/>
      <c r="J213" s="194"/>
      <c r="K213" s="194"/>
      <c r="L213" s="199"/>
      <c r="M213" s="200"/>
      <c r="N213" s="201"/>
      <c r="O213" s="201"/>
      <c r="P213" s="201"/>
      <c r="Q213" s="201"/>
      <c r="R213" s="201"/>
      <c r="S213" s="201"/>
      <c r="T213" s="202"/>
      <c r="AT213" s="203" t="s">
        <v>141</v>
      </c>
      <c r="AU213" s="203" t="s">
        <v>82</v>
      </c>
      <c r="AV213" s="13" t="s">
        <v>80</v>
      </c>
      <c r="AW213" s="13" t="s">
        <v>33</v>
      </c>
      <c r="AX213" s="13" t="s">
        <v>72</v>
      </c>
      <c r="AY213" s="203" t="s">
        <v>129</v>
      </c>
    </row>
    <row r="214" spans="1:65" s="14" customFormat="1" ht="11.25">
      <c r="B214" s="204"/>
      <c r="C214" s="205"/>
      <c r="D214" s="195" t="s">
        <v>141</v>
      </c>
      <c r="E214" s="206" t="s">
        <v>19</v>
      </c>
      <c r="F214" s="207" t="s">
        <v>1295</v>
      </c>
      <c r="G214" s="205"/>
      <c r="H214" s="208">
        <v>198</v>
      </c>
      <c r="I214" s="209"/>
      <c r="J214" s="205"/>
      <c r="K214" s="205"/>
      <c r="L214" s="210"/>
      <c r="M214" s="211"/>
      <c r="N214" s="212"/>
      <c r="O214" s="212"/>
      <c r="P214" s="212"/>
      <c r="Q214" s="212"/>
      <c r="R214" s="212"/>
      <c r="S214" s="212"/>
      <c r="T214" s="213"/>
      <c r="AT214" s="214" t="s">
        <v>141</v>
      </c>
      <c r="AU214" s="214" t="s">
        <v>82</v>
      </c>
      <c r="AV214" s="14" t="s">
        <v>82</v>
      </c>
      <c r="AW214" s="14" t="s">
        <v>33</v>
      </c>
      <c r="AX214" s="14" t="s">
        <v>72</v>
      </c>
      <c r="AY214" s="214" t="s">
        <v>129</v>
      </c>
    </row>
    <row r="215" spans="1:65" s="15" customFormat="1" ht="11.25">
      <c r="B215" s="215"/>
      <c r="C215" s="216"/>
      <c r="D215" s="195" t="s">
        <v>141</v>
      </c>
      <c r="E215" s="217" t="s">
        <v>19</v>
      </c>
      <c r="F215" s="218" t="s">
        <v>145</v>
      </c>
      <c r="G215" s="216"/>
      <c r="H215" s="219">
        <v>198</v>
      </c>
      <c r="I215" s="220"/>
      <c r="J215" s="216"/>
      <c r="K215" s="216"/>
      <c r="L215" s="221"/>
      <c r="M215" s="222"/>
      <c r="N215" s="223"/>
      <c r="O215" s="223"/>
      <c r="P215" s="223"/>
      <c r="Q215" s="223"/>
      <c r="R215" s="223"/>
      <c r="S215" s="223"/>
      <c r="T215" s="224"/>
      <c r="AT215" s="225" t="s">
        <v>141</v>
      </c>
      <c r="AU215" s="225" t="s">
        <v>82</v>
      </c>
      <c r="AV215" s="15" t="s">
        <v>137</v>
      </c>
      <c r="AW215" s="15" t="s">
        <v>33</v>
      </c>
      <c r="AX215" s="15" t="s">
        <v>80</v>
      </c>
      <c r="AY215" s="225" t="s">
        <v>129</v>
      </c>
    </row>
    <row r="216" spans="1:65" s="2" customFormat="1" ht="16.5" customHeight="1">
      <c r="A216" s="36"/>
      <c r="B216" s="37"/>
      <c r="C216" s="175" t="s">
        <v>660</v>
      </c>
      <c r="D216" s="175" t="s">
        <v>132</v>
      </c>
      <c r="E216" s="176" t="s">
        <v>1296</v>
      </c>
      <c r="F216" s="177" t="s">
        <v>1297</v>
      </c>
      <c r="G216" s="178" t="s">
        <v>135</v>
      </c>
      <c r="H216" s="179">
        <v>26</v>
      </c>
      <c r="I216" s="180"/>
      <c r="J216" s="181">
        <f>ROUND(I216*H216,2)</f>
        <v>0</v>
      </c>
      <c r="K216" s="177" t="s">
        <v>19</v>
      </c>
      <c r="L216" s="41"/>
      <c r="M216" s="182" t="s">
        <v>19</v>
      </c>
      <c r="N216" s="183" t="s">
        <v>43</v>
      </c>
      <c r="O216" s="66"/>
      <c r="P216" s="184">
        <f>O216*H216</f>
        <v>0</v>
      </c>
      <c r="Q216" s="184">
        <v>0</v>
      </c>
      <c r="R216" s="184">
        <f>Q216*H216</f>
        <v>0</v>
      </c>
      <c r="S216" s="184">
        <v>0</v>
      </c>
      <c r="T216" s="185">
        <f>S216*H216</f>
        <v>0</v>
      </c>
      <c r="U216" s="36"/>
      <c r="V216" s="36"/>
      <c r="W216" s="36"/>
      <c r="X216" s="36"/>
      <c r="Y216" s="36"/>
      <c r="Z216" s="36"/>
      <c r="AA216" s="36"/>
      <c r="AB216" s="36"/>
      <c r="AC216" s="36"/>
      <c r="AD216" s="36"/>
      <c r="AE216" s="36"/>
      <c r="AR216" s="186" t="s">
        <v>246</v>
      </c>
      <c r="AT216" s="186" t="s">
        <v>132</v>
      </c>
      <c r="AU216" s="186" t="s">
        <v>82</v>
      </c>
      <c r="AY216" s="19" t="s">
        <v>129</v>
      </c>
      <c r="BE216" s="187">
        <f>IF(N216="základní",J216,0)</f>
        <v>0</v>
      </c>
      <c r="BF216" s="187">
        <f>IF(N216="snížená",J216,0)</f>
        <v>0</v>
      </c>
      <c r="BG216" s="187">
        <f>IF(N216="zákl. přenesená",J216,0)</f>
        <v>0</v>
      </c>
      <c r="BH216" s="187">
        <f>IF(N216="sníž. přenesená",J216,0)</f>
        <v>0</v>
      </c>
      <c r="BI216" s="187">
        <f>IF(N216="nulová",J216,0)</f>
        <v>0</v>
      </c>
      <c r="BJ216" s="19" t="s">
        <v>80</v>
      </c>
      <c r="BK216" s="187">
        <f>ROUND(I216*H216,2)</f>
        <v>0</v>
      </c>
      <c r="BL216" s="19" t="s">
        <v>246</v>
      </c>
      <c r="BM216" s="186" t="s">
        <v>1298</v>
      </c>
    </row>
    <row r="217" spans="1:65" s="2" customFormat="1" ht="16.5" customHeight="1">
      <c r="A217" s="36"/>
      <c r="B217" s="37"/>
      <c r="C217" s="175" t="s">
        <v>663</v>
      </c>
      <c r="D217" s="175" t="s">
        <v>132</v>
      </c>
      <c r="E217" s="176" t="s">
        <v>1299</v>
      </c>
      <c r="F217" s="177" t="s">
        <v>1300</v>
      </c>
      <c r="G217" s="178" t="s">
        <v>135</v>
      </c>
      <c r="H217" s="179">
        <v>26</v>
      </c>
      <c r="I217" s="180"/>
      <c r="J217" s="181">
        <f>ROUND(I217*H217,2)</f>
        <v>0</v>
      </c>
      <c r="K217" s="177" t="s">
        <v>19</v>
      </c>
      <c r="L217" s="41"/>
      <c r="M217" s="182" t="s">
        <v>19</v>
      </c>
      <c r="N217" s="183" t="s">
        <v>43</v>
      </c>
      <c r="O217" s="66"/>
      <c r="P217" s="184">
        <f>O217*H217</f>
        <v>0</v>
      </c>
      <c r="Q217" s="184">
        <v>0</v>
      </c>
      <c r="R217" s="184">
        <f>Q217*H217</f>
        <v>0</v>
      </c>
      <c r="S217" s="184">
        <v>0</v>
      </c>
      <c r="T217" s="185">
        <f>S217*H217</f>
        <v>0</v>
      </c>
      <c r="U217" s="36"/>
      <c r="V217" s="36"/>
      <c r="W217" s="36"/>
      <c r="X217" s="36"/>
      <c r="Y217" s="36"/>
      <c r="Z217" s="36"/>
      <c r="AA217" s="36"/>
      <c r="AB217" s="36"/>
      <c r="AC217" s="36"/>
      <c r="AD217" s="36"/>
      <c r="AE217" s="36"/>
      <c r="AR217" s="186" t="s">
        <v>246</v>
      </c>
      <c r="AT217" s="186" t="s">
        <v>132</v>
      </c>
      <c r="AU217" s="186" t="s">
        <v>82</v>
      </c>
      <c r="AY217" s="19" t="s">
        <v>129</v>
      </c>
      <c r="BE217" s="187">
        <f>IF(N217="základní",J217,0)</f>
        <v>0</v>
      </c>
      <c r="BF217" s="187">
        <f>IF(N217="snížená",J217,0)</f>
        <v>0</v>
      </c>
      <c r="BG217" s="187">
        <f>IF(N217="zákl. přenesená",J217,0)</f>
        <v>0</v>
      </c>
      <c r="BH217" s="187">
        <f>IF(N217="sníž. přenesená",J217,0)</f>
        <v>0</v>
      </c>
      <c r="BI217" s="187">
        <f>IF(N217="nulová",J217,0)</f>
        <v>0</v>
      </c>
      <c r="BJ217" s="19" t="s">
        <v>80</v>
      </c>
      <c r="BK217" s="187">
        <f>ROUND(I217*H217,2)</f>
        <v>0</v>
      </c>
      <c r="BL217" s="19" t="s">
        <v>246</v>
      </c>
      <c r="BM217" s="186" t="s">
        <v>1301</v>
      </c>
    </row>
    <row r="218" spans="1:65" s="2" customFormat="1" ht="24.2" customHeight="1">
      <c r="A218" s="36"/>
      <c r="B218" s="37"/>
      <c r="C218" s="175" t="s">
        <v>671</v>
      </c>
      <c r="D218" s="175" t="s">
        <v>132</v>
      </c>
      <c r="E218" s="176" t="s">
        <v>1302</v>
      </c>
      <c r="F218" s="177" t="s">
        <v>1303</v>
      </c>
      <c r="G218" s="178" t="s">
        <v>168</v>
      </c>
      <c r="H218" s="179">
        <v>198</v>
      </c>
      <c r="I218" s="180"/>
      <c r="J218" s="181">
        <f>ROUND(I218*H218,2)</f>
        <v>0</v>
      </c>
      <c r="K218" s="177" t="s">
        <v>19</v>
      </c>
      <c r="L218" s="41"/>
      <c r="M218" s="182" t="s">
        <v>19</v>
      </c>
      <c r="N218" s="183" t="s">
        <v>43</v>
      </c>
      <c r="O218" s="66"/>
      <c r="P218" s="184">
        <f>O218*H218</f>
        <v>0</v>
      </c>
      <c r="Q218" s="184">
        <v>0</v>
      </c>
      <c r="R218" s="184">
        <f>Q218*H218</f>
        <v>0</v>
      </c>
      <c r="S218" s="184">
        <v>0</v>
      </c>
      <c r="T218" s="185">
        <f>S218*H218</f>
        <v>0</v>
      </c>
      <c r="U218" s="36"/>
      <c r="V218" s="36"/>
      <c r="W218" s="36"/>
      <c r="X218" s="36"/>
      <c r="Y218" s="36"/>
      <c r="Z218" s="36"/>
      <c r="AA218" s="36"/>
      <c r="AB218" s="36"/>
      <c r="AC218" s="36"/>
      <c r="AD218" s="36"/>
      <c r="AE218" s="36"/>
      <c r="AR218" s="186" t="s">
        <v>246</v>
      </c>
      <c r="AT218" s="186" t="s">
        <v>132</v>
      </c>
      <c r="AU218" s="186" t="s">
        <v>82</v>
      </c>
      <c r="AY218" s="19" t="s">
        <v>129</v>
      </c>
      <c r="BE218" s="187">
        <f>IF(N218="základní",J218,0)</f>
        <v>0</v>
      </c>
      <c r="BF218" s="187">
        <f>IF(N218="snížená",J218,0)</f>
        <v>0</v>
      </c>
      <c r="BG218" s="187">
        <f>IF(N218="zákl. přenesená",J218,0)</f>
        <v>0</v>
      </c>
      <c r="BH218" s="187">
        <f>IF(N218="sníž. přenesená",J218,0)</f>
        <v>0</v>
      </c>
      <c r="BI218" s="187">
        <f>IF(N218="nulová",J218,0)</f>
        <v>0</v>
      </c>
      <c r="BJ218" s="19" t="s">
        <v>80</v>
      </c>
      <c r="BK218" s="187">
        <f>ROUND(I218*H218,2)</f>
        <v>0</v>
      </c>
      <c r="BL218" s="19" t="s">
        <v>246</v>
      </c>
      <c r="BM218" s="186" t="s">
        <v>1304</v>
      </c>
    </row>
    <row r="219" spans="1:65" s="13" customFormat="1" ht="11.25">
      <c r="B219" s="193"/>
      <c r="C219" s="194"/>
      <c r="D219" s="195" t="s">
        <v>141</v>
      </c>
      <c r="E219" s="196" t="s">
        <v>19</v>
      </c>
      <c r="F219" s="197" t="s">
        <v>1305</v>
      </c>
      <c r="G219" s="194"/>
      <c r="H219" s="196" t="s">
        <v>19</v>
      </c>
      <c r="I219" s="198"/>
      <c r="J219" s="194"/>
      <c r="K219" s="194"/>
      <c r="L219" s="199"/>
      <c r="M219" s="200"/>
      <c r="N219" s="201"/>
      <c r="O219" s="201"/>
      <c r="P219" s="201"/>
      <c r="Q219" s="201"/>
      <c r="R219" s="201"/>
      <c r="S219" s="201"/>
      <c r="T219" s="202"/>
      <c r="AT219" s="203" t="s">
        <v>141</v>
      </c>
      <c r="AU219" s="203" t="s">
        <v>82</v>
      </c>
      <c r="AV219" s="13" t="s">
        <v>80</v>
      </c>
      <c r="AW219" s="13" t="s">
        <v>33</v>
      </c>
      <c r="AX219" s="13" t="s">
        <v>72</v>
      </c>
      <c r="AY219" s="203" t="s">
        <v>129</v>
      </c>
    </row>
    <row r="220" spans="1:65" s="14" customFormat="1" ht="11.25">
      <c r="B220" s="204"/>
      <c r="C220" s="205"/>
      <c r="D220" s="195" t="s">
        <v>141</v>
      </c>
      <c r="E220" s="206" t="s">
        <v>19</v>
      </c>
      <c r="F220" s="207" t="s">
        <v>1295</v>
      </c>
      <c r="G220" s="205"/>
      <c r="H220" s="208">
        <v>198</v>
      </c>
      <c r="I220" s="209"/>
      <c r="J220" s="205"/>
      <c r="K220" s="205"/>
      <c r="L220" s="210"/>
      <c r="M220" s="211"/>
      <c r="N220" s="212"/>
      <c r="O220" s="212"/>
      <c r="P220" s="212"/>
      <c r="Q220" s="212"/>
      <c r="R220" s="212"/>
      <c r="S220" s="212"/>
      <c r="T220" s="213"/>
      <c r="AT220" s="214" t="s">
        <v>141</v>
      </c>
      <c r="AU220" s="214" t="s">
        <v>82</v>
      </c>
      <c r="AV220" s="14" t="s">
        <v>82</v>
      </c>
      <c r="AW220" s="14" t="s">
        <v>33</v>
      </c>
      <c r="AX220" s="14" t="s">
        <v>72</v>
      </c>
      <c r="AY220" s="214" t="s">
        <v>129</v>
      </c>
    </row>
    <row r="221" spans="1:65" s="15" customFormat="1" ht="11.25">
      <c r="B221" s="215"/>
      <c r="C221" s="216"/>
      <c r="D221" s="195" t="s">
        <v>141</v>
      </c>
      <c r="E221" s="217" t="s">
        <v>19</v>
      </c>
      <c r="F221" s="218" t="s">
        <v>145</v>
      </c>
      <c r="G221" s="216"/>
      <c r="H221" s="219">
        <v>198</v>
      </c>
      <c r="I221" s="220"/>
      <c r="J221" s="216"/>
      <c r="K221" s="216"/>
      <c r="L221" s="221"/>
      <c r="M221" s="222"/>
      <c r="N221" s="223"/>
      <c r="O221" s="223"/>
      <c r="P221" s="223"/>
      <c r="Q221" s="223"/>
      <c r="R221" s="223"/>
      <c r="S221" s="223"/>
      <c r="T221" s="224"/>
      <c r="AT221" s="225" t="s">
        <v>141</v>
      </c>
      <c r="AU221" s="225" t="s">
        <v>82</v>
      </c>
      <c r="AV221" s="15" t="s">
        <v>137</v>
      </c>
      <c r="AW221" s="15" t="s">
        <v>33</v>
      </c>
      <c r="AX221" s="15" t="s">
        <v>80</v>
      </c>
      <c r="AY221" s="225" t="s">
        <v>129</v>
      </c>
    </row>
    <row r="222" spans="1:65" s="12" customFormat="1" ht="25.9" customHeight="1">
      <c r="B222" s="159"/>
      <c r="C222" s="160"/>
      <c r="D222" s="161" t="s">
        <v>71</v>
      </c>
      <c r="E222" s="162" t="s">
        <v>1306</v>
      </c>
      <c r="F222" s="162" t="s">
        <v>1307</v>
      </c>
      <c r="G222" s="160"/>
      <c r="H222" s="160"/>
      <c r="I222" s="163"/>
      <c r="J222" s="164">
        <f>BK222</f>
        <v>0</v>
      </c>
      <c r="K222" s="160"/>
      <c r="L222" s="165"/>
      <c r="M222" s="166"/>
      <c r="N222" s="167"/>
      <c r="O222" s="167"/>
      <c r="P222" s="168">
        <f>P223+P225</f>
        <v>0</v>
      </c>
      <c r="Q222" s="167"/>
      <c r="R222" s="168">
        <f>R223+R225</f>
        <v>0</v>
      </c>
      <c r="S222" s="167"/>
      <c r="T222" s="169">
        <f>T223+T225</f>
        <v>0</v>
      </c>
      <c r="AR222" s="170" t="s">
        <v>165</v>
      </c>
      <c r="AT222" s="171" t="s">
        <v>71</v>
      </c>
      <c r="AU222" s="171" t="s">
        <v>72</v>
      </c>
      <c r="AY222" s="170" t="s">
        <v>129</v>
      </c>
      <c r="BK222" s="172">
        <f>BK223+BK225</f>
        <v>0</v>
      </c>
    </row>
    <row r="223" spans="1:65" s="12" customFormat="1" ht="22.9" customHeight="1">
      <c r="B223" s="159"/>
      <c r="C223" s="160"/>
      <c r="D223" s="161" t="s">
        <v>71</v>
      </c>
      <c r="E223" s="173" t="s">
        <v>1308</v>
      </c>
      <c r="F223" s="173" t="s">
        <v>1309</v>
      </c>
      <c r="G223" s="160"/>
      <c r="H223" s="160"/>
      <c r="I223" s="163"/>
      <c r="J223" s="174">
        <f>BK223</f>
        <v>0</v>
      </c>
      <c r="K223" s="160"/>
      <c r="L223" s="165"/>
      <c r="M223" s="166"/>
      <c r="N223" s="167"/>
      <c r="O223" s="167"/>
      <c r="P223" s="168">
        <f>P224</f>
        <v>0</v>
      </c>
      <c r="Q223" s="167"/>
      <c r="R223" s="168">
        <f>R224</f>
        <v>0</v>
      </c>
      <c r="S223" s="167"/>
      <c r="T223" s="169">
        <f>T224</f>
        <v>0</v>
      </c>
      <c r="AR223" s="170" t="s">
        <v>165</v>
      </c>
      <c r="AT223" s="171" t="s">
        <v>71</v>
      </c>
      <c r="AU223" s="171" t="s">
        <v>80</v>
      </c>
      <c r="AY223" s="170" t="s">
        <v>129</v>
      </c>
      <c r="BK223" s="172">
        <f>BK224</f>
        <v>0</v>
      </c>
    </row>
    <row r="224" spans="1:65" s="2" customFormat="1" ht="16.5" customHeight="1">
      <c r="A224" s="36"/>
      <c r="B224" s="37"/>
      <c r="C224" s="175" t="s">
        <v>676</v>
      </c>
      <c r="D224" s="175" t="s">
        <v>132</v>
      </c>
      <c r="E224" s="176" t="s">
        <v>1310</v>
      </c>
      <c r="F224" s="177" t="s">
        <v>1311</v>
      </c>
      <c r="G224" s="178" t="s">
        <v>1312</v>
      </c>
      <c r="H224" s="179">
        <v>1</v>
      </c>
      <c r="I224" s="180"/>
      <c r="J224" s="181">
        <f>ROUND(I224*H224,2)</f>
        <v>0</v>
      </c>
      <c r="K224" s="177" t="s">
        <v>19</v>
      </c>
      <c r="L224" s="41"/>
      <c r="M224" s="182" t="s">
        <v>19</v>
      </c>
      <c r="N224" s="183" t="s">
        <v>43</v>
      </c>
      <c r="O224" s="66"/>
      <c r="P224" s="184">
        <f>O224*H224</f>
        <v>0</v>
      </c>
      <c r="Q224" s="184">
        <v>0</v>
      </c>
      <c r="R224" s="184">
        <f>Q224*H224</f>
        <v>0</v>
      </c>
      <c r="S224" s="184">
        <v>0</v>
      </c>
      <c r="T224" s="185">
        <f>S224*H224</f>
        <v>0</v>
      </c>
      <c r="U224" s="36"/>
      <c r="V224" s="36"/>
      <c r="W224" s="36"/>
      <c r="X224" s="36"/>
      <c r="Y224" s="36"/>
      <c r="Z224" s="36"/>
      <c r="AA224" s="36"/>
      <c r="AB224" s="36"/>
      <c r="AC224" s="36"/>
      <c r="AD224" s="36"/>
      <c r="AE224" s="36"/>
      <c r="AR224" s="186" t="s">
        <v>137</v>
      </c>
      <c r="AT224" s="186" t="s">
        <v>132</v>
      </c>
      <c r="AU224" s="186" t="s">
        <v>82</v>
      </c>
      <c r="AY224" s="19" t="s">
        <v>129</v>
      </c>
      <c r="BE224" s="187">
        <f>IF(N224="základní",J224,0)</f>
        <v>0</v>
      </c>
      <c r="BF224" s="187">
        <f>IF(N224="snížená",J224,0)</f>
        <v>0</v>
      </c>
      <c r="BG224" s="187">
        <f>IF(N224="zákl. přenesená",J224,0)</f>
        <v>0</v>
      </c>
      <c r="BH224" s="187">
        <f>IF(N224="sníž. přenesená",J224,0)</f>
        <v>0</v>
      </c>
      <c r="BI224" s="187">
        <f>IF(N224="nulová",J224,0)</f>
        <v>0</v>
      </c>
      <c r="BJ224" s="19" t="s">
        <v>80</v>
      </c>
      <c r="BK224" s="187">
        <f>ROUND(I224*H224,2)</f>
        <v>0</v>
      </c>
      <c r="BL224" s="19" t="s">
        <v>137</v>
      </c>
      <c r="BM224" s="186" t="s">
        <v>1313</v>
      </c>
    </row>
    <row r="225" spans="1:65" s="12" customFormat="1" ht="22.9" customHeight="1">
      <c r="B225" s="159"/>
      <c r="C225" s="160"/>
      <c r="D225" s="161" t="s">
        <v>71</v>
      </c>
      <c r="E225" s="173" t="s">
        <v>1314</v>
      </c>
      <c r="F225" s="173" t="s">
        <v>1315</v>
      </c>
      <c r="G225" s="160"/>
      <c r="H225" s="160"/>
      <c r="I225" s="163"/>
      <c r="J225" s="174">
        <f>BK225</f>
        <v>0</v>
      </c>
      <c r="K225" s="160"/>
      <c r="L225" s="165"/>
      <c r="M225" s="166"/>
      <c r="N225" s="167"/>
      <c r="O225" s="167"/>
      <c r="P225" s="168">
        <f>SUM(P226:P229)</f>
        <v>0</v>
      </c>
      <c r="Q225" s="167"/>
      <c r="R225" s="168">
        <f>SUM(R226:R229)</f>
        <v>0</v>
      </c>
      <c r="S225" s="167"/>
      <c r="T225" s="169">
        <f>SUM(T226:T229)</f>
        <v>0</v>
      </c>
      <c r="AR225" s="170" t="s">
        <v>165</v>
      </c>
      <c r="AT225" s="171" t="s">
        <v>71</v>
      </c>
      <c r="AU225" s="171" t="s">
        <v>80</v>
      </c>
      <c r="AY225" s="170" t="s">
        <v>129</v>
      </c>
      <c r="BK225" s="172">
        <f>SUM(BK226:BK229)</f>
        <v>0</v>
      </c>
    </row>
    <row r="226" spans="1:65" s="2" customFormat="1" ht="16.5" customHeight="1">
      <c r="A226" s="36"/>
      <c r="B226" s="37"/>
      <c r="C226" s="175" t="s">
        <v>681</v>
      </c>
      <c r="D226" s="175" t="s">
        <v>132</v>
      </c>
      <c r="E226" s="176" t="s">
        <v>1316</v>
      </c>
      <c r="F226" s="177" t="s">
        <v>1317</v>
      </c>
      <c r="G226" s="178" t="s">
        <v>176</v>
      </c>
      <c r="H226" s="179">
        <v>1</v>
      </c>
      <c r="I226" s="180"/>
      <c r="J226" s="181">
        <f>ROUND(I226*H226,2)</f>
        <v>0</v>
      </c>
      <c r="K226" s="177" t="s">
        <v>19</v>
      </c>
      <c r="L226" s="41"/>
      <c r="M226" s="182" t="s">
        <v>19</v>
      </c>
      <c r="N226" s="183" t="s">
        <v>43</v>
      </c>
      <c r="O226" s="66"/>
      <c r="P226" s="184">
        <f>O226*H226</f>
        <v>0</v>
      </c>
      <c r="Q226" s="184">
        <v>0</v>
      </c>
      <c r="R226" s="184">
        <f>Q226*H226</f>
        <v>0</v>
      </c>
      <c r="S226" s="184">
        <v>0</v>
      </c>
      <c r="T226" s="185">
        <f>S226*H226</f>
        <v>0</v>
      </c>
      <c r="U226" s="36"/>
      <c r="V226" s="36"/>
      <c r="W226" s="36"/>
      <c r="X226" s="36"/>
      <c r="Y226" s="36"/>
      <c r="Z226" s="36"/>
      <c r="AA226" s="36"/>
      <c r="AB226" s="36"/>
      <c r="AC226" s="36"/>
      <c r="AD226" s="36"/>
      <c r="AE226" s="36"/>
      <c r="AR226" s="186" t="s">
        <v>137</v>
      </c>
      <c r="AT226" s="186" t="s">
        <v>132</v>
      </c>
      <c r="AU226" s="186" t="s">
        <v>82</v>
      </c>
      <c r="AY226" s="19" t="s">
        <v>129</v>
      </c>
      <c r="BE226" s="187">
        <f>IF(N226="základní",J226,0)</f>
        <v>0</v>
      </c>
      <c r="BF226" s="187">
        <f>IF(N226="snížená",J226,0)</f>
        <v>0</v>
      </c>
      <c r="BG226" s="187">
        <f>IF(N226="zákl. přenesená",J226,0)</f>
        <v>0</v>
      </c>
      <c r="BH226" s="187">
        <f>IF(N226="sníž. přenesená",J226,0)</f>
        <v>0</v>
      </c>
      <c r="BI226" s="187">
        <f>IF(N226="nulová",J226,0)</f>
        <v>0</v>
      </c>
      <c r="BJ226" s="19" t="s">
        <v>80</v>
      </c>
      <c r="BK226" s="187">
        <f>ROUND(I226*H226,2)</f>
        <v>0</v>
      </c>
      <c r="BL226" s="19" t="s">
        <v>137</v>
      </c>
      <c r="BM226" s="186" t="s">
        <v>1318</v>
      </c>
    </row>
    <row r="227" spans="1:65" s="13" customFormat="1" ht="11.25">
      <c r="B227" s="193"/>
      <c r="C227" s="194"/>
      <c r="D227" s="195" t="s">
        <v>141</v>
      </c>
      <c r="E227" s="196" t="s">
        <v>19</v>
      </c>
      <c r="F227" s="197" t="s">
        <v>1319</v>
      </c>
      <c r="G227" s="194"/>
      <c r="H227" s="196" t="s">
        <v>19</v>
      </c>
      <c r="I227" s="198"/>
      <c r="J227" s="194"/>
      <c r="K227" s="194"/>
      <c r="L227" s="199"/>
      <c r="M227" s="200"/>
      <c r="N227" s="201"/>
      <c r="O227" s="201"/>
      <c r="P227" s="201"/>
      <c r="Q227" s="201"/>
      <c r="R227" s="201"/>
      <c r="S227" s="201"/>
      <c r="T227" s="202"/>
      <c r="AT227" s="203" t="s">
        <v>141</v>
      </c>
      <c r="AU227" s="203" t="s">
        <v>82</v>
      </c>
      <c r="AV227" s="13" t="s">
        <v>80</v>
      </c>
      <c r="AW227" s="13" t="s">
        <v>33</v>
      </c>
      <c r="AX227" s="13" t="s">
        <v>72</v>
      </c>
      <c r="AY227" s="203" t="s">
        <v>129</v>
      </c>
    </row>
    <row r="228" spans="1:65" s="14" customFormat="1" ht="11.25">
      <c r="B228" s="204"/>
      <c r="C228" s="205"/>
      <c r="D228" s="195" t="s">
        <v>141</v>
      </c>
      <c r="E228" s="206" t="s">
        <v>19</v>
      </c>
      <c r="F228" s="207" t="s">
        <v>80</v>
      </c>
      <c r="G228" s="205"/>
      <c r="H228" s="208">
        <v>1</v>
      </c>
      <c r="I228" s="209"/>
      <c r="J228" s="205"/>
      <c r="K228" s="205"/>
      <c r="L228" s="210"/>
      <c r="M228" s="211"/>
      <c r="N228" s="212"/>
      <c r="O228" s="212"/>
      <c r="P228" s="212"/>
      <c r="Q228" s="212"/>
      <c r="R228" s="212"/>
      <c r="S228" s="212"/>
      <c r="T228" s="213"/>
      <c r="AT228" s="214" t="s">
        <v>141</v>
      </c>
      <c r="AU228" s="214" t="s">
        <v>82</v>
      </c>
      <c r="AV228" s="14" t="s">
        <v>82</v>
      </c>
      <c r="AW228" s="14" t="s">
        <v>33</v>
      </c>
      <c r="AX228" s="14" t="s">
        <v>72</v>
      </c>
      <c r="AY228" s="214" t="s">
        <v>129</v>
      </c>
    </row>
    <row r="229" spans="1:65" s="15" customFormat="1" ht="11.25">
      <c r="B229" s="215"/>
      <c r="C229" s="216"/>
      <c r="D229" s="195" t="s">
        <v>141</v>
      </c>
      <c r="E229" s="217" t="s">
        <v>19</v>
      </c>
      <c r="F229" s="218" t="s">
        <v>145</v>
      </c>
      <c r="G229" s="216"/>
      <c r="H229" s="219">
        <v>1</v>
      </c>
      <c r="I229" s="220"/>
      <c r="J229" s="216"/>
      <c r="K229" s="216"/>
      <c r="L229" s="221"/>
      <c r="M229" s="254"/>
      <c r="N229" s="255"/>
      <c r="O229" s="255"/>
      <c r="P229" s="255"/>
      <c r="Q229" s="255"/>
      <c r="R229" s="255"/>
      <c r="S229" s="255"/>
      <c r="T229" s="256"/>
      <c r="AT229" s="225" t="s">
        <v>141</v>
      </c>
      <c r="AU229" s="225" t="s">
        <v>82</v>
      </c>
      <c r="AV229" s="15" t="s">
        <v>137</v>
      </c>
      <c r="AW229" s="15" t="s">
        <v>33</v>
      </c>
      <c r="AX229" s="15" t="s">
        <v>80</v>
      </c>
      <c r="AY229" s="225" t="s">
        <v>129</v>
      </c>
    </row>
    <row r="230" spans="1:65" s="2" customFormat="1" ht="6.95" customHeight="1">
      <c r="A230" s="36"/>
      <c r="B230" s="49"/>
      <c r="C230" s="50"/>
      <c r="D230" s="50"/>
      <c r="E230" s="50"/>
      <c r="F230" s="50"/>
      <c r="G230" s="50"/>
      <c r="H230" s="50"/>
      <c r="I230" s="50"/>
      <c r="J230" s="50"/>
      <c r="K230" s="50"/>
      <c r="L230" s="41"/>
      <c r="M230" s="36"/>
      <c r="O230" s="36"/>
      <c r="P230" s="36"/>
      <c r="Q230" s="36"/>
      <c r="R230" s="36"/>
      <c r="S230" s="36"/>
      <c r="T230" s="36"/>
      <c r="U230" s="36"/>
      <c r="V230" s="36"/>
      <c r="W230" s="36"/>
      <c r="X230" s="36"/>
      <c r="Y230" s="36"/>
      <c r="Z230" s="36"/>
      <c r="AA230" s="36"/>
      <c r="AB230" s="36"/>
      <c r="AC230" s="36"/>
      <c r="AD230" s="36"/>
      <c r="AE230" s="36"/>
    </row>
  </sheetData>
  <sheetProtection algorithmName="SHA-512" hashValue="Fegxg78s3py2zia+PEMMosdntHIH1Z12+EXDZk3+ZmAOVukSpbqiX0T10SlAj640xLOq5NgZhI11m9XuApsgGA==" saltValue="oNnVdM0jsJHky7XtpUlEk+0VgJ8cCVY9zmme5h9ybYG5VDz0Ej984qp5Mxxf4SB91uFQ4F6EC2S54Kn3COkP6A==" spinCount="100000" sheet="1" objects="1" scenarios="1" formatColumns="0" formatRows="0" autoFilter="0"/>
  <autoFilter ref="C89:K229" xr:uid="{00000000-0009-0000-0000-000002000000}"/>
  <mergeCells count="9">
    <mergeCell ref="E50:H50"/>
    <mergeCell ref="E80:H80"/>
    <mergeCell ref="E82:H82"/>
    <mergeCell ref="L2:V2"/>
    <mergeCell ref="E7:H7"/>
    <mergeCell ref="E9:H9"/>
    <mergeCell ref="E18:H18"/>
    <mergeCell ref="E27:H27"/>
    <mergeCell ref="E48:H48"/>
  </mergeCells>
  <hyperlinks>
    <hyperlink ref="F117" r:id="rId1" xr:uid="{00000000-0004-0000-0200-000000000000}"/>
    <hyperlink ref="F146" r:id="rId2" xr:uid="{00000000-0004-0000-0200-000001000000}"/>
    <hyperlink ref="F188" r:id="rId3" xr:uid="{00000000-0004-0000-0200-000002000000}"/>
  </hyperlinks>
  <pageMargins left="0.39374999999999999" right="0.39374999999999999" top="0.39374999999999999" bottom="0.39374999999999999" header="0" footer="0"/>
  <pageSetup paperSize="9" fitToHeight="100" orientation="landscape" blackAndWhite="1"/>
  <headerFooter>
    <oddFooter>&amp;CStrana &amp;P z &amp;N</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AC7F73-87F3-40C1-8399-2CA394A601AE}">
  <dimension ref="A3:P1048576"/>
  <sheetViews>
    <sheetView topLeftCell="B1" zoomScale="137" zoomScaleNormal="137" workbookViewId="0">
      <selection activeCell="I42" sqref="I42"/>
    </sheetView>
  </sheetViews>
  <sheetFormatPr defaultRowHeight="15.75"/>
  <cols>
    <col min="1" max="1" width="3.83203125" style="397" customWidth="1"/>
    <col min="2" max="2" width="47" style="397" customWidth="1"/>
    <col min="3" max="3" width="9.6640625" style="397" customWidth="1"/>
    <col min="4" max="4" width="12.33203125" style="397" customWidth="1"/>
    <col min="5" max="5" width="12" style="397" customWidth="1"/>
    <col min="6" max="6" width="14.5" style="398" customWidth="1"/>
    <col min="7" max="7" width="21.5" style="397" customWidth="1"/>
    <col min="8" max="16384" width="9.33203125" style="396"/>
  </cols>
  <sheetData>
    <row r="3" spans="1:16">
      <c r="B3" s="398" t="s">
        <v>1644</v>
      </c>
    </row>
    <row r="4" spans="1:16">
      <c r="B4" s="397" t="s">
        <v>1643</v>
      </c>
    </row>
    <row r="7" spans="1:16">
      <c r="B7" s="398" t="s">
        <v>1642</v>
      </c>
      <c r="C7" s="398" t="s">
        <v>1641</v>
      </c>
      <c r="D7" s="398" t="s">
        <v>1640</v>
      </c>
      <c r="E7" s="398" t="s">
        <v>1639</v>
      </c>
      <c r="F7" s="398" t="s">
        <v>1638</v>
      </c>
    </row>
    <row r="9" spans="1:16">
      <c r="A9" s="397" t="s">
        <v>1637</v>
      </c>
      <c r="B9" s="397" t="s">
        <v>1636</v>
      </c>
      <c r="C9" s="399" t="s">
        <v>1635</v>
      </c>
      <c r="D9" s="399">
        <v>0</v>
      </c>
      <c r="E9" s="399">
        <v>0</v>
      </c>
      <c r="F9" s="403">
        <f>SUM(D9:E9)</f>
        <v>0</v>
      </c>
      <c r="G9" s="399"/>
    </row>
    <row r="10" spans="1:16">
      <c r="A10" s="397" t="s">
        <v>1634</v>
      </c>
      <c r="B10" s="397" t="s">
        <v>1633</v>
      </c>
      <c r="C10" s="397" t="s">
        <v>1630</v>
      </c>
      <c r="D10" s="399">
        <v>0</v>
      </c>
      <c r="E10" s="399">
        <v>0</v>
      </c>
      <c r="F10" s="408">
        <f>SUM(D10:E10)</f>
        <v>0</v>
      </c>
    </row>
    <row r="11" spans="1:16">
      <c r="A11" s="397" t="s">
        <v>1632</v>
      </c>
      <c r="B11" s="397" t="s">
        <v>1631</v>
      </c>
      <c r="C11" s="397" t="s">
        <v>1630</v>
      </c>
      <c r="D11" s="399">
        <v>0</v>
      </c>
      <c r="E11" s="399">
        <v>0</v>
      </c>
      <c r="F11" s="398">
        <f>SUM(D11:E11)</f>
        <v>0</v>
      </c>
    </row>
    <row r="12" spans="1:16" ht="18.75">
      <c r="A12" s="397" t="s">
        <v>1629</v>
      </c>
      <c r="B12" s="397" t="s">
        <v>1628</v>
      </c>
      <c r="C12" s="397" t="s">
        <v>1625</v>
      </c>
      <c r="D12" s="399">
        <v>0</v>
      </c>
      <c r="E12" s="399">
        <v>0</v>
      </c>
      <c r="F12" s="403">
        <f>SUM(D12:E12)</f>
        <v>0</v>
      </c>
      <c r="H12" s="407"/>
      <c r="I12" s="407"/>
      <c r="J12" s="407"/>
      <c r="K12" s="407"/>
      <c r="L12" s="407"/>
      <c r="M12" s="407"/>
      <c r="N12" s="407"/>
      <c r="O12" s="407"/>
      <c r="P12" s="407"/>
    </row>
    <row r="13" spans="1:16">
      <c r="A13" s="397" t="s">
        <v>1627</v>
      </c>
      <c r="B13" s="397" t="s">
        <v>1626</v>
      </c>
      <c r="C13" s="397" t="s">
        <v>1625</v>
      </c>
      <c r="D13" s="399">
        <v>0</v>
      </c>
      <c r="E13" s="399">
        <v>0</v>
      </c>
      <c r="F13" s="403">
        <f>SUM(D13:E13)</f>
        <v>0</v>
      </c>
    </row>
    <row r="14" spans="1:16">
      <c r="A14" s="397" t="s">
        <v>1624</v>
      </c>
      <c r="B14" s="397" t="s">
        <v>1623</v>
      </c>
      <c r="C14" s="397" t="s">
        <v>1622</v>
      </c>
      <c r="D14" s="399">
        <v>0</v>
      </c>
      <c r="E14" s="399">
        <v>0</v>
      </c>
      <c r="F14" s="403">
        <f>SUM(D14:E14)</f>
        <v>0</v>
      </c>
    </row>
    <row r="15" spans="1:16">
      <c r="A15" s="397" t="s">
        <v>1621</v>
      </c>
      <c r="B15" s="397" t="s">
        <v>1620</v>
      </c>
      <c r="C15" s="397" t="s">
        <v>1619</v>
      </c>
      <c r="D15" s="399">
        <v>0</v>
      </c>
      <c r="E15" s="399">
        <v>0</v>
      </c>
      <c r="F15" s="403">
        <f>SUM(D15:E15)</f>
        <v>0</v>
      </c>
    </row>
    <row r="16" spans="1:16">
      <c r="A16" s="397" t="s">
        <v>1618</v>
      </c>
      <c r="B16" s="397" t="s">
        <v>1617</v>
      </c>
      <c r="C16" s="397" t="s">
        <v>1616</v>
      </c>
      <c r="D16" s="399">
        <v>0</v>
      </c>
      <c r="E16" s="406">
        <v>0</v>
      </c>
      <c r="F16" s="403">
        <f>SUM(D16:E16)</f>
        <v>0</v>
      </c>
    </row>
    <row r="17" spans="1:6">
      <c r="A17" s="397" t="s">
        <v>1615</v>
      </c>
      <c r="B17" s="397" t="s">
        <v>1614</v>
      </c>
      <c r="C17" s="397" t="s">
        <v>1613</v>
      </c>
      <c r="D17" s="399">
        <v>0</v>
      </c>
      <c r="E17" s="399">
        <v>0</v>
      </c>
      <c r="F17" s="398">
        <f>SUM(D17:E17)</f>
        <v>0</v>
      </c>
    </row>
    <row r="18" spans="1:6">
      <c r="A18" s="397" t="s">
        <v>1612</v>
      </c>
      <c r="B18" s="397" t="s">
        <v>1611</v>
      </c>
      <c r="C18" s="397" t="s">
        <v>1608</v>
      </c>
      <c r="D18" s="399">
        <v>0</v>
      </c>
      <c r="E18" s="399">
        <v>0</v>
      </c>
      <c r="F18" s="403">
        <f>SUM(D18:E18)</f>
        <v>0</v>
      </c>
    </row>
    <row r="19" spans="1:6">
      <c r="A19" s="397" t="s">
        <v>1610</v>
      </c>
      <c r="B19" s="397" t="s">
        <v>1609</v>
      </c>
      <c r="C19" s="397" t="s">
        <v>1608</v>
      </c>
      <c r="D19" s="399">
        <v>0</v>
      </c>
      <c r="E19" s="399">
        <v>0</v>
      </c>
      <c r="F19" s="403">
        <f>SUM(D19:E19)</f>
        <v>0</v>
      </c>
    </row>
    <row r="20" spans="1:6">
      <c r="A20" s="397" t="s">
        <v>1607</v>
      </c>
      <c r="B20" s="397" t="s">
        <v>1606</v>
      </c>
      <c r="C20" s="397" t="s">
        <v>1605</v>
      </c>
      <c r="D20" s="399">
        <v>0</v>
      </c>
      <c r="E20" s="399">
        <v>0</v>
      </c>
      <c r="F20" s="403">
        <f>SUM(D20:E20)</f>
        <v>0</v>
      </c>
    </row>
    <row r="21" spans="1:6">
      <c r="A21" s="397" t="s">
        <v>1604</v>
      </c>
      <c r="B21" s="397" t="s">
        <v>1603</v>
      </c>
      <c r="C21" s="397" t="s">
        <v>1602</v>
      </c>
      <c r="D21" s="399">
        <v>0</v>
      </c>
      <c r="E21" s="399">
        <v>0</v>
      </c>
      <c r="F21" s="403">
        <f>SUM(D21:E21)</f>
        <v>0</v>
      </c>
    </row>
    <row r="22" spans="1:6">
      <c r="A22" s="397" t="s">
        <v>1601</v>
      </c>
      <c r="B22" s="397" t="s">
        <v>1600</v>
      </c>
      <c r="C22" s="397" t="s">
        <v>1599</v>
      </c>
      <c r="D22" s="399">
        <v>0</v>
      </c>
      <c r="E22" s="399">
        <v>0</v>
      </c>
      <c r="F22" s="403">
        <f>SUM(D22:E22)</f>
        <v>0</v>
      </c>
    </row>
    <row r="23" spans="1:6">
      <c r="A23" s="397" t="s">
        <v>1598</v>
      </c>
      <c r="B23" s="397" t="s">
        <v>1597</v>
      </c>
      <c r="C23" s="397" t="s">
        <v>1541</v>
      </c>
      <c r="D23" s="397">
        <v>0</v>
      </c>
      <c r="E23" s="397">
        <v>0</v>
      </c>
      <c r="F23" s="398">
        <f>SUM(D23:E23)</f>
        <v>0</v>
      </c>
    </row>
    <row r="24" spans="1:6">
      <c r="A24" s="397" t="s">
        <v>1596</v>
      </c>
      <c r="B24" s="397" t="s">
        <v>1595</v>
      </c>
      <c r="C24" s="397" t="s">
        <v>1577</v>
      </c>
      <c r="D24" s="397">
        <v>0</v>
      </c>
      <c r="E24" s="397">
        <v>0</v>
      </c>
      <c r="F24" s="398">
        <f>SUM(D24:E24)</f>
        <v>0</v>
      </c>
    </row>
    <row r="25" spans="1:6">
      <c r="A25" s="397" t="s">
        <v>1594</v>
      </c>
      <c r="B25" s="397" t="s">
        <v>1593</v>
      </c>
      <c r="C25" s="397" t="s">
        <v>1544</v>
      </c>
      <c r="D25" s="397">
        <v>0</v>
      </c>
      <c r="E25" s="397">
        <v>0</v>
      </c>
      <c r="F25" s="398">
        <f>SUM(D25:E25)</f>
        <v>0</v>
      </c>
    </row>
    <row r="26" spans="1:6">
      <c r="A26" s="397" t="s">
        <v>1592</v>
      </c>
      <c r="B26" s="397" t="s">
        <v>1591</v>
      </c>
      <c r="C26" s="397" t="s">
        <v>1577</v>
      </c>
      <c r="D26" s="397">
        <v>0</v>
      </c>
      <c r="E26" s="397">
        <v>0</v>
      </c>
      <c r="F26" s="398">
        <f>SUM(D26:E26)</f>
        <v>0</v>
      </c>
    </row>
    <row r="27" spans="1:6">
      <c r="A27" s="397" t="s">
        <v>1590</v>
      </c>
      <c r="B27" s="397" t="s">
        <v>1589</v>
      </c>
      <c r="C27" s="397" t="s">
        <v>1588</v>
      </c>
      <c r="D27" s="397">
        <v>0</v>
      </c>
      <c r="E27" s="397">
        <v>0</v>
      </c>
      <c r="F27" s="398">
        <f>SUM(D27:E27)</f>
        <v>0</v>
      </c>
    </row>
    <row r="28" spans="1:6">
      <c r="A28" s="397" t="s">
        <v>1587</v>
      </c>
      <c r="B28" s="397" t="s">
        <v>1586</v>
      </c>
      <c r="C28" s="397" t="s">
        <v>1547</v>
      </c>
      <c r="D28" s="399">
        <v>0</v>
      </c>
      <c r="E28" s="399">
        <v>0</v>
      </c>
      <c r="F28" s="403">
        <f>SUM(D28:E28)</f>
        <v>0</v>
      </c>
    </row>
    <row r="29" spans="1:6">
      <c r="A29" s="397" t="s">
        <v>1585</v>
      </c>
      <c r="B29" s="397" t="s">
        <v>1584</v>
      </c>
      <c r="C29" s="397" t="s">
        <v>1554</v>
      </c>
      <c r="D29" s="399">
        <v>0</v>
      </c>
      <c r="E29" s="399">
        <v>0</v>
      </c>
      <c r="F29" s="403">
        <f>SUM(D29:E29)</f>
        <v>0</v>
      </c>
    </row>
    <row r="30" spans="1:6">
      <c r="A30" s="397" t="s">
        <v>1583</v>
      </c>
      <c r="B30" s="397" t="s">
        <v>1582</v>
      </c>
      <c r="C30" s="397" t="s">
        <v>1581</v>
      </c>
      <c r="D30" s="399">
        <v>0</v>
      </c>
      <c r="E30" s="399">
        <v>0</v>
      </c>
      <c r="F30" s="403">
        <f>SUM(D30:E30)</f>
        <v>0</v>
      </c>
    </row>
    <row r="31" spans="1:6">
      <c r="A31" s="397" t="s">
        <v>1580</v>
      </c>
      <c r="B31" s="397" t="s">
        <v>1579</v>
      </c>
    </row>
    <row r="32" spans="1:6">
      <c r="B32" s="397" t="s">
        <v>1578</v>
      </c>
      <c r="C32" s="397" t="s">
        <v>1577</v>
      </c>
      <c r="D32" s="399">
        <v>0</v>
      </c>
      <c r="E32" s="399">
        <v>0</v>
      </c>
      <c r="F32" s="403">
        <f>SUM(D32:E32)</f>
        <v>0</v>
      </c>
    </row>
    <row r="33" spans="1:6">
      <c r="A33" s="397" t="s">
        <v>1576</v>
      </c>
      <c r="B33" s="397" t="s">
        <v>1575</v>
      </c>
    </row>
    <row r="34" spans="1:6">
      <c r="B34" s="397" t="s">
        <v>1574</v>
      </c>
      <c r="C34" s="397" t="s">
        <v>1573</v>
      </c>
      <c r="D34" s="399">
        <v>0</v>
      </c>
      <c r="E34" s="399">
        <v>0</v>
      </c>
      <c r="F34" s="403">
        <f>SUM(D34:E34)</f>
        <v>0</v>
      </c>
    </row>
    <row r="35" spans="1:6">
      <c r="A35" s="397" t="s">
        <v>1572</v>
      </c>
      <c r="B35" s="397" t="s">
        <v>1571</v>
      </c>
      <c r="C35" s="397" t="s">
        <v>1570</v>
      </c>
      <c r="D35" s="399">
        <v>0</v>
      </c>
      <c r="E35" s="399">
        <v>0</v>
      </c>
      <c r="F35" s="403">
        <f>SUM(D35:E35)</f>
        <v>0</v>
      </c>
    </row>
    <row r="36" spans="1:6">
      <c r="A36" s="397" t="s">
        <v>1569</v>
      </c>
      <c r="B36" s="397" t="s">
        <v>1568</v>
      </c>
      <c r="C36" s="397" t="s">
        <v>1567</v>
      </c>
      <c r="D36" s="397">
        <v>0</v>
      </c>
      <c r="E36" s="399">
        <v>0</v>
      </c>
      <c r="F36" s="398">
        <f>SUM(D36:E36)</f>
        <v>0</v>
      </c>
    </row>
    <row r="37" spans="1:6">
      <c r="A37" s="397" t="s">
        <v>1566</v>
      </c>
      <c r="B37" s="397" t="s">
        <v>1565</v>
      </c>
      <c r="C37" s="397" t="s">
        <v>1564</v>
      </c>
      <c r="D37" s="397">
        <v>0</v>
      </c>
      <c r="E37" s="399">
        <v>0</v>
      </c>
      <c r="F37" s="398">
        <f>SUM(D37:E37)</f>
        <v>0</v>
      </c>
    </row>
    <row r="38" spans="1:6">
      <c r="A38" s="397" t="s">
        <v>1563</v>
      </c>
      <c r="B38" s="397" t="s">
        <v>1562</v>
      </c>
      <c r="C38" s="397" t="s">
        <v>1547</v>
      </c>
      <c r="D38" s="399">
        <v>0</v>
      </c>
      <c r="E38" s="399">
        <v>0</v>
      </c>
      <c r="F38" s="398">
        <f>SUM(D38:E38)</f>
        <v>0</v>
      </c>
    </row>
    <row r="39" spans="1:6">
      <c r="A39" s="397" t="s">
        <v>1561</v>
      </c>
      <c r="B39" s="397" t="s">
        <v>1560</v>
      </c>
      <c r="C39" s="397" t="s">
        <v>1559</v>
      </c>
      <c r="D39" s="399">
        <v>0</v>
      </c>
      <c r="E39" s="399">
        <v>0</v>
      </c>
      <c r="F39" s="398">
        <f>SUM(D39:E39)</f>
        <v>0</v>
      </c>
    </row>
    <row r="40" spans="1:6">
      <c r="A40" s="397" t="s">
        <v>1558</v>
      </c>
      <c r="B40" s="397" t="s">
        <v>1557</v>
      </c>
      <c r="C40" s="397" t="s">
        <v>1523</v>
      </c>
      <c r="D40" s="397">
        <v>0</v>
      </c>
      <c r="E40" s="397">
        <v>0</v>
      </c>
      <c r="F40" s="398">
        <f>SUM(D40:E40)</f>
        <v>0</v>
      </c>
    </row>
    <row r="41" spans="1:6">
      <c r="A41" s="397" t="s">
        <v>1556</v>
      </c>
      <c r="B41" s="397" t="s">
        <v>1555</v>
      </c>
      <c r="C41" s="397" t="s">
        <v>1554</v>
      </c>
      <c r="D41" s="399">
        <v>0</v>
      </c>
      <c r="E41" s="399">
        <v>0</v>
      </c>
      <c r="F41" s="403">
        <f>SUM(D41:E41)</f>
        <v>0</v>
      </c>
    </row>
    <row r="42" spans="1:6">
      <c r="A42" s="397" t="s">
        <v>1553</v>
      </c>
      <c r="B42" s="397" t="s">
        <v>1552</v>
      </c>
      <c r="C42" s="397" t="s">
        <v>1529</v>
      </c>
      <c r="D42" s="397">
        <v>0</v>
      </c>
      <c r="E42" s="397">
        <v>0</v>
      </c>
      <c r="F42" s="398">
        <f>SUM(D42:E42)</f>
        <v>0</v>
      </c>
    </row>
    <row r="43" spans="1:6">
      <c r="A43" s="397" t="s">
        <v>1551</v>
      </c>
      <c r="B43" s="397" t="s">
        <v>1550</v>
      </c>
      <c r="C43" s="397" t="s">
        <v>1547</v>
      </c>
      <c r="D43" s="399">
        <v>0</v>
      </c>
      <c r="E43" s="399">
        <v>0</v>
      </c>
      <c r="F43" s="403">
        <f>SUM(D43:E43)</f>
        <v>0</v>
      </c>
    </row>
    <row r="44" spans="1:6">
      <c r="A44" s="397" t="s">
        <v>1549</v>
      </c>
      <c r="B44" s="397" t="s">
        <v>1548</v>
      </c>
      <c r="C44" s="397" t="s">
        <v>1547</v>
      </c>
      <c r="D44" s="399">
        <v>0</v>
      </c>
      <c r="E44" s="399">
        <v>0</v>
      </c>
      <c r="F44" s="403">
        <f>SUM(D44:E44)</f>
        <v>0</v>
      </c>
    </row>
    <row r="45" spans="1:6">
      <c r="A45" s="397" t="s">
        <v>1546</v>
      </c>
      <c r="B45" s="397" t="s">
        <v>1545</v>
      </c>
      <c r="C45" s="397" t="s">
        <v>1544</v>
      </c>
      <c r="D45" s="399">
        <v>0</v>
      </c>
      <c r="E45" s="399">
        <v>0</v>
      </c>
      <c r="F45" s="403">
        <f>SUM(D45:E45)</f>
        <v>0</v>
      </c>
    </row>
    <row r="46" spans="1:6">
      <c r="A46" s="397" t="s">
        <v>1543</v>
      </c>
      <c r="B46" s="397" t="s">
        <v>1542</v>
      </c>
      <c r="C46" s="397" t="s">
        <v>1541</v>
      </c>
      <c r="D46" s="399">
        <v>0</v>
      </c>
      <c r="E46" s="397">
        <v>0</v>
      </c>
      <c r="F46" s="403">
        <f>SUM(D46:E46)</f>
        <v>0</v>
      </c>
    </row>
    <row r="47" spans="1:6">
      <c r="A47" s="397" t="s">
        <v>1540</v>
      </c>
      <c r="B47" s="397" t="s">
        <v>1539</v>
      </c>
      <c r="C47" s="397" t="s">
        <v>1523</v>
      </c>
      <c r="D47" s="399">
        <v>0</v>
      </c>
      <c r="E47" s="399">
        <v>0</v>
      </c>
      <c r="F47" s="403">
        <f>SUM(D47:E47)</f>
        <v>0</v>
      </c>
    </row>
    <row r="48" spans="1:6">
      <c r="A48" s="397" t="s">
        <v>1538</v>
      </c>
      <c r="B48" s="397" t="s">
        <v>1537</v>
      </c>
    </row>
    <row r="49" spans="1:7">
      <c r="B49" s="397" t="s">
        <v>1536</v>
      </c>
      <c r="D49" s="399">
        <v>0</v>
      </c>
      <c r="F49" s="403">
        <f>SUM(D49:E49)</f>
        <v>0</v>
      </c>
    </row>
    <row r="50" spans="1:7">
      <c r="A50" s="397" t="s">
        <v>1535</v>
      </c>
      <c r="B50" s="397" t="s">
        <v>1534</v>
      </c>
      <c r="C50" s="397" t="s">
        <v>1533</v>
      </c>
      <c r="D50" s="399">
        <v>0</v>
      </c>
      <c r="E50" s="399">
        <v>0</v>
      </c>
      <c r="F50" s="403">
        <f>SUM(D50:E50)</f>
        <v>0</v>
      </c>
    </row>
    <row r="51" spans="1:7">
      <c r="A51" s="397" t="s">
        <v>1532</v>
      </c>
      <c r="B51" s="397" t="s">
        <v>1531</v>
      </c>
    </row>
    <row r="52" spans="1:7">
      <c r="B52" s="397" t="s">
        <v>1530</v>
      </c>
      <c r="C52" s="397" t="s">
        <v>1529</v>
      </c>
      <c r="D52" s="399">
        <v>0</v>
      </c>
      <c r="E52" s="399">
        <v>0</v>
      </c>
      <c r="F52" s="403">
        <f>SUM(D52:E52)</f>
        <v>0</v>
      </c>
    </row>
    <row r="53" spans="1:7">
      <c r="A53" s="397" t="s">
        <v>1528</v>
      </c>
      <c r="B53" s="397" t="s">
        <v>1527</v>
      </c>
    </row>
    <row r="54" spans="1:7">
      <c r="B54" s="397" t="s">
        <v>1526</v>
      </c>
      <c r="C54" s="397" t="s">
        <v>1523</v>
      </c>
      <c r="D54" s="399">
        <v>0</v>
      </c>
      <c r="E54" s="399">
        <v>0</v>
      </c>
      <c r="F54" s="403">
        <f>SUM(D54:E54)</f>
        <v>0</v>
      </c>
    </row>
    <row r="55" spans="1:7">
      <c r="A55" s="397" t="s">
        <v>1525</v>
      </c>
      <c r="B55" s="397" t="s">
        <v>1524</v>
      </c>
      <c r="C55" s="397" t="s">
        <v>1523</v>
      </c>
      <c r="D55" s="399">
        <v>0</v>
      </c>
      <c r="E55" s="399">
        <v>0</v>
      </c>
      <c r="F55" s="403">
        <f>SUM(D55:E55)</f>
        <v>0</v>
      </c>
    </row>
    <row r="56" spans="1:7">
      <c r="A56" s="397" t="s">
        <v>1522</v>
      </c>
      <c r="B56" s="397" t="s">
        <v>1521</v>
      </c>
      <c r="C56" s="397" t="s">
        <v>1520</v>
      </c>
      <c r="E56" s="399">
        <v>0</v>
      </c>
      <c r="F56" s="398">
        <f>SUM(D56:E56)</f>
        <v>0</v>
      </c>
    </row>
    <row r="57" spans="1:7">
      <c r="A57" s="397" t="s">
        <v>1519</v>
      </c>
      <c r="B57" s="397" t="s">
        <v>1518</v>
      </c>
      <c r="C57" s="397" t="s">
        <v>1517</v>
      </c>
      <c r="E57" s="399">
        <v>0</v>
      </c>
      <c r="F57" s="398">
        <f>SUM(D57:E57)</f>
        <v>0</v>
      </c>
    </row>
    <row r="58" spans="1:7">
      <c r="A58" s="397" t="s">
        <v>1516</v>
      </c>
      <c r="B58" s="397" t="s">
        <v>1515</v>
      </c>
      <c r="C58" s="397" t="s">
        <v>1514</v>
      </c>
      <c r="E58" s="399">
        <v>0</v>
      </c>
      <c r="F58" s="398">
        <f>SUM(D58:E58)</f>
        <v>0</v>
      </c>
    </row>
    <row r="59" spans="1:7">
      <c r="A59" s="397" t="s">
        <v>1513</v>
      </c>
      <c r="B59" s="397" t="s">
        <v>1512</v>
      </c>
      <c r="C59" s="404"/>
      <c r="E59" s="399">
        <v>0</v>
      </c>
      <c r="F59" s="403">
        <f>SUM(D59:E59)</f>
        <v>0</v>
      </c>
      <c r="G59" s="405"/>
    </row>
    <row r="60" spans="1:7">
      <c r="A60" s="397" t="s">
        <v>1511</v>
      </c>
      <c r="B60" s="397" t="s">
        <v>1510</v>
      </c>
      <c r="C60" s="404"/>
      <c r="E60" s="399">
        <v>0</v>
      </c>
      <c r="F60" s="403">
        <f>SUM(D60:E60)</f>
        <v>0</v>
      </c>
    </row>
    <row r="61" spans="1:7">
      <c r="A61" s="397" t="s">
        <v>1509</v>
      </c>
      <c r="B61" s="397" t="s">
        <v>1508</v>
      </c>
      <c r="C61" s="404"/>
      <c r="E61" s="399">
        <v>0</v>
      </c>
      <c r="F61" s="403">
        <f>SUM(D61:E61)</f>
        <v>0</v>
      </c>
    </row>
    <row r="62" spans="1:7">
      <c r="A62" s="397" t="s">
        <v>1507</v>
      </c>
      <c r="B62" s="397" t="s">
        <v>1506</v>
      </c>
      <c r="C62" s="397" t="s">
        <v>1505</v>
      </c>
      <c r="E62" s="399">
        <v>0</v>
      </c>
      <c r="F62" s="403">
        <f>SUM(D62:E62)</f>
        <v>0</v>
      </c>
    </row>
    <row r="64" spans="1:7">
      <c r="A64" s="402"/>
      <c r="B64" s="401" t="s">
        <v>1504</v>
      </c>
      <c r="C64" s="401"/>
      <c r="D64" s="400">
        <f>SUM(D9:D63)</f>
        <v>0</v>
      </c>
      <c r="E64" s="400">
        <f>SUM(E9:E63)</f>
        <v>0</v>
      </c>
      <c r="F64" s="400">
        <f>SUM(D64:E64)</f>
        <v>0</v>
      </c>
    </row>
    <row r="1048576" spans="3:5">
      <c r="C1048576" s="399">
        <f>SUM(C9:C1048575)</f>
        <v>0</v>
      </c>
      <c r="D1048576" s="397">
        <f>SUM(D9:D1048575)</f>
        <v>0</v>
      </c>
      <c r="E1048576" s="399">
        <f>SUM(C1048576:D1048576)</f>
        <v>0</v>
      </c>
    </row>
  </sheetData>
  <pageMargins left="0.7" right="0.7" top="0.78740157499999996" bottom="0.78740157499999996" header="0.3" footer="0.3"/>
  <pageSetup paperSize="9" orientation="portrait" horizontalDpi="360" verticalDpi="36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218"/>
  <sheetViews>
    <sheetView showGridLines="0" zoomScale="110" zoomScaleNormal="110" workbookViewId="0"/>
  </sheetViews>
  <sheetFormatPr defaultRowHeight="15"/>
  <cols>
    <col min="1" max="1" width="8.33203125" style="257" customWidth="1"/>
    <col min="2" max="2" width="1.6640625" style="257" customWidth="1"/>
    <col min="3" max="4" width="5" style="257" customWidth="1"/>
    <col min="5" max="5" width="11.6640625" style="257" customWidth="1"/>
    <col min="6" max="6" width="9.1640625" style="257" customWidth="1"/>
    <col min="7" max="7" width="5" style="257" customWidth="1"/>
    <col min="8" max="8" width="77.83203125" style="257" customWidth="1"/>
    <col min="9" max="10" width="20" style="257" customWidth="1"/>
    <col min="11" max="11" width="1.6640625" style="257" customWidth="1"/>
  </cols>
  <sheetData>
    <row r="1" spans="2:11" s="1" customFormat="1" ht="37.5" customHeight="1"/>
    <row r="2" spans="2:11" s="1" customFormat="1" ht="7.5" customHeight="1">
      <c r="B2" s="258"/>
      <c r="C2" s="259"/>
      <c r="D2" s="259"/>
      <c r="E2" s="259"/>
      <c r="F2" s="259"/>
      <c r="G2" s="259"/>
      <c r="H2" s="259"/>
      <c r="I2" s="259"/>
      <c r="J2" s="259"/>
      <c r="K2" s="260"/>
    </row>
    <row r="3" spans="2:11" s="17" customFormat="1" ht="45" customHeight="1">
      <c r="B3" s="261"/>
      <c r="C3" s="389" t="s">
        <v>1320</v>
      </c>
      <c r="D3" s="389"/>
      <c r="E3" s="389"/>
      <c r="F3" s="389"/>
      <c r="G3" s="389"/>
      <c r="H3" s="389"/>
      <c r="I3" s="389"/>
      <c r="J3" s="389"/>
      <c r="K3" s="262"/>
    </row>
    <row r="4" spans="2:11" s="1" customFormat="1" ht="25.5" customHeight="1">
      <c r="B4" s="263"/>
      <c r="C4" s="394" t="s">
        <v>1321</v>
      </c>
      <c r="D4" s="394"/>
      <c r="E4" s="394"/>
      <c r="F4" s="394"/>
      <c r="G4" s="394"/>
      <c r="H4" s="394"/>
      <c r="I4" s="394"/>
      <c r="J4" s="394"/>
      <c r="K4" s="264"/>
    </row>
    <row r="5" spans="2:11" s="1" customFormat="1" ht="5.25" customHeight="1">
      <c r="B5" s="263"/>
      <c r="C5" s="265"/>
      <c r="D5" s="265"/>
      <c r="E5" s="265"/>
      <c r="F5" s="265"/>
      <c r="G5" s="265"/>
      <c r="H5" s="265"/>
      <c r="I5" s="265"/>
      <c r="J5" s="265"/>
      <c r="K5" s="264"/>
    </row>
    <row r="6" spans="2:11" s="1" customFormat="1" ht="15" customHeight="1">
      <c r="B6" s="263"/>
      <c r="C6" s="393" t="s">
        <v>1322</v>
      </c>
      <c r="D6" s="393"/>
      <c r="E6" s="393"/>
      <c r="F6" s="393"/>
      <c r="G6" s="393"/>
      <c r="H6" s="393"/>
      <c r="I6" s="393"/>
      <c r="J6" s="393"/>
      <c r="K6" s="264"/>
    </row>
    <row r="7" spans="2:11" s="1" customFormat="1" ht="15" customHeight="1">
      <c r="B7" s="267"/>
      <c r="C7" s="393" t="s">
        <v>1323</v>
      </c>
      <c r="D7" s="393"/>
      <c r="E7" s="393"/>
      <c r="F7" s="393"/>
      <c r="G7" s="393"/>
      <c r="H7" s="393"/>
      <c r="I7" s="393"/>
      <c r="J7" s="393"/>
      <c r="K7" s="264"/>
    </row>
    <row r="8" spans="2:11" s="1" customFormat="1" ht="12.75" customHeight="1">
      <c r="B8" s="267"/>
      <c r="C8" s="266"/>
      <c r="D8" s="266"/>
      <c r="E8" s="266"/>
      <c r="F8" s="266"/>
      <c r="G8" s="266"/>
      <c r="H8" s="266"/>
      <c r="I8" s="266"/>
      <c r="J8" s="266"/>
      <c r="K8" s="264"/>
    </row>
    <row r="9" spans="2:11" s="1" customFormat="1" ht="15" customHeight="1">
      <c r="B9" s="267"/>
      <c r="C9" s="393" t="s">
        <v>1324</v>
      </c>
      <c r="D9" s="393"/>
      <c r="E9" s="393"/>
      <c r="F9" s="393"/>
      <c r="G9" s="393"/>
      <c r="H9" s="393"/>
      <c r="I9" s="393"/>
      <c r="J9" s="393"/>
      <c r="K9" s="264"/>
    </row>
    <row r="10" spans="2:11" s="1" customFormat="1" ht="15" customHeight="1">
      <c r="B10" s="267"/>
      <c r="C10" s="266"/>
      <c r="D10" s="393" t="s">
        <v>1325</v>
      </c>
      <c r="E10" s="393"/>
      <c r="F10" s="393"/>
      <c r="G10" s="393"/>
      <c r="H10" s="393"/>
      <c r="I10" s="393"/>
      <c r="J10" s="393"/>
      <c r="K10" s="264"/>
    </row>
    <row r="11" spans="2:11" s="1" customFormat="1" ht="15" customHeight="1">
      <c r="B11" s="267"/>
      <c r="C11" s="268"/>
      <c r="D11" s="393" t="s">
        <v>1326</v>
      </c>
      <c r="E11" s="393"/>
      <c r="F11" s="393"/>
      <c r="G11" s="393"/>
      <c r="H11" s="393"/>
      <c r="I11" s="393"/>
      <c r="J11" s="393"/>
      <c r="K11" s="264"/>
    </row>
    <row r="12" spans="2:11" s="1" customFormat="1" ht="15" customHeight="1">
      <c r="B12" s="267"/>
      <c r="C12" s="268"/>
      <c r="D12" s="266"/>
      <c r="E12" s="266"/>
      <c r="F12" s="266"/>
      <c r="G12" s="266"/>
      <c r="H12" s="266"/>
      <c r="I12" s="266"/>
      <c r="J12" s="266"/>
      <c r="K12" s="264"/>
    </row>
    <row r="13" spans="2:11" s="1" customFormat="1" ht="15" customHeight="1">
      <c r="B13" s="267"/>
      <c r="C13" s="268"/>
      <c r="D13" s="269" t="s">
        <v>1327</v>
      </c>
      <c r="E13" s="266"/>
      <c r="F13" s="266"/>
      <c r="G13" s="266"/>
      <c r="H13" s="266"/>
      <c r="I13" s="266"/>
      <c r="J13" s="266"/>
      <c r="K13" s="264"/>
    </row>
    <row r="14" spans="2:11" s="1" customFormat="1" ht="12.75" customHeight="1">
      <c r="B14" s="267"/>
      <c r="C14" s="268"/>
      <c r="D14" s="268"/>
      <c r="E14" s="268"/>
      <c r="F14" s="268"/>
      <c r="G14" s="268"/>
      <c r="H14" s="268"/>
      <c r="I14" s="268"/>
      <c r="J14" s="268"/>
      <c r="K14" s="264"/>
    </row>
    <row r="15" spans="2:11" s="1" customFormat="1" ht="15" customHeight="1">
      <c r="B15" s="267"/>
      <c r="C15" s="268"/>
      <c r="D15" s="393" t="s">
        <v>1328</v>
      </c>
      <c r="E15" s="393"/>
      <c r="F15" s="393"/>
      <c r="G15" s="393"/>
      <c r="H15" s="393"/>
      <c r="I15" s="393"/>
      <c r="J15" s="393"/>
      <c r="K15" s="264"/>
    </row>
    <row r="16" spans="2:11" s="1" customFormat="1" ht="15" customHeight="1">
      <c r="B16" s="267"/>
      <c r="C16" s="268"/>
      <c r="D16" s="393" t="s">
        <v>1329</v>
      </c>
      <c r="E16" s="393"/>
      <c r="F16" s="393"/>
      <c r="G16" s="393"/>
      <c r="H16" s="393"/>
      <c r="I16" s="393"/>
      <c r="J16" s="393"/>
      <c r="K16" s="264"/>
    </row>
    <row r="17" spans="2:11" s="1" customFormat="1" ht="15" customHeight="1">
      <c r="B17" s="267"/>
      <c r="C17" s="268"/>
      <c r="D17" s="393" t="s">
        <v>1330</v>
      </c>
      <c r="E17" s="393"/>
      <c r="F17" s="393"/>
      <c r="G17" s="393"/>
      <c r="H17" s="393"/>
      <c r="I17" s="393"/>
      <c r="J17" s="393"/>
      <c r="K17" s="264"/>
    </row>
    <row r="18" spans="2:11" s="1" customFormat="1" ht="15" customHeight="1">
      <c r="B18" s="267"/>
      <c r="C18" s="268"/>
      <c r="D18" s="268"/>
      <c r="E18" s="270" t="s">
        <v>79</v>
      </c>
      <c r="F18" s="393" t="s">
        <v>1331</v>
      </c>
      <c r="G18" s="393"/>
      <c r="H18" s="393"/>
      <c r="I18" s="393"/>
      <c r="J18" s="393"/>
      <c r="K18" s="264"/>
    </row>
    <row r="19" spans="2:11" s="1" customFormat="1" ht="15" customHeight="1">
      <c r="B19" s="267"/>
      <c r="C19" s="268"/>
      <c r="D19" s="268"/>
      <c r="E19" s="270" t="s">
        <v>1332</v>
      </c>
      <c r="F19" s="393" t="s">
        <v>1333</v>
      </c>
      <c r="G19" s="393"/>
      <c r="H19" s="393"/>
      <c r="I19" s="393"/>
      <c r="J19" s="393"/>
      <c r="K19" s="264"/>
    </row>
    <row r="20" spans="2:11" s="1" customFormat="1" ht="15" customHeight="1">
      <c r="B20" s="267"/>
      <c r="C20" s="268"/>
      <c r="D20" s="268"/>
      <c r="E20" s="270" t="s">
        <v>1334</v>
      </c>
      <c r="F20" s="393" t="s">
        <v>1335</v>
      </c>
      <c r="G20" s="393"/>
      <c r="H20" s="393"/>
      <c r="I20" s="393"/>
      <c r="J20" s="393"/>
      <c r="K20" s="264"/>
    </row>
    <row r="21" spans="2:11" s="1" customFormat="1" ht="15" customHeight="1">
      <c r="B21" s="267"/>
      <c r="C21" s="268"/>
      <c r="D21" s="268"/>
      <c r="E21" s="270" t="s">
        <v>1336</v>
      </c>
      <c r="F21" s="393" t="s">
        <v>1337</v>
      </c>
      <c r="G21" s="393"/>
      <c r="H21" s="393"/>
      <c r="I21" s="393"/>
      <c r="J21" s="393"/>
      <c r="K21" s="264"/>
    </row>
    <row r="22" spans="2:11" s="1" customFormat="1" ht="15" customHeight="1">
      <c r="B22" s="267"/>
      <c r="C22" s="268"/>
      <c r="D22" s="268"/>
      <c r="E22" s="270" t="s">
        <v>1043</v>
      </c>
      <c r="F22" s="393" t="s">
        <v>1044</v>
      </c>
      <c r="G22" s="393"/>
      <c r="H22" s="393"/>
      <c r="I22" s="393"/>
      <c r="J22" s="393"/>
      <c r="K22" s="264"/>
    </row>
    <row r="23" spans="2:11" s="1" customFormat="1" ht="15" customHeight="1">
      <c r="B23" s="267"/>
      <c r="C23" s="268"/>
      <c r="D23" s="268"/>
      <c r="E23" s="270" t="s">
        <v>1338</v>
      </c>
      <c r="F23" s="393" t="s">
        <v>1339</v>
      </c>
      <c r="G23" s="393"/>
      <c r="H23" s="393"/>
      <c r="I23" s="393"/>
      <c r="J23" s="393"/>
      <c r="K23" s="264"/>
    </row>
    <row r="24" spans="2:11" s="1" customFormat="1" ht="12.75" customHeight="1">
      <c r="B24" s="267"/>
      <c r="C24" s="268"/>
      <c r="D24" s="268"/>
      <c r="E24" s="268"/>
      <c r="F24" s="268"/>
      <c r="G24" s="268"/>
      <c r="H24" s="268"/>
      <c r="I24" s="268"/>
      <c r="J24" s="268"/>
      <c r="K24" s="264"/>
    </row>
    <row r="25" spans="2:11" s="1" customFormat="1" ht="15" customHeight="1">
      <c r="B25" s="267"/>
      <c r="C25" s="393" t="s">
        <v>1340</v>
      </c>
      <c r="D25" s="393"/>
      <c r="E25" s="393"/>
      <c r="F25" s="393"/>
      <c r="G25" s="393"/>
      <c r="H25" s="393"/>
      <c r="I25" s="393"/>
      <c r="J25" s="393"/>
      <c r="K25" s="264"/>
    </row>
    <row r="26" spans="2:11" s="1" customFormat="1" ht="15" customHeight="1">
      <c r="B26" s="267"/>
      <c r="C26" s="393" t="s">
        <v>1341</v>
      </c>
      <c r="D26" s="393"/>
      <c r="E26" s="393"/>
      <c r="F26" s="393"/>
      <c r="G26" s="393"/>
      <c r="H26" s="393"/>
      <c r="I26" s="393"/>
      <c r="J26" s="393"/>
      <c r="K26" s="264"/>
    </row>
    <row r="27" spans="2:11" s="1" customFormat="1" ht="15" customHeight="1">
      <c r="B27" s="267"/>
      <c r="C27" s="266"/>
      <c r="D27" s="393" t="s">
        <v>1342</v>
      </c>
      <c r="E27" s="393"/>
      <c r="F27" s="393"/>
      <c r="G27" s="393"/>
      <c r="H27" s="393"/>
      <c r="I27" s="393"/>
      <c r="J27" s="393"/>
      <c r="K27" s="264"/>
    </row>
    <row r="28" spans="2:11" s="1" customFormat="1" ht="15" customHeight="1">
      <c r="B28" s="267"/>
      <c r="C28" s="268"/>
      <c r="D28" s="393" t="s">
        <v>1343</v>
      </c>
      <c r="E28" s="393"/>
      <c r="F28" s="393"/>
      <c r="G28" s="393"/>
      <c r="H28" s="393"/>
      <c r="I28" s="393"/>
      <c r="J28" s="393"/>
      <c r="K28" s="264"/>
    </row>
    <row r="29" spans="2:11" s="1" customFormat="1" ht="12.75" customHeight="1">
      <c r="B29" s="267"/>
      <c r="C29" s="268"/>
      <c r="D29" s="268"/>
      <c r="E29" s="268"/>
      <c r="F29" s="268"/>
      <c r="G29" s="268"/>
      <c r="H29" s="268"/>
      <c r="I29" s="268"/>
      <c r="J29" s="268"/>
      <c r="K29" s="264"/>
    </row>
    <row r="30" spans="2:11" s="1" customFormat="1" ht="15" customHeight="1">
      <c r="B30" s="267"/>
      <c r="C30" s="268"/>
      <c r="D30" s="393" t="s">
        <v>1344</v>
      </c>
      <c r="E30" s="393"/>
      <c r="F30" s="393"/>
      <c r="G30" s="393"/>
      <c r="H30" s="393"/>
      <c r="I30" s="393"/>
      <c r="J30" s="393"/>
      <c r="K30" s="264"/>
    </row>
    <row r="31" spans="2:11" s="1" customFormat="1" ht="15" customHeight="1">
      <c r="B31" s="267"/>
      <c r="C31" s="268"/>
      <c r="D31" s="393" t="s">
        <v>1345</v>
      </c>
      <c r="E31" s="393"/>
      <c r="F31" s="393"/>
      <c r="G31" s="393"/>
      <c r="H31" s="393"/>
      <c r="I31" s="393"/>
      <c r="J31" s="393"/>
      <c r="K31" s="264"/>
    </row>
    <row r="32" spans="2:11" s="1" customFormat="1" ht="12.75" customHeight="1">
      <c r="B32" s="267"/>
      <c r="C32" s="268"/>
      <c r="D32" s="268"/>
      <c r="E32" s="268"/>
      <c r="F32" s="268"/>
      <c r="G32" s="268"/>
      <c r="H32" s="268"/>
      <c r="I32" s="268"/>
      <c r="J32" s="268"/>
      <c r="K32" s="264"/>
    </row>
    <row r="33" spans="2:11" s="1" customFormat="1" ht="15" customHeight="1">
      <c r="B33" s="267"/>
      <c r="C33" s="268"/>
      <c r="D33" s="393" t="s">
        <v>1346</v>
      </c>
      <c r="E33" s="393"/>
      <c r="F33" s="393"/>
      <c r="G33" s="393"/>
      <c r="H33" s="393"/>
      <c r="I33" s="393"/>
      <c r="J33" s="393"/>
      <c r="K33" s="264"/>
    </row>
    <row r="34" spans="2:11" s="1" customFormat="1" ht="15" customHeight="1">
      <c r="B34" s="267"/>
      <c r="C34" s="268"/>
      <c r="D34" s="393" t="s">
        <v>1347</v>
      </c>
      <c r="E34" s="393"/>
      <c r="F34" s="393"/>
      <c r="G34" s="393"/>
      <c r="H34" s="393"/>
      <c r="I34" s="393"/>
      <c r="J34" s="393"/>
      <c r="K34" s="264"/>
    </row>
    <row r="35" spans="2:11" s="1" customFormat="1" ht="15" customHeight="1">
      <c r="B35" s="267"/>
      <c r="C35" s="268"/>
      <c r="D35" s="393" t="s">
        <v>1348</v>
      </c>
      <c r="E35" s="393"/>
      <c r="F35" s="393"/>
      <c r="G35" s="393"/>
      <c r="H35" s="393"/>
      <c r="I35" s="393"/>
      <c r="J35" s="393"/>
      <c r="K35" s="264"/>
    </row>
    <row r="36" spans="2:11" s="1" customFormat="1" ht="15" customHeight="1">
      <c r="B36" s="267"/>
      <c r="C36" s="268"/>
      <c r="D36" s="266"/>
      <c r="E36" s="269" t="s">
        <v>115</v>
      </c>
      <c r="F36" s="266"/>
      <c r="G36" s="393" t="s">
        <v>1349</v>
      </c>
      <c r="H36" s="393"/>
      <c r="I36" s="393"/>
      <c r="J36" s="393"/>
      <c r="K36" s="264"/>
    </row>
    <row r="37" spans="2:11" s="1" customFormat="1" ht="30.75" customHeight="1">
      <c r="B37" s="267"/>
      <c r="C37" s="268"/>
      <c r="D37" s="266"/>
      <c r="E37" s="269" t="s">
        <v>1350</v>
      </c>
      <c r="F37" s="266"/>
      <c r="G37" s="393" t="s">
        <v>1351</v>
      </c>
      <c r="H37" s="393"/>
      <c r="I37" s="393"/>
      <c r="J37" s="393"/>
      <c r="K37" s="264"/>
    </row>
    <row r="38" spans="2:11" s="1" customFormat="1" ht="15" customHeight="1">
      <c r="B38" s="267"/>
      <c r="C38" s="268"/>
      <c r="D38" s="266"/>
      <c r="E38" s="269" t="s">
        <v>53</v>
      </c>
      <c r="F38" s="266"/>
      <c r="G38" s="393" t="s">
        <v>1352</v>
      </c>
      <c r="H38" s="393"/>
      <c r="I38" s="393"/>
      <c r="J38" s="393"/>
      <c r="K38" s="264"/>
    </row>
    <row r="39" spans="2:11" s="1" customFormat="1" ht="15" customHeight="1">
      <c r="B39" s="267"/>
      <c r="C39" s="268"/>
      <c r="D39" s="266"/>
      <c r="E39" s="269" t="s">
        <v>54</v>
      </c>
      <c r="F39" s="266"/>
      <c r="G39" s="393" t="s">
        <v>1353</v>
      </c>
      <c r="H39" s="393"/>
      <c r="I39" s="393"/>
      <c r="J39" s="393"/>
      <c r="K39" s="264"/>
    </row>
    <row r="40" spans="2:11" s="1" customFormat="1" ht="15" customHeight="1">
      <c r="B40" s="267"/>
      <c r="C40" s="268"/>
      <c r="D40" s="266"/>
      <c r="E40" s="269" t="s">
        <v>116</v>
      </c>
      <c r="F40" s="266"/>
      <c r="G40" s="393" t="s">
        <v>1354</v>
      </c>
      <c r="H40" s="393"/>
      <c r="I40" s="393"/>
      <c r="J40" s="393"/>
      <c r="K40" s="264"/>
    </row>
    <row r="41" spans="2:11" s="1" customFormat="1" ht="15" customHeight="1">
      <c r="B41" s="267"/>
      <c r="C41" s="268"/>
      <c r="D41" s="266"/>
      <c r="E41" s="269" t="s">
        <v>117</v>
      </c>
      <c r="F41" s="266"/>
      <c r="G41" s="393" t="s">
        <v>1355</v>
      </c>
      <c r="H41" s="393"/>
      <c r="I41" s="393"/>
      <c r="J41" s="393"/>
      <c r="K41" s="264"/>
    </row>
    <row r="42" spans="2:11" s="1" customFormat="1" ht="15" customHeight="1">
      <c r="B42" s="267"/>
      <c r="C42" s="268"/>
      <c r="D42" s="266"/>
      <c r="E42" s="269" t="s">
        <v>1356</v>
      </c>
      <c r="F42" s="266"/>
      <c r="G42" s="393" t="s">
        <v>1357</v>
      </c>
      <c r="H42" s="393"/>
      <c r="I42" s="393"/>
      <c r="J42" s="393"/>
      <c r="K42" s="264"/>
    </row>
    <row r="43" spans="2:11" s="1" customFormat="1" ht="15" customHeight="1">
      <c r="B43" s="267"/>
      <c r="C43" s="268"/>
      <c r="D43" s="266"/>
      <c r="E43" s="269"/>
      <c r="F43" s="266"/>
      <c r="G43" s="393" t="s">
        <v>1358</v>
      </c>
      <c r="H43" s="393"/>
      <c r="I43" s="393"/>
      <c r="J43" s="393"/>
      <c r="K43" s="264"/>
    </row>
    <row r="44" spans="2:11" s="1" customFormat="1" ht="15" customHeight="1">
      <c r="B44" s="267"/>
      <c r="C44" s="268"/>
      <c r="D44" s="266"/>
      <c r="E44" s="269" t="s">
        <v>1359</v>
      </c>
      <c r="F44" s="266"/>
      <c r="G44" s="393" t="s">
        <v>1360</v>
      </c>
      <c r="H44" s="393"/>
      <c r="I44" s="393"/>
      <c r="J44" s="393"/>
      <c r="K44" s="264"/>
    </row>
    <row r="45" spans="2:11" s="1" customFormat="1" ht="15" customHeight="1">
      <c r="B45" s="267"/>
      <c r="C45" s="268"/>
      <c r="D45" s="266"/>
      <c r="E45" s="269" t="s">
        <v>119</v>
      </c>
      <c r="F45" s="266"/>
      <c r="G45" s="393" t="s">
        <v>1361</v>
      </c>
      <c r="H45" s="393"/>
      <c r="I45" s="393"/>
      <c r="J45" s="393"/>
      <c r="K45" s="264"/>
    </row>
    <row r="46" spans="2:11" s="1" customFormat="1" ht="12.75" customHeight="1">
      <c r="B46" s="267"/>
      <c r="C46" s="268"/>
      <c r="D46" s="266"/>
      <c r="E46" s="266"/>
      <c r="F46" s="266"/>
      <c r="G46" s="266"/>
      <c r="H46" s="266"/>
      <c r="I46" s="266"/>
      <c r="J46" s="266"/>
      <c r="K46" s="264"/>
    </row>
    <row r="47" spans="2:11" s="1" customFormat="1" ht="15" customHeight="1">
      <c r="B47" s="267"/>
      <c r="C47" s="268"/>
      <c r="D47" s="393" t="s">
        <v>1362</v>
      </c>
      <c r="E47" s="393"/>
      <c r="F47" s="393"/>
      <c r="G47" s="393"/>
      <c r="H47" s="393"/>
      <c r="I47" s="393"/>
      <c r="J47" s="393"/>
      <c r="K47" s="264"/>
    </row>
    <row r="48" spans="2:11" s="1" customFormat="1" ht="15" customHeight="1">
      <c r="B48" s="267"/>
      <c r="C48" s="268"/>
      <c r="D48" s="268"/>
      <c r="E48" s="393" t="s">
        <v>1363</v>
      </c>
      <c r="F48" s="393"/>
      <c r="G48" s="393"/>
      <c r="H48" s="393"/>
      <c r="I48" s="393"/>
      <c r="J48" s="393"/>
      <c r="K48" s="264"/>
    </row>
    <row r="49" spans="2:11" s="1" customFormat="1" ht="15" customHeight="1">
      <c r="B49" s="267"/>
      <c r="C49" s="268"/>
      <c r="D49" s="268"/>
      <c r="E49" s="393" t="s">
        <v>1364</v>
      </c>
      <c r="F49" s="393"/>
      <c r="G49" s="393"/>
      <c r="H49" s="393"/>
      <c r="I49" s="393"/>
      <c r="J49" s="393"/>
      <c r="K49" s="264"/>
    </row>
    <row r="50" spans="2:11" s="1" customFormat="1" ht="15" customHeight="1">
      <c r="B50" s="267"/>
      <c r="C50" s="268"/>
      <c r="D50" s="268"/>
      <c r="E50" s="393" t="s">
        <v>1365</v>
      </c>
      <c r="F50" s="393"/>
      <c r="G50" s="393"/>
      <c r="H50" s="393"/>
      <c r="I50" s="393"/>
      <c r="J50" s="393"/>
      <c r="K50" s="264"/>
    </row>
    <row r="51" spans="2:11" s="1" customFormat="1" ht="15" customHeight="1">
      <c r="B51" s="267"/>
      <c r="C51" s="268"/>
      <c r="D51" s="393" t="s">
        <v>1366</v>
      </c>
      <c r="E51" s="393"/>
      <c r="F51" s="393"/>
      <c r="G51" s="393"/>
      <c r="H51" s="393"/>
      <c r="I51" s="393"/>
      <c r="J51" s="393"/>
      <c r="K51" s="264"/>
    </row>
    <row r="52" spans="2:11" s="1" customFormat="1" ht="25.5" customHeight="1">
      <c r="B52" s="263"/>
      <c r="C52" s="394" t="s">
        <v>1367</v>
      </c>
      <c r="D52" s="394"/>
      <c r="E52" s="394"/>
      <c r="F52" s="394"/>
      <c r="G52" s="394"/>
      <c r="H52" s="394"/>
      <c r="I52" s="394"/>
      <c r="J52" s="394"/>
      <c r="K52" s="264"/>
    </row>
    <row r="53" spans="2:11" s="1" customFormat="1" ht="5.25" customHeight="1">
      <c r="B53" s="263"/>
      <c r="C53" s="265"/>
      <c r="D53" s="265"/>
      <c r="E53" s="265"/>
      <c r="F53" s="265"/>
      <c r="G53" s="265"/>
      <c r="H53" s="265"/>
      <c r="I53" s="265"/>
      <c r="J53" s="265"/>
      <c r="K53" s="264"/>
    </row>
    <row r="54" spans="2:11" s="1" customFormat="1" ht="15" customHeight="1">
      <c r="B54" s="263"/>
      <c r="C54" s="393" t="s">
        <v>1368</v>
      </c>
      <c r="D54" s="393"/>
      <c r="E54" s="393"/>
      <c r="F54" s="393"/>
      <c r="G54" s="393"/>
      <c r="H54" s="393"/>
      <c r="I54" s="393"/>
      <c r="J54" s="393"/>
      <c r="K54" s="264"/>
    </row>
    <row r="55" spans="2:11" s="1" customFormat="1" ht="15" customHeight="1">
      <c r="B55" s="263"/>
      <c r="C55" s="393" t="s">
        <v>1369</v>
      </c>
      <c r="D55" s="393"/>
      <c r="E55" s="393"/>
      <c r="F55" s="393"/>
      <c r="G55" s="393"/>
      <c r="H55" s="393"/>
      <c r="I55" s="393"/>
      <c r="J55" s="393"/>
      <c r="K55" s="264"/>
    </row>
    <row r="56" spans="2:11" s="1" customFormat="1" ht="12.75" customHeight="1">
      <c r="B56" s="263"/>
      <c r="C56" s="266"/>
      <c r="D56" s="266"/>
      <c r="E56" s="266"/>
      <c r="F56" s="266"/>
      <c r="G56" s="266"/>
      <c r="H56" s="266"/>
      <c r="I56" s="266"/>
      <c r="J56" s="266"/>
      <c r="K56" s="264"/>
    </row>
    <row r="57" spans="2:11" s="1" customFormat="1" ht="15" customHeight="1">
      <c r="B57" s="263"/>
      <c r="C57" s="393" t="s">
        <v>1370</v>
      </c>
      <c r="D57" s="393"/>
      <c r="E57" s="393"/>
      <c r="F57" s="393"/>
      <c r="G57" s="393"/>
      <c r="H57" s="393"/>
      <c r="I57" s="393"/>
      <c r="J57" s="393"/>
      <c r="K57" s="264"/>
    </row>
    <row r="58" spans="2:11" s="1" customFormat="1" ht="15" customHeight="1">
      <c r="B58" s="263"/>
      <c r="C58" s="268"/>
      <c r="D58" s="393" t="s">
        <v>1371</v>
      </c>
      <c r="E58" s="393"/>
      <c r="F58" s="393"/>
      <c r="G58" s="393"/>
      <c r="H58" s="393"/>
      <c r="I58" s="393"/>
      <c r="J58" s="393"/>
      <c r="K58" s="264"/>
    </row>
    <row r="59" spans="2:11" s="1" customFormat="1" ht="15" customHeight="1">
      <c r="B59" s="263"/>
      <c r="C59" s="268"/>
      <c r="D59" s="393" t="s">
        <v>1372</v>
      </c>
      <c r="E59" s="393"/>
      <c r="F59" s="393"/>
      <c r="G59" s="393"/>
      <c r="H59" s="393"/>
      <c r="I59" s="393"/>
      <c r="J59" s="393"/>
      <c r="K59" s="264"/>
    </row>
    <row r="60" spans="2:11" s="1" customFormat="1" ht="15" customHeight="1">
      <c r="B60" s="263"/>
      <c r="C60" s="268"/>
      <c r="D60" s="393" t="s">
        <v>1373</v>
      </c>
      <c r="E60" s="393"/>
      <c r="F60" s="393"/>
      <c r="G60" s="393"/>
      <c r="H60" s="393"/>
      <c r="I60" s="393"/>
      <c r="J60" s="393"/>
      <c r="K60" s="264"/>
    </row>
    <row r="61" spans="2:11" s="1" customFormat="1" ht="15" customHeight="1">
      <c r="B61" s="263"/>
      <c r="C61" s="268"/>
      <c r="D61" s="393" t="s">
        <v>1374</v>
      </c>
      <c r="E61" s="393"/>
      <c r="F61" s="393"/>
      <c r="G61" s="393"/>
      <c r="H61" s="393"/>
      <c r="I61" s="393"/>
      <c r="J61" s="393"/>
      <c r="K61" s="264"/>
    </row>
    <row r="62" spans="2:11" s="1" customFormat="1" ht="15" customHeight="1">
      <c r="B62" s="263"/>
      <c r="C62" s="268"/>
      <c r="D62" s="395" t="s">
        <v>1375</v>
      </c>
      <c r="E62" s="395"/>
      <c r="F62" s="395"/>
      <c r="G62" s="395"/>
      <c r="H62" s="395"/>
      <c r="I62" s="395"/>
      <c r="J62" s="395"/>
      <c r="K62" s="264"/>
    </row>
    <row r="63" spans="2:11" s="1" customFormat="1" ht="15" customHeight="1">
      <c r="B63" s="263"/>
      <c r="C63" s="268"/>
      <c r="D63" s="393" t="s">
        <v>1376</v>
      </c>
      <c r="E63" s="393"/>
      <c r="F63" s="393"/>
      <c r="G63" s="393"/>
      <c r="H63" s="393"/>
      <c r="I63" s="393"/>
      <c r="J63" s="393"/>
      <c r="K63" s="264"/>
    </row>
    <row r="64" spans="2:11" s="1" customFormat="1" ht="12.75" customHeight="1">
      <c r="B64" s="263"/>
      <c r="C64" s="268"/>
      <c r="D64" s="268"/>
      <c r="E64" s="271"/>
      <c r="F64" s="268"/>
      <c r="G64" s="268"/>
      <c r="H64" s="268"/>
      <c r="I64" s="268"/>
      <c r="J64" s="268"/>
      <c r="K64" s="264"/>
    </row>
    <row r="65" spans="2:11" s="1" customFormat="1" ht="15" customHeight="1">
      <c r="B65" s="263"/>
      <c r="C65" s="268"/>
      <c r="D65" s="393" t="s">
        <v>1377</v>
      </c>
      <c r="E65" s="393"/>
      <c r="F65" s="393"/>
      <c r="G65" s="393"/>
      <c r="H65" s="393"/>
      <c r="I65" s="393"/>
      <c r="J65" s="393"/>
      <c r="K65" s="264"/>
    </row>
    <row r="66" spans="2:11" s="1" customFormat="1" ht="15" customHeight="1">
      <c r="B66" s="263"/>
      <c r="C66" s="268"/>
      <c r="D66" s="395" t="s">
        <v>1378</v>
      </c>
      <c r="E66" s="395"/>
      <c r="F66" s="395"/>
      <c r="G66" s="395"/>
      <c r="H66" s="395"/>
      <c r="I66" s="395"/>
      <c r="J66" s="395"/>
      <c r="K66" s="264"/>
    </row>
    <row r="67" spans="2:11" s="1" customFormat="1" ht="15" customHeight="1">
      <c r="B67" s="263"/>
      <c r="C67" s="268"/>
      <c r="D67" s="393" t="s">
        <v>1379</v>
      </c>
      <c r="E67" s="393"/>
      <c r="F67" s="393"/>
      <c r="G67" s="393"/>
      <c r="H67" s="393"/>
      <c r="I67" s="393"/>
      <c r="J67" s="393"/>
      <c r="K67" s="264"/>
    </row>
    <row r="68" spans="2:11" s="1" customFormat="1" ht="15" customHeight="1">
      <c r="B68" s="263"/>
      <c r="C68" s="268"/>
      <c r="D68" s="393" t="s">
        <v>1380</v>
      </c>
      <c r="E68" s="393"/>
      <c r="F68" s="393"/>
      <c r="G68" s="393"/>
      <c r="H68" s="393"/>
      <c r="I68" s="393"/>
      <c r="J68" s="393"/>
      <c r="K68" s="264"/>
    </row>
    <row r="69" spans="2:11" s="1" customFormat="1" ht="15" customHeight="1">
      <c r="B69" s="263"/>
      <c r="C69" s="268"/>
      <c r="D69" s="393" t="s">
        <v>1381</v>
      </c>
      <c r="E69" s="393"/>
      <c r="F69" s="393"/>
      <c r="G69" s="393"/>
      <c r="H69" s="393"/>
      <c r="I69" s="393"/>
      <c r="J69" s="393"/>
      <c r="K69" s="264"/>
    </row>
    <row r="70" spans="2:11" s="1" customFormat="1" ht="15" customHeight="1">
      <c r="B70" s="263"/>
      <c r="C70" s="268"/>
      <c r="D70" s="393" t="s">
        <v>1382</v>
      </c>
      <c r="E70" s="393"/>
      <c r="F70" s="393"/>
      <c r="G70" s="393"/>
      <c r="H70" s="393"/>
      <c r="I70" s="393"/>
      <c r="J70" s="393"/>
      <c r="K70" s="264"/>
    </row>
    <row r="71" spans="2:11" s="1" customFormat="1" ht="12.75" customHeight="1">
      <c r="B71" s="272"/>
      <c r="C71" s="273"/>
      <c r="D71" s="273"/>
      <c r="E71" s="273"/>
      <c r="F71" s="273"/>
      <c r="G71" s="273"/>
      <c r="H71" s="273"/>
      <c r="I71" s="273"/>
      <c r="J71" s="273"/>
      <c r="K71" s="274"/>
    </row>
    <row r="72" spans="2:11" s="1" customFormat="1" ht="18.75" customHeight="1">
      <c r="B72" s="275"/>
      <c r="C72" s="275"/>
      <c r="D72" s="275"/>
      <c r="E72" s="275"/>
      <c r="F72" s="275"/>
      <c r="G72" s="275"/>
      <c r="H72" s="275"/>
      <c r="I72" s="275"/>
      <c r="J72" s="275"/>
      <c r="K72" s="276"/>
    </row>
    <row r="73" spans="2:11" s="1" customFormat="1" ht="18.75" customHeight="1">
      <c r="B73" s="276"/>
      <c r="C73" s="276"/>
      <c r="D73" s="276"/>
      <c r="E73" s="276"/>
      <c r="F73" s="276"/>
      <c r="G73" s="276"/>
      <c r="H73" s="276"/>
      <c r="I73" s="276"/>
      <c r="J73" s="276"/>
      <c r="K73" s="276"/>
    </row>
    <row r="74" spans="2:11" s="1" customFormat="1" ht="7.5" customHeight="1">
      <c r="B74" s="277"/>
      <c r="C74" s="278"/>
      <c r="D74" s="278"/>
      <c r="E74" s="278"/>
      <c r="F74" s="278"/>
      <c r="G74" s="278"/>
      <c r="H74" s="278"/>
      <c r="I74" s="278"/>
      <c r="J74" s="278"/>
      <c r="K74" s="279"/>
    </row>
    <row r="75" spans="2:11" s="1" customFormat="1" ht="45" customHeight="1">
      <c r="B75" s="280"/>
      <c r="C75" s="388" t="s">
        <v>1383</v>
      </c>
      <c r="D75" s="388"/>
      <c r="E75" s="388"/>
      <c r="F75" s="388"/>
      <c r="G75" s="388"/>
      <c r="H75" s="388"/>
      <c r="I75" s="388"/>
      <c r="J75" s="388"/>
      <c r="K75" s="281"/>
    </row>
    <row r="76" spans="2:11" s="1" customFormat="1" ht="17.25" customHeight="1">
      <c r="B76" s="280"/>
      <c r="C76" s="282" t="s">
        <v>1384</v>
      </c>
      <c r="D76" s="282"/>
      <c r="E76" s="282"/>
      <c r="F76" s="282" t="s">
        <v>1385</v>
      </c>
      <c r="G76" s="283"/>
      <c r="H76" s="282" t="s">
        <v>54</v>
      </c>
      <c r="I76" s="282" t="s">
        <v>57</v>
      </c>
      <c r="J76" s="282" t="s">
        <v>1386</v>
      </c>
      <c r="K76" s="281"/>
    </row>
    <row r="77" spans="2:11" s="1" customFormat="1" ht="17.25" customHeight="1">
      <c r="B77" s="280"/>
      <c r="C77" s="284" t="s">
        <v>1387</v>
      </c>
      <c r="D77" s="284"/>
      <c r="E77" s="284"/>
      <c r="F77" s="285" t="s">
        <v>1388</v>
      </c>
      <c r="G77" s="286"/>
      <c r="H77" s="284"/>
      <c r="I77" s="284"/>
      <c r="J77" s="284" t="s">
        <v>1389</v>
      </c>
      <c r="K77" s="281"/>
    </row>
    <row r="78" spans="2:11" s="1" customFormat="1" ht="5.25" customHeight="1">
      <c r="B78" s="280"/>
      <c r="C78" s="287"/>
      <c r="D78" s="287"/>
      <c r="E78" s="287"/>
      <c r="F78" s="287"/>
      <c r="G78" s="288"/>
      <c r="H78" s="287"/>
      <c r="I78" s="287"/>
      <c r="J78" s="287"/>
      <c r="K78" s="281"/>
    </row>
    <row r="79" spans="2:11" s="1" customFormat="1" ht="15" customHeight="1">
      <c r="B79" s="280"/>
      <c r="C79" s="269" t="s">
        <v>53</v>
      </c>
      <c r="D79" s="289"/>
      <c r="E79" s="289"/>
      <c r="F79" s="290" t="s">
        <v>1390</v>
      </c>
      <c r="G79" s="291"/>
      <c r="H79" s="269" t="s">
        <v>1391</v>
      </c>
      <c r="I79" s="269" t="s">
        <v>1392</v>
      </c>
      <c r="J79" s="269">
        <v>20</v>
      </c>
      <c r="K79" s="281"/>
    </row>
    <row r="80" spans="2:11" s="1" customFormat="1" ht="15" customHeight="1">
      <c r="B80" s="280"/>
      <c r="C80" s="269" t="s">
        <v>1393</v>
      </c>
      <c r="D80" s="269"/>
      <c r="E80" s="269"/>
      <c r="F80" s="290" t="s">
        <v>1390</v>
      </c>
      <c r="G80" s="291"/>
      <c r="H80" s="269" t="s">
        <v>1394</v>
      </c>
      <c r="I80" s="269" t="s">
        <v>1392</v>
      </c>
      <c r="J80" s="269">
        <v>120</v>
      </c>
      <c r="K80" s="281"/>
    </row>
    <row r="81" spans="2:11" s="1" customFormat="1" ht="15" customHeight="1">
      <c r="B81" s="292"/>
      <c r="C81" s="269" t="s">
        <v>1395</v>
      </c>
      <c r="D81" s="269"/>
      <c r="E81" s="269"/>
      <c r="F81" s="290" t="s">
        <v>1396</v>
      </c>
      <c r="G81" s="291"/>
      <c r="H81" s="269" t="s">
        <v>1397</v>
      </c>
      <c r="I81" s="269" t="s">
        <v>1392</v>
      </c>
      <c r="J81" s="269">
        <v>50</v>
      </c>
      <c r="K81" s="281"/>
    </row>
    <row r="82" spans="2:11" s="1" customFormat="1" ht="15" customHeight="1">
      <c r="B82" s="292"/>
      <c r="C82" s="269" t="s">
        <v>1398</v>
      </c>
      <c r="D82" s="269"/>
      <c r="E82" s="269"/>
      <c r="F82" s="290" t="s">
        <v>1390</v>
      </c>
      <c r="G82" s="291"/>
      <c r="H82" s="269" t="s">
        <v>1399</v>
      </c>
      <c r="I82" s="269" t="s">
        <v>1400</v>
      </c>
      <c r="J82" s="269"/>
      <c r="K82" s="281"/>
    </row>
    <row r="83" spans="2:11" s="1" customFormat="1" ht="15" customHeight="1">
      <c r="B83" s="292"/>
      <c r="C83" s="293" t="s">
        <v>1401</v>
      </c>
      <c r="D83" s="293"/>
      <c r="E83" s="293"/>
      <c r="F83" s="294" t="s">
        <v>1396</v>
      </c>
      <c r="G83" s="293"/>
      <c r="H83" s="293" t="s">
        <v>1402</v>
      </c>
      <c r="I83" s="293" t="s">
        <v>1392</v>
      </c>
      <c r="J83" s="293">
        <v>15</v>
      </c>
      <c r="K83" s="281"/>
    </row>
    <row r="84" spans="2:11" s="1" customFormat="1" ht="15" customHeight="1">
      <c r="B84" s="292"/>
      <c r="C84" s="293" t="s">
        <v>1403</v>
      </c>
      <c r="D84" s="293"/>
      <c r="E84" s="293"/>
      <c r="F84" s="294" t="s">
        <v>1396</v>
      </c>
      <c r="G84" s="293"/>
      <c r="H84" s="293" t="s">
        <v>1404</v>
      </c>
      <c r="I84" s="293" t="s">
        <v>1392</v>
      </c>
      <c r="J84" s="293">
        <v>15</v>
      </c>
      <c r="K84" s="281"/>
    </row>
    <row r="85" spans="2:11" s="1" customFormat="1" ht="15" customHeight="1">
      <c r="B85" s="292"/>
      <c r="C85" s="293" t="s">
        <v>1405</v>
      </c>
      <c r="D85" s="293"/>
      <c r="E85" s="293"/>
      <c r="F85" s="294" t="s">
        <v>1396</v>
      </c>
      <c r="G85" s="293"/>
      <c r="H85" s="293" t="s">
        <v>1406</v>
      </c>
      <c r="I85" s="293" t="s">
        <v>1392</v>
      </c>
      <c r="J85" s="293">
        <v>20</v>
      </c>
      <c r="K85" s="281"/>
    </row>
    <row r="86" spans="2:11" s="1" customFormat="1" ht="15" customHeight="1">
      <c r="B86" s="292"/>
      <c r="C86" s="293" t="s">
        <v>1407</v>
      </c>
      <c r="D86" s="293"/>
      <c r="E86" s="293"/>
      <c r="F86" s="294" t="s">
        <v>1396</v>
      </c>
      <c r="G86" s="293"/>
      <c r="H86" s="293" t="s">
        <v>1408</v>
      </c>
      <c r="I86" s="293" t="s">
        <v>1392</v>
      </c>
      <c r="J86" s="293">
        <v>20</v>
      </c>
      <c r="K86" s="281"/>
    </row>
    <row r="87" spans="2:11" s="1" customFormat="1" ht="15" customHeight="1">
      <c r="B87" s="292"/>
      <c r="C87" s="269" t="s">
        <v>1409</v>
      </c>
      <c r="D87" s="269"/>
      <c r="E87" s="269"/>
      <c r="F87" s="290" t="s">
        <v>1396</v>
      </c>
      <c r="G87" s="291"/>
      <c r="H87" s="269" t="s">
        <v>1410</v>
      </c>
      <c r="I87" s="269" t="s">
        <v>1392</v>
      </c>
      <c r="J87" s="269">
        <v>50</v>
      </c>
      <c r="K87" s="281"/>
    </row>
    <row r="88" spans="2:11" s="1" customFormat="1" ht="15" customHeight="1">
      <c r="B88" s="292"/>
      <c r="C88" s="269" t="s">
        <v>1411</v>
      </c>
      <c r="D88" s="269"/>
      <c r="E88" s="269"/>
      <c r="F88" s="290" t="s">
        <v>1396</v>
      </c>
      <c r="G88" s="291"/>
      <c r="H88" s="269" t="s">
        <v>1412</v>
      </c>
      <c r="I88" s="269" t="s">
        <v>1392</v>
      </c>
      <c r="J88" s="269">
        <v>20</v>
      </c>
      <c r="K88" s="281"/>
    </row>
    <row r="89" spans="2:11" s="1" customFormat="1" ht="15" customHeight="1">
      <c r="B89" s="292"/>
      <c r="C89" s="269" t="s">
        <v>1413</v>
      </c>
      <c r="D89" s="269"/>
      <c r="E89" s="269"/>
      <c r="F89" s="290" t="s">
        <v>1396</v>
      </c>
      <c r="G89" s="291"/>
      <c r="H89" s="269" t="s">
        <v>1414</v>
      </c>
      <c r="I89" s="269" t="s">
        <v>1392</v>
      </c>
      <c r="J89" s="269">
        <v>20</v>
      </c>
      <c r="K89" s="281"/>
    </row>
    <row r="90" spans="2:11" s="1" customFormat="1" ht="15" customHeight="1">
      <c r="B90" s="292"/>
      <c r="C90" s="269" t="s">
        <v>1415</v>
      </c>
      <c r="D90" s="269"/>
      <c r="E90" s="269"/>
      <c r="F90" s="290" t="s">
        <v>1396</v>
      </c>
      <c r="G90" s="291"/>
      <c r="H90" s="269" t="s">
        <v>1416</v>
      </c>
      <c r="I90" s="269" t="s">
        <v>1392</v>
      </c>
      <c r="J90" s="269">
        <v>50</v>
      </c>
      <c r="K90" s="281"/>
    </row>
    <row r="91" spans="2:11" s="1" customFormat="1" ht="15" customHeight="1">
      <c r="B91" s="292"/>
      <c r="C91" s="269" t="s">
        <v>1417</v>
      </c>
      <c r="D91" s="269"/>
      <c r="E91" s="269"/>
      <c r="F91" s="290" t="s">
        <v>1396</v>
      </c>
      <c r="G91" s="291"/>
      <c r="H91" s="269" t="s">
        <v>1417</v>
      </c>
      <c r="I91" s="269" t="s">
        <v>1392</v>
      </c>
      <c r="J91" s="269">
        <v>50</v>
      </c>
      <c r="K91" s="281"/>
    </row>
    <row r="92" spans="2:11" s="1" customFormat="1" ht="15" customHeight="1">
      <c r="B92" s="292"/>
      <c r="C92" s="269" t="s">
        <v>1418</v>
      </c>
      <c r="D92" s="269"/>
      <c r="E92" s="269"/>
      <c r="F92" s="290" t="s">
        <v>1396</v>
      </c>
      <c r="G92" s="291"/>
      <c r="H92" s="269" t="s">
        <v>1419</v>
      </c>
      <c r="I92" s="269" t="s">
        <v>1392</v>
      </c>
      <c r="J92" s="269">
        <v>255</v>
      </c>
      <c r="K92" s="281"/>
    </row>
    <row r="93" spans="2:11" s="1" customFormat="1" ht="15" customHeight="1">
      <c r="B93" s="292"/>
      <c r="C93" s="269" t="s">
        <v>1420</v>
      </c>
      <c r="D93" s="269"/>
      <c r="E93" s="269"/>
      <c r="F93" s="290" t="s">
        <v>1390</v>
      </c>
      <c r="G93" s="291"/>
      <c r="H93" s="269" t="s">
        <v>1421</v>
      </c>
      <c r="I93" s="269" t="s">
        <v>1422</v>
      </c>
      <c r="J93" s="269"/>
      <c r="K93" s="281"/>
    </row>
    <row r="94" spans="2:11" s="1" customFormat="1" ht="15" customHeight="1">
      <c r="B94" s="292"/>
      <c r="C94" s="269" t="s">
        <v>1423</v>
      </c>
      <c r="D94" s="269"/>
      <c r="E94" s="269"/>
      <c r="F94" s="290" t="s">
        <v>1390</v>
      </c>
      <c r="G94" s="291"/>
      <c r="H94" s="269" t="s">
        <v>1424</v>
      </c>
      <c r="I94" s="269" t="s">
        <v>1425</v>
      </c>
      <c r="J94" s="269"/>
      <c r="K94" s="281"/>
    </row>
    <row r="95" spans="2:11" s="1" customFormat="1" ht="15" customHeight="1">
      <c r="B95" s="292"/>
      <c r="C95" s="269" t="s">
        <v>1426</v>
      </c>
      <c r="D95" s="269"/>
      <c r="E95" s="269"/>
      <c r="F95" s="290" t="s">
        <v>1390</v>
      </c>
      <c r="G95" s="291"/>
      <c r="H95" s="269" t="s">
        <v>1426</v>
      </c>
      <c r="I95" s="269" t="s">
        <v>1425</v>
      </c>
      <c r="J95" s="269"/>
      <c r="K95" s="281"/>
    </row>
    <row r="96" spans="2:11" s="1" customFormat="1" ht="15" customHeight="1">
      <c r="B96" s="292"/>
      <c r="C96" s="269" t="s">
        <v>38</v>
      </c>
      <c r="D96" s="269"/>
      <c r="E96" s="269"/>
      <c r="F96" s="290" t="s">
        <v>1390</v>
      </c>
      <c r="G96" s="291"/>
      <c r="H96" s="269" t="s">
        <v>1427</v>
      </c>
      <c r="I96" s="269" t="s">
        <v>1425</v>
      </c>
      <c r="J96" s="269"/>
      <c r="K96" s="281"/>
    </row>
    <row r="97" spans="2:11" s="1" customFormat="1" ht="15" customHeight="1">
      <c r="B97" s="292"/>
      <c r="C97" s="269" t="s">
        <v>48</v>
      </c>
      <c r="D97" s="269"/>
      <c r="E97" s="269"/>
      <c r="F97" s="290" t="s">
        <v>1390</v>
      </c>
      <c r="G97" s="291"/>
      <c r="H97" s="269" t="s">
        <v>1428</v>
      </c>
      <c r="I97" s="269" t="s">
        <v>1425</v>
      </c>
      <c r="J97" s="269"/>
      <c r="K97" s="281"/>
    </row>
    <row r="98" spans="2:11" s="1" customFormat="1" ht="15" customHeight="1">
      <c r="B98" s="295"/>
      <c r="C98" s="296"/>
      <c r="D98" s="296"/>
      <c r="E98" s="296"/>
      <c r="F98" s="296"/>
      <c r="G98" s="296"/>
      <c r="H98" s="296"/>
      <c r="I98" s="296"/>
      <c r="J98" s="296"/>
      <c r="K98" s="297"/>
    </row>
    <row r="99" spans="2:11" s="1" customFormat="1" ht="18.75" customHeight="1">
      <c r="B99" s="298"/>
      <c r="C99" s="299"/>
      <c r="D99" s="299"/>
      <c r="E99" s="299"/>
      <c r="F99" s="299"/>
      <c r="G99" s="299"/>
      <c r="H99" s="299"/>
      <c r="I99" s="299"/>
      <c r="J99" s="299"/>
      <c r="K99" s="298"/>
    </row>
    <row r="100" spans="2:11" s="1" customFormat="1" ht="18.75" customHeight="1">
      <c r="B100" s="276"/>
      <c r="C100" s="276"/>
      <c r="D100" s="276"/>
      <c r="E100" s="276"/>
      <c r="F100" s="276"/>
      <c r="G100" s="276"/>
      <c r="H100" s="276"/>
      <c r="I100" s="276"/>
      <c r="J100" s="276"/>
      <c r="K100" s="276"/>
    </row>
    <row r="101" spans="2:11" s="1" customFormat="1" ht="7.5" customHeight="1">
      <c r="B101" s="277"/>
      <c r="C101" s="278"/>
      <c r="D101" s="278"/>
      <c r="E101" s="278"/>
      <c r="F101" s="278"/>
      <c r="G101" s="278"/>
      <c r="H101" s="278"/>
      <c r="I101" s="278"/>
      <c r="J101" s="278"/>
      <c r="K101" s="279"/>
    </row>
    <row r="102" spans="2:11" s="1" customFormat="1" ht="45" customHeight="1">
      <c r="B102" s="280"/>
      <c r="C102" s="388" t="s">
        <v>1429</v>
      </c>
      <c r="D102" s="388"/>
      <c r="E102" s="388"/>
      <c r="F102" s="388"/>
      <c r="G102" s="388"/>
      <c r="H102" s="388"/>
      <c r="I102" s="388"/>
      <c r="J102" s="388"/>
      <c r="K102" s="281"/>
    </row>
    <row r="103" spans="2:11" s="1" customFormat="1" ht="17.25" customHeight="1">
      <c r="B103" s="280"/>
      <c r="C103" s="282" t="s">
        <v>1384</v>
      </c>
      <c r="D103" s="282"/>
      <c r="E103" s="282"/>
      <c r="F103" s="282" t="s">
        <v>1385</v>
      </c>
      <c r="G103" s="283"/>
      <c r="H103" s="282" t="s">
        <v>54</v>
      </c>
      <c r="I103" s="282" t="s">
        <v>57</v>
      </c>
      <c r="J103" s="282" t="s">
        <v>1386</v>
      </c>
      <c r="K103" s="281"/>
    </row>
    <row r="104" spans="2:11" s="1" customFormat="1" ht="17.25" customHeight="1">
      <c r="B104" s="280"/>
      <c r="C104" s="284" t="s">
        <v>1387</v>
      </c>
      <c r="D104" s="284"/>
      <c r="E104" s="284"/>
      <c r="F104" s="285" t="s">
        <v>1388</v>
      </c>
      <c r="G104" s="286"/>
      <c r="H104" s="284"/>
      <c r="I104" s="284"/>
      <c r="J104" s="284" t="s">
        <v>1389</v>
      </c>
      <c r="K104" s="281"/>
    </row>
    <row r="105" spans="2:11" s="1" customFormat="1" ht="5.25" customHeight="1">
      <c r="B105" s="280"/>
      <c r="C105" s="282"/>
      <c r="D105" s="282"/>
      <c r="E105" s="282"/>
      <c r="F105" s="282"/>
      <c r="G105" s="300"/>
      <c r="H105" s="282"/>
      <c r="I105" s="282"/>
      <c r="J105" s="282"/>
      <c r="K105" s="281"/>
    </row>
    <row r="106" spans="2:11" s="1" customFormat="1" ht="15" customHeight="1">
      <c r="B106" s="280"/>
      <c r="C106" s="269" t="s">
        <v>53</v>
      </c>
      <c r="D106" s="289"/>
      <c r="E106" s="289"/>
      <c r="F106" s="290" t="s">
        <v>1390</v>
      </c>
      <c r="G106" s="269"/>
      <c r="H106" s="269" t="s">
        <v>1430</v>
      </c>
      <c r="I106" s="269" t="s">
        <v>1392</v>
      </c>
      <c r="J106" s="269">
        <v>20</v>
      </c>
      <c r="K106" s="281"/>
    </row>
    <row r="107" spans="2:11" s="1" customFormat="1" ht="15" customHeight="1">
      <c r="B107" s="280"/>
      <c r="C107" s="269" t="s">
        <v>1393</v>
      </c>
      <c r="D107" s="269"/>
      <c r="E107" s="269"/>
      <c r="F107" s="290" t="s">
        <v>1390</v>
      </c>
      <c r="G107" s="269"/>
      <c r="H107" s="269" t="s">
        <v>1430</v>
      </c>
      <c r="I107" s="269" t="s">
        <v>1392</v>
      </c>
      <c r="J107" s="269">
        <v>120</v>
      </c>
      <c r="K107" s="281"/>
    </row>
    <row r="108" spans="2:11" s="1" customFormat="1" ht="15" customHeight="1">
      <c r="B108" s="292"/>
      <c r="C108" s="269" t="s">
        <v>1395</v>
      </c>
      <c r="D108" s="269"/>
      <c r="E108" s="269"/>
      <c r="F108" s="290" t="s">
        <v>1396</v>
      </c>
      <c r="G108" s="269"/>
      <c r="H108" s="269" t="s">
        <v>1430</v>
      </c>
      <c r="I108" s="269" t="s">
        <v>1392</v>
      </c>
      <c r="J108" s="269">
        <v>50</v>
      </c>
      <c r="K108" s="281"/>
    </row>
    <row r="109" spans="2:11" s="1" customFormat="1" ht="15" customHeight="1">
      <c r="B109" s="292"/>
      <c r="C109" s="269" t="s">
        <v>1398</v>
      </c>
      <c r="D109" s="269"/>
      <c r="E109" s="269"/>
      <c r="F109" s="290" t="s">
        <v>1390</v>
      </c>
      <c r="G109" s="269"/>
      <c r="H109" s="269" t="s">
        <v>1430</v>
      </c>
      <c r="I109" s="269" t="s">
        <v>1400</v>
      </c>
      <c r="J109" s="269"/>
      <c r="K109" s="281"/>
    </row>
    <row r="110" spans="2:11" s="1" customFormat="1" ht="15" customHeight="1">
      <c r="B110" s="292"/>
      <c r="C110" s="269" t="s">
        <v>1409</v>
      </c>
      <c r="D110" s="269"/>
      <c r="E110" s="269"/>
      <c r="F110" s="290" t="s">
        <v>1396</v>
      </c>
      <c r="G110" s="269"/>
      <c r="H110" s="269" t="s">
        <v>1430</v>
      </c>
      <c r="I110" s="269" t="s">
        <v>1392</v>
      </c>
      <c r="J110" s="269">
        <v>50</v>
      </c>
      <c r="K110" s="281"/>
    </row>
    <row r="111" spans="2:11" s="1" customFormat="1" ht="15" customHeight="1">
      <c r="B111" s="292"/>
      <c r="C111" s="269" t="s">
        <v>1417</v>
      </c>
      <c r="D111" s="269"/>
      <c r="E111" s="269"/>
      <c r="F111" s="290" t="s">
        <v>1396</v>
      </c>
      <c r="G111" s="269"/>
      <c r="H111" s="269" t="s">
        <v>1430</v>
      </c>
      <c r="I111" s="269" t="s">
        <v>1392</v>
      </c>
      <c r="J111" s="269">
        <v>50</v>
      </c>
      <c r="K111" s="281"/>
    </row>
    <row r="112" spans="2:11" s="1" customFormat="1" ht="15" customHeight="1">
      <c r="B112" s="292"/>
      <c r="C112" s="269" t="s">
        <v>1415</v>
      </c>
      <c r="D112" s="269"/>
      <c r="E112" s="269"/>
      <c r="F112" s="290" t="s">
        <v>1396</v>
      </c>
      <c r="G112" s="269"/>
      <c r="H112" s="269" t="s">
        <v>1430</v>
      </c>
      <c r="I112" s="269" t="s">
        <v>1392</v>
      </c>
      <c r="J112" s="269">
        <v>50</v>
      </c>
      <c r="K112" s="281"/>
    </row>
    <row r="113" spans="2:11" s="1" customFormat="1" ht="15" customHeight="1">
      <c r="B113" s="292"/>
      <c r="C113" s="269" t="s">
        <v>53</v>
      </c>
      <c r="D113" s="269"/>
      <c r="E113" s="269"/>
      <c r="F113" s="290" t="s">
        <v>1390</v>
      </c>
      <c r="G113" s="269"/>
      <c r="H113" s="269" t="s">
        <v>1431</v>
      </c>
      <c r="I113" s="269" t="s">
        <v>1392</v>
      </c>
      <c r="J113" s="269">
        <v>20</v>
      </c>
      <c r="K113" s="281"/>
    </row>
    <row r="114" spans="2:11" s="1" customFormat="1" ht="15" customHeight="1">
      <c r="B114" s="292"/>
      <c r="C114" s="269" t="s">
        <v>1432</v>
      </c>
      <c r="D114" s="269"/>
      <c r="E114" s="269"/>
      <c r="F114" s="290" t="s">
        <v>1390</v>
      </c>
      <c r="G114" s="269"/>
      <c r="H114" s="269" t="s">
        <v>1433</v>
      </c>
      <c r="I114" s="269" t="s">
        <v>1392</v>
      </c>
      <c r="J114" s="269">
        <v>120</v>
      </c>
      <c r="K114" s="281"/>
    </row>
    <row r="115" spans="2:11" s="1" customFormat="1" ht="15" customHeight="1">
      <c r="B115" s="292"/>
      <c r="C115" s="269" t="s">
        <v>38</v>
      </c>
      <c r="D115" s="269"/>
      <c r="E115" s="269"/>
      <c r="F115" s="290" t="s">
        <v>1390</v>
      </c>
      <c r="G115" s="269"/>
      <c r="H115" s="269" t="s">
        <v>1434</v>
      </c>
      <c r="I115" s="269" t="s">
        <v>1425</v>
      </c>
      <c r="J115" s="269"/>
      <c r="K115" s="281"/>
    </row>
    <row r="116" spans="2:11" s="1" customFormat="1" ht="15" customHeight="1">
      <c r="B116" s="292"/>
      <c r="C116" s="269" t="s">
        <v>48</v>
      </c>
      <c r="D116" s="269"/>
      <c r="E116" s="269"/>
      <c r="F116" s="290" t="s">
        <v>1390</v>
      </c>
      <c r="G116" s="269"/>
      <c r="H116" s="269" t="s">
        <v>1435</v>
      </c>
      <c r="I116" s="269" t="s">
        <v>1425</v>
      </c>
      <c r="J116" s="269"/>
      <c r="K116" s="281"/>
    </row>
    <row r="117" spans="2:11" s="1" customFormat="1" ht="15" customHeight="1">
      <c r="B117" s="292"/>
      <c r="C117" s="269" t="s">
        <v>57</v>
      </c>
      <c r="D117" s="269"/>
      <c r="E117" s="269"/>
      <c r="F117" s="290" t="s">
        <v>1390</v>
      </c>
      <c r="G117" s="269"/>
      <c r="H117" s="269" t="s">
        <v>1436</v>
      </c>
      <c r="I117" s="269" t="s">
        <v>1437</v>
      </c>
      <c r="J117" s="269"/>
      <c r="K117" s="281"/>
    </row>
    <row r="118" spans="2:11" s="1" customFormat="1" ht="15" customHeight="1">
      <c r="B118" s="295"/>
      <c r="C118" s="301"/>
      <c r="D118" s="301"/>
      <c r="E118" s="301"/>
      <c r="F118" s="301"/>
      <c r="G118" s="301"/>
      <c r="H118" s="301"/>
      <c r="I118" s="301"/>
      <c r="J118" s="301"/>
      <c r="K118" s="297"/>
    </row>
    <row r="119" spans="2:11" s="1" customFormat="1" ht="18.75" customHeight="1">
      <c r="B119" s="302"/>
      <c r="C119" s="303"/>
      <c r="D119" s="303"/>
      <c r="E119" s="303"/>
      <c r="F119" s="304"/>
      <c r="G119" s="303"/>
      <c r="H119" s="303"/>
      <c r="I119" s="303"/>
      <c r="J119" s="303"/>
      <c r="K119" s="302"/>
    </row>
    <row r="120" spans="2:11" s="1" customFormat="1" ht="18.75" customHeight="1">
      <c r="B120" s="276"/>
      <c r="C120" s="276"/>
      <c r="D120" s="276"/>
      <c r="E120" s="276"/>
      <c r="F120" s="276"/>
      <c r="G120" s="276"/>
      <c r="H120" s="276"/>
      <c r="I120" s="276"/>
      <c r="J120" s="276"/>
      <c r="K120" s="276"/>
    </row>
    <row r="121" spans="2:11" s="1" customFormat="1" ht="7.5" customHeight="1">
      <c r="B121" s="305"/>
      <c r="C121" s="306"/>
      <c r="D121" s="306"/>
      <c r="E121" s="306"/>
      <c r="F121" s="306"/>
      <c r="G121" s="306"/>
      <c r="H121" s="306"/>
      <c r="I121" s="306"/>
      <c r="J121" s="306"/>
      <c r="K121" s="307"/>
    </row>
    <row r="122" spans="2:11" s="1" customFormat="1" ht="45" customHeight="1">
      <c r="B122" s="308"/>
      <c r="C122" s="389" t="s">
        <v>1438</v>
      </c>
      <c r="D122" s="389"/>
      <c r="E122" s="389"/>
      <c r="F122" s="389"/>
      <c r="G122" s="389"/>
      <c r="H122" s="389"/>
      <c r="I122" s="389"/>
      <c r="J122" s="389"/>
      <c r="K122" s="309"/>
    </row>
    <row r="123" spans="2:11" s="1" customFormat="1" ht="17.25" customHeight="1">
      <c r="B123" s="310"/>
      <c r="C123" s="282" t="s">
        <v>1384</v>
      </c>
      <c r="D123" s="282"/>
      <c r="E123" s="282"/>
      <c r="F123" s="282" t="s">
        <v>1385</v>
      </c>
      <c r="G123" s="283"/>
      <c r="H123" s="282" t="s">
        <v>54</v>
      </c>
      <c r="I123" s="282" t="s">
        <v>57</v>
      </c>
      <c r="J123" s="282" t="s">
        <v>1386</v>
      </c>
      <c r="K123" s="311"/>
    </row>
    <row r="124" spans="2:11" s="1" customFormat="1" ht="17.25" customHeight="1">
      <c r="B124" s="310"/>
      <c r="C124" s="284" t="s">
        <v>1387</v>
      </c>
      <c r="D124" s="284"/>
      <c r="E124" s="284"/>
      <c r="F124" s="285" t="s">
        <v>1388</v>
      </c>
      <c r="G124" s="286"/>
      <c r="H124" s="284"/>
      <c r="I124" s="284"/>
      <c r="J124" s="284" t="s">
        <v>1389</v>
      </c>
      <c r="K124" s="311"/>
    </row>
    <row r="125" spans="2:11" s="1" customFormat="1" ht="5.25" customHeight="1">
      <c r="B125" s="312"/>
      <c r="C125" s="287"/>
      <c r="D125" s="287"/>
      <c r="E125" s="287"/>
      <c r="F125" s="287"/>
      <c r="G125" s="313"/>
      <c r="H125" s="287"/>
      <c r="I125" s="287"/>
      <c r="J125" s="287"/>
      <c r="K125" s="314"/>
    </row>
    <row r="126" spans="2:11" s="1" customFormat="1" ht="15" customHeight="1">
      <c r="B126" s="312"/>
      <c r="C126" s="269" t="s">
        <v>1393</v>
      </c>
      <c r="D126" s="289"/>
      <c r="E126" s="289"/>
      <c r="F126" s="290" t="s">
        <v>1390</v>
      </c>
      <c r="G126" s="269"/>
      <c r="H126" s="269" t="s">
        <v>1430</v>
      </c>
      <c r="I126" s="269" t="s">
        <v>1392</v>
      </c>
      <c r="J126" s="269">
        <v>120</v>
      </c>
      <c r="K126" s="315"/>
    </row>
    <row r="127" spans="2:11" s="1" customFormat="1" ht="15" customHeight="1">
      <c r="B127" s="312"/>
      <c r="C127" s="269" t="s">
        <v>1439</v>
      </c>
      <c r="D127" s="269"/>
      <c r="E127" s="269"/>
      <c r="F127" s="290" t="s">
        <v>1390</v>
      </c>
      <c r="G127" s="269"/>
      <c r="H127" s="269" t="s">
        <v>1440</v>
      </c>
      <c r="I127" s="269" t="s">
        <v>1392</v>
      </c>
      <c r="J127" s="269" t="s">
        <v>1441</v>
      </c>
      <c r="K127" s="315"/>
    </row>
    <row r="128" spans="2:11" s="1" customFormat="1" ht="15" customHeight="1">
      <c r="B128" s="312"/>
      <c r="C128" s="269" t="s">
        <v>1338</v>
      </c>
      <c r="D128" s="269"/>
      <c r="E128" s="269"/>
      <c r="F128" s="290" t="s">
        <v>1390</v>
      </c>
      <c r="G128" s="269"/>
      <c r="H128" s="269" t="s">
        <v>1442</v>
      </c>
      <c r="I128" s="269" t="s">
        <v>1392</v>
      </c>
      <c r="J128" s="269" t="s">
        <v>1441</v>
      </c>
      <c r="K128" s="315"/>
    </row>
    <row r="129" spans="2:11" s="1" customFormat="1" ht="15" customHeight="1">
      <c r="B129" s="312"/>
      <c r="C129" s="269" t="s">
        <v>1401</v>
      </c>
      <c r="D129" s="269"/>
      <c r="E129" s="269"/>
      <c r="F129" s="290" t="s">
        <v>1396</v>
      </c>
      <c r="G129" s="269"/>
      <c r="H129" s="269" t="s">
        <v>1402</v>
      </c>
      <c r="I129" s="269" t="s">
        <v>1392</v>
      </c>
      <c r="J129" s="269">
        <v>15</v>
      </c>
      <c r="K129" s="315"/>
    </row>
    <row r="130" spans="2:11" s="1" customFormat="1" ht="15" customHeight="1">
      <c r="B130" s="312"/>
      <c r="C130" s="293" t="s">
        <v>1403</v>
      </c>
      <c r="D130" s="293"/>
      <c r="E130" s="293"/>
      <c r="F130" s="294" t="s">
        <v>1396</v>
      </c>
      <c r="G130" s="293"/>
      <c r="H130" s="293" t="s">
        <v>1404</v>
      </c>
      <c r="I130" s="293" t="s">
        <v>1392</v>
      </c>
      <c r="J130" s="293">
        <v>15</v>
      </c>
      <c r="K130" s="315"/>
    </row>
    <row r="131" spans="2:11" s="1" customFormat="1" ht="15" customHeight="1">
      <c r="B131" s="312"/>
      <c r="C131" s="293" t="s">
        <v>1405</v>
      </c>
      <c r="D131" s="293"/>
      <c r="E131" s="293"/>
      <c r="F131" s="294" t="s">
        <v>1396</v>
      </c>
      <c r="G131" s="293"/>
      <c r="H131" s="293" t="s">
        <v>1406</v>
      </c>
      <c r="I131" s="293" t="s">
        <v>1392</v>
      </c>
      <c r="J131" s="293">
        <v>20</v>
      </c>
      <c r="K131" s="315"/>
    </row>
    <row r="132" spans="2:11" s="1" customFormat="1" ht="15" customHeight="1">
      <c r="B132" s="312"/>
      <c r="C132" s="293" t="s">
        <v>1407</v>
      </c>
      <c r="D132" s="293"/>
      <c r="E132" s="293"/>
      <c r="F132" s="294" t="s">
        <v>1396</v>
      </c>
      <c r="G132" s="293"/>
      <c r="H132" s="293" t="s">
        <v>1408</v>
      </c>
      <c r="I132" s="293" t="s">
        <v>1392</v>
      </c>
      <c r="J132" s="293">
        <v>20</v>
      </c>
      <c r="K132" s="315"/>
    </row>
    <row r="133" spans="2:11" s="1" customFormat="1" ht="15" customHeight="1">
      <c r="B133" s="312"/>
      <c r="C133" s="269" t="s">
        <v>1395</v>
      </c>
      <c r="D133" s="269"/>
      <c r="E133" s="269"/>
      <c r="F133" s="290" t="s">
        <v>1396</v>
      </c>
      <c r="G133" s="269"/>
      <c r="H133" s="269" t="s">
        <v>1430</v>
      </c>
      <c r="I133" s="269" t="s">
        <v>1392</v>
      </c>
      <c r="J133" s="269">
        <v>50</v>
      </c>
      <c r="K133" s="315"/>
    </row>
    <row r="134" spans="2:11" s="1" customFormat="1" ht="15" customHeight="1">
      <c r="B134" s="312"/>
      <c r="C134" s="269" t="s">
        <v>1409</v>
      </c>
      <c r="D134" s="269"/>
      <c r="E134" s="269"/>
      <c r="F134" s="290" t="s">
        <v>1396</v>
      </c>
      <c r="G134" s="269"/>
      <c r="H134" s="269" t="s">
        <v>1430</v>
      </c>
      <c r="I134" s="269" t="s">
        <v>1392</v>
      </c>
      <c r="J134" s="269">
        <v>50</v>
      </c>
      <c r="K134" s="315"/>
    </row>
    <row r="135" spans="2:11" s="1" customFormat="1" ht="15" customHeight="1">
      <c r="B135" s="312"/>
      <c r="C135" s="269" t="s">
        <v>1415</v>
      </c>
      <c r="D135" s="269"/>
      <c r="E135" s="269"/>
      <c r="F135" s="290" t="s">
        <v>1396</v>
      </c>
      <c r="G135" s="269"/>
      <c r="H135" s="269" t="s">
        <v>1430</v>
      </c>
      <c r="I135" s="269" t="s">
        <v>1392</v>
      </c>
      <c r="J135" s="269">
        <v>50</v>
      </c>
      <c r="K135" s="315"/>
    </row>
    <row r="136" spans="2:11" s="1" customFormat="1" ht="15" customHeight="1">
      <c r="B136" s="312"/>
      <c r="C136" s="269" t="s">
        <v>1417</v>
      </c>
      <c r="D136" s="269"/>
      <c r="E136" s="269"/>
      <c r="F136" s="290" t="s">
        <v>1396</v>
      </c>
      <c r="G136" s="269"/>
      <c r="H136" s="269" t="s">
        <v>1430</v>
      </c>
      <c r="I136" s="269" t="s">
        <v>1392</v>
      </c>
      <c r="J136" s="269">
        <v>50</v>
      </c>
      <c r="K136" s="315"/>
    </row>
    <row r="137" spans="2:11" s="1" customFormat="1" ht="15" customHeight="1">
      <c r="B137" s="312"/>
      <c r="C137" s="269" t="s">
        <v>1418</v>
      </c>
      <c r="D137" s="269"/>
      <c r="E137" s="269"/>
      <c r="F137" s="290" t="s">
        <v>1396</v>
      </c>
      <c r="G137" s="269"/>
      <c r="H137" s="269" t="s">
        <v>1443</v>
      </c>
      <c r="I137" s="269" t="s">
        <v>1392</v>
      </c>
      <c r="J137" s="269">
        <v>255</v>
      </c>
      <c r="K137" s="315"/>
    </row>
    <row r="138" spans="2:11" s="1" customFormat="1" ht="15" customHeight="1">
      <c r="B138" s="312"/>
      <c r="C138" s="269" t="s">
        <v>1420</v>
      </c>
      <c r="D138" s="269"/>
      <c r="E138" s="269"/>
      <c r="F138" s="290" t="s">
        <v>1390</v>
      </c>
      <c r="G138" s="269"/>
      <c r="H138" s="269" t="s">
        <v>1444</v>
      </c>
      <c r="I138" s="269" t="s">
        <v>1422</v>
      </c>
      <c r="J138" s="269"/>
      <c r="K138" s="315"/>
    </row>
    <row r="139" spans="2:11" s="1" customFormat="1" ht="15" customHeight="1">
      <c r="B139" s="312"/>
      <c r="C139" s="269" t="s">
        <v>1423</v>
      </c>
      <c r="D139" s="269"/>
      <c r="E139" s="269"/>
      <c r="F139" s="290" t="s">
        <v>1390</v>
      </c>
      <c r="G139" s="269"/>
      <c r="H139" s="269" t="s">
        <v>1445</v>
      </c>
      <c r="I139" s="269" t="s">
        <v>1425</v>
      </c>
      <c r="J139" s="269"/>
      <c r="K139" s="315"/>
    </row>
    <row r="140" spans="2:11" s="1" customFormat="1" ht="15" customHeight="1">
      <c r="B140" s="312"/>
      <c r="C140" s="269" t="s">
        <v>1426</v>
      </c>
      <c r="D140" s="269"/>
      <c r="E140" s="269"/>
      <c r="F140" s="290" t="s">
        <v>1390</v>
      </c>
      <c r="G140" s="269"/>
      <c r="H140" s="269" t="s">
        <v>1426</v>
      </c>
      <c r="I140" s="269" t="s">
        <v>1425</v>
      </c>
      <c r="J140" s="269"/>
      <c r="K140" s="315"/>
    </row>
    <row r="141" spans="2:11" s="1" customFormat="1" ht="15" customHeight="1">
      <c r="B141" s="312"/>
      <c r="C141" s="269" t="s">
        <v>38</v>
      </c>
      <c r="D141" s="269"/>
      <c r="E141" s="269"/>
      <c r="F141" s="290" t="s">
        <v>1390</v>
      </c>
      <c r="G141" s="269"/>
      <c r="H141" s="269" t="s">
        <v>1446</v>
      </c>
      <c r="I141" s="269" t="s">
        <v>1425</v>
      </c>
      <c r="J141" s="269"/>
      <c r="K141" s="315"/>
    </row>
    <row r="142" spans="2:11" s="1" customFormat="1" ht="15" customHeight="1">
      <c r="B142" s="312"/>
      <c r="C142" s="269" t="s">
        <v>1447</v>
      </c>
      <c r="D142" s="269"/>
      <c r="E142" s="269"/>
      <c r="F142" s="290" t="s">
        <v>1390</v>
      </c>
      <c r="G142" s="269"/>
      <c r="H142" s="269" t="s">
        <v>1448</v>
      </c>
      <c r="I142" s="269" t="s">
        <v>1425</v>
      </c>
      <c r="J142" s="269"/>
      <c r="K142" s="315"/>
    </row>
    <row r="143" spans="2:11" s="1" customFormat="1" ht="15" customHeight="1">
      <c r="B143" s="316"/>
      <c r="C143" s="317"/>
      <c r="D143" s="317"/>
      <c r="E143" s="317"/>
      <c r="F143" s="317"/>
      <c r="G143" s="317"/>
      <c r="H143" s="317"/>
      <c r="I143" s="317"/>
      <c r="J143" s="317"/>
      <c r="K143" s="318"/>
    </row>
    <row r="144" spans="2:11" s="1" customFormat="1" ht="18.75" customHeight="1">
      <c r="B144" s="303"/>
      <c r="C144" s="303"/>
      <c r="D144" s="303"/>
      <c r="E144" s="303"/>
      <c r="F144" s="304"/>
      <c r="G144" s="303"/>
      <c r="H144" s="303"/>
      <c r="I144" s="303"/>
      <c r="J144" s="303"/>
      <c r="K144" s="303"/>
    </row>
    <row r="145" spans="2:11" s="1" customFormat="1" ht="18.75" customHeight="1">
      <c r="B145" s="276"/>
      <c r="C145" s="276"/>
      <c r="D145" s="276"/>
      <c r="E145" s="276"/>
      <c r="F145" s="276"/>
      <c r="G145" s="276"/>
      <c r="H145" s="276"/>
      <c r="I145" s="276"/>
      <c r="J145" s="276"/>
      <c r="K145" s="276"/>
    </row>
    <row r="146" spans="2:11" s="1" customFormat="1" ht="7.5" customHeight="1">
      <c r="B146" s="277"/>
      <c r="C146" s="278"/>
      <c r="D146" s="278"/>
      <c r="E146" s="278"/>
      <c r="F146" s="278"/>
      <c r="G146" s="278"/>
      <c r="H146" s="278"/>
      <c r="I146" s="278"/>
      <c r="J146" s="278"/>
      <c r="K146" s="279"/>
    </row>
    <row r="147" spans="2:11" s="1" customFormat="1" ht="45" customHeight="1">
      <c r="B147" s="280"/>
      <c r="C147" s="388" t="s">
        <v>1449</v>
      </c>
      <c r="D147" s="388"/>
      <c r="E147" s="388"/>
      <c r="F147" s="388"/>
      <c r="G147" s="388"/>
      <c r="H147" s="388"/>
      <c r="I147" s="388"/>
      <c r="J147" s="388"/>
      <c r="K147" s="281"/>
    </row>
    <row r="148" spans="2:11" s="1" customFormat="1" ht="17.25" customHeight="1">
      <c r="B148" s="280"/>
      <c r="C148" s="282" t="s">
        <v>1384</v>
      </c>
      <c r="D148" s="282"/>
      <c r="E148" s="282"/>
      <c r="F148" s="282" t="s">
        <v>1385</v>
      </c>
      <c r="G148" s="283"/>
      <c r="H148" s="282" t="s">
        <v>54</v>
      </c>
      <c r="I148" s="282" t="s">
        <v>57</v>
      </c>
      <c r="J148" s="282" t="s">
        <v>1386</v>
      </c>
      <c r="K148" s="281"/>
    </row>
    <row r="149" spans="2:11" s="1" customFormat="1" ht="17.25" customHeight="1">
      <c r="B149" s="280"/>
      <c r="C149" s="284" t="s">
        <v>1387</v>
      </c>
      <c r="D149" s="284"/>
      <c r="E149" s="284"/>
      <c r="F149" s="285" t="s">
        <v>1388</v>
      </c>
      <c r="G149" s="286"/>
      <c r="H149" s="284"/>
      <c r="I149" s="284"/>
      <c r="J149" s="284" t="s">
        <v>1389</v>
      </c>
      <c r="K149" s="281"/>
    </row>
    <row r="150" spans="2:11" s="1" customFormat="1" ht="5.25" customHeight="1">
      <c r="B150" s="292"/>
      <c r="C150" s="287"/>
      <c r="D150" s="287"/>
      <c r="E150" s="287"/>
      <c r="F150" s="287"/>
      <c r="G150" s="288"/>
      <c r="H150" s="287"/>
      <c r="I150" s="287"/>
      <c r="J150" s="287"/>
      <c r="K150" s="315"/>
    </row>
    <row r="151" spans="2:11" s="1" customFormat="1" ht="15" customHeight="1">
      <c r="B151" s="292"/>
      <c r="C151" s="319" t="s">
        <v>1393</v>
      </c>
      <c r="D151" s="269"/>
      <c r="E151" s="269"/>
      <c r="F151" s="320" t="s">
        <v>1390</v>
      </c>
      <c r="G151" s="269"/>
      <c r="H151" s="319" t="s">
        <v>1430</v>
      </c>
      <c r="I151" s="319" t="s">
        <v>1392</v>
      </c>
      <c r="J151" s="319">
        <v>120</v>
      </c>
      <c r="K151" s="315"/>
    </row>
    <row r="152" spans="2:11" s="1" customFormat="1" ht="15" customHeight="1">
      <c r="B152" s="292"/>
      <c r="C152" s="319" t="s">
        <v>1439</v>
      </c>
      <c r="D152" s="269"/>
      <c r="E152" s="269"/>
      <c r="F152" s="320" t="s">
        <v>1390</v>
      </c>
      <c r="G152" s="269"/>
      <c r="H152" s="319" t="s">
        <v>1450</v>
      </c>
      <c r="I152" s="319" t="s">
        <v>1392</v>
      </c>
      <c r="J152" s="319" t="s">
        <v>1441</v>
      </c>
      <c r="K152" s="315"/>
    </row>
    <row r="153" spans="2:11" s="1" customFormat="1" ht="15" customHeight="1">
      <c r="B153" s="292"/>
      <c r="C153" s="319" t="s">
        <v>1338</v>
      </c>
      <c r="D153" s="269"/>
      <c r="E153" s="269"/>
      <c r="F153" s="320" t="s">
        <v>1390</v>
      </c>
      <c r="G153" s="269"/>
      <c r="H153" s="319" t="s">
        <v>1451</v>
      </c>
      <c r="I153" s="319" t="s">
        <v>1392</v>
      </c>
      <c r="J153" s="319" t="s">
        <v>1441</v>
      </c>
      <c r="K153" s="315"/>
    </row>
    <row r="154" spans="2:11" s="1" customFormat="1" ht="15" customHeight="1">
      <c r="B154" s="292"/>
      <c r="C154" s="319" t="s">
        <v>1395</v>
      </c>
      <c r="D154" s="269"/>
      <c r="E154" s="269"/>
      <c r="F154" s="320" t="s">
        <v>1396</v>
      </c>
      <c r="G154" s="269"/>
      <c r="H154" s="319" t="s">
        <v>1430</v>
      </c>
      <c r="I154" s="319" t="s">
        <v>1392</v>
      </c>
      <c r="J154" s="319">
        <v>50</v>
      </c>
      <c r="K154" s="315"/>
    </row>
    <row r="155" spans="2:11" s="1" customFormat="1" ht="15" customHeight="1">
      <c r="B155" s="292"/>
      <c r="C155" s="319" t="s">
        <v>1398</v>
      </c>
      <c r="D155" s="269"/>
      <c r="E155" s="269"/>
      <c r="F155" s="320" t="s">
        <v>1390</v>
      </c>
      <c r="G155" s="269"/>
      <c r="H155" s="319" t="s">
        <v>1430</v>
      </c>
      <c r="I155" s="319" t="s">
        <v>1400</v>
      </c>
      <c r="J155" s="319"/>
      <c r="K155" s="315"/>
    </row>
    <row r="156" spans="2:11" s="1" customFormat="1" ht="15" customHeight="1">
      <c r="B156" s="292"/>
      <c r="C156" s="319" t="s">
        <v>1409</v>
      </c>
      <c r="D156" s="269"/>
      <c r="E156" s="269"/>
      <c r="F156" s="320" t="s">
        <v>1396</v>
      </c>
      <c r="G156" s="269"/>
      <c r="H156" s="319" t="s">
        <v>1430</v>
      </c>
      <c r="I156" s="319" t="s">
        <v>1392</v>
      </c>
      <c r="J156" s="319">
        <v>50</v>
      </c>
      <c r="K156" s="315"/>
    </row>
    <row r="157" spans="2:11" s="1" customFormat="1" ht="15" customHeight="1">
      <c r="B157" s="292"/>
      <c r="C157" s="319" t="s">
        <v>1417</v>
      </c>
      <c r="D157" s="269"/>
      <c r="E157" s="269"/>
      <c r="F157" s="320" t="s">
        <v>1396</v>
      </c>
      <c r="G157" s="269"/>
      <c r="H157" s="319" t="s">
        <v>1430</v>
      </c>
      <c r="I157" s="319" t="s">
        <v>1392</v>
      </c>
      <c r="J157" s="319">
        <v>50</v>
      </c>
      <c r="K157" s="315"/>
    </row>
    <row r="158" spans="2:11" s="1" customFormat="1" ht="15" customHeight="1">
      <c r="B158" s="292"/>
      <c r="C158" s="319" t="s">
        <v>1415</v>
      </c>
      <c r="D158" s="269"/>
      <c r="E158" s="269"/>
      <c r="F158" s="320" t="s">
        <v>1396</v>
      </c>
      <c r="G158" s="269"/>
      <c r="H158" s="319" t="s">
        <v>1430</v>
      </c>
      <c r="I158" s="319" t="s">
        <v>1392</v>
      </c>
      <c r="J158" s="319">
        <v>50</v>
      </c>
      <c r="K158" s="315"/>
    </row>
    <row r="159" spans="2:11" s="1" customFormat="1" ht="15" customHeight="1">
      <c r="B159" s="292"/>
      <c r="C159" s="319" t="s">
        <v>93</v>
      </c>
      <c r="D159" s="269"/>
      <c r="E159" s="269"/>
      <c r="F159" s="320" t="s">
        <v>1390</v>
      </c>
      <c r="G159" s="269"/>
      <c r="H159" s="319" t="s">
        <v>1452</v>
      </c>
      <c r="I159" s="319" t="s">
        <v>1392</v>
      </c>
      <c r="J159" s="319" t="s">
        <v>1453</v>
      </c>
      <c r="K159" s="315"/>
    </row>
    <row r="160" spans="2:11" s="1" customFormat="1" ht="15" customHeight="1">
      <c r="B160" s="292"/>
      <c r="C160" s="319" t="s">
        <v>1454</v>
      </c>
      <c r="D160" s="269"/>
      <c r="E160" s="269"/>
      <c r="F160" s="320" t="s">
        <v>1390</v>
      </c>
      <c r="G160" s="269"/>
      <c r="H160" s="319" t="s">
        <v>1455</v>
      </c>
      <c r="I160" s="319" t="s">
        <v>1425</v>
      </c>
      <c r="J160" s="319"/>
      <c r="K160" s="315"/>
    </row>
    <row r="161" spans="2:11" s="1" customFormat="1" ht="15" customHeight="1">
      <c r="B161" s="321"/>
      <c r="C161" s="301"/>
      <c r="D161" s="301"/>
      <c r="E161" s="301"/>
      <c r="F161" s="301"/>
      <c r="G161" s="301"/>
      <c r="H161" s="301"/>
      <c r="I161" s="301"/>
      <c r="J161" s="301"/>
      <c r="K161" s="322"/>
    </row>
    <row r="162" spans="2:11" s="1" customFormat="1" ht="18.75" customHeight="1">
      <c r="B162" s="303"/>
      <c r="C162" s="313"/>
      <c r="D162" s="313"/>
      <c r="E162" s="313"/>
      <c r="F162" s="323"/>
      <c r="G162" s="313"/>
      <c r="H162" s="313"/>
      <c r="I162" s="313"/>
      <c r="J162" s="313"/>
      <c r="K162" s="303"/>
    </row>
    <row r="163" spans="2:11" s="1" customFormat="1" ht="18.75" customHeight="1">
      <c r="B163" s="276"/>
      <c r="C163" s="276"/>
      <c r="D163" s="276"/>
      <c r="E163" s="276"/>
      <c r="F163" s="276"/>
      <c r="G163" s="276"/>
      <c r="H163" s="276"/>
      <c r="I163" s="276"/>
      <c r="J163" s="276"/>
      <c r="K163" s="276"/>
    </row>
    <row r="164" spans="2:11" s="1" customFormat="1" ht="7.5" customHeight="1">
      <c r="B164" s="258"/>
      <c r="C164" s="259"/>
      <c r="D164" s="259"/>
      <c r="E164" s="259"/>
      <c r="F164" s="259"/>
      <c r="G164" s="259"/>
      <c r="H164" s="259"/>
      <c r="I164" s="259"/>
      <c r="J164" s="259"/>
      <c r="K164" s="260"/>
    </row>
    <row r="165" spans="2:11" s="1" customFormat="1" ht="45" customHeight="1">
      <c r="B165" s="261"/>
      <c r="C165" s="389" t="s">
        <v>1456</v>
      </c>
      <c r="D165" s="389"/>
      <c r="E165" s="389"/>
      <c r="F165" s="389"/>
      <c r="G165" s="389"/>
      <c r="H165" s="389"/>
      <c r="I165" s="389"/>
      <c r="J165" s="389"/>
      <c r="K165" s="262"/>
    </row>
    <row r="166" spans="2:11" s="1" customFormat="1" ht="17.25" customHeight="1">
      <c r="B166" s="261"/>
      <c r="C166" s="282" t="s">
        <v>1384</v>
      </c>
      <c r="D166" s="282"/>
      <c r="E166" s="282"/>
      <c r="F166" s="282" t="s">
        <v>1385</v>
      </c>
      <c r="G166" s="324"/>
      <c r="H166" s="325" t="s">
        <v>54</v>
      </c>
      <c r="I166" s="325" t="s">
        <v>57</v>
      </c>
      <c r="J166" s="282" t="s">
        <v>1386</v>
      </c>
      <c r="K166" s="262"/>
    </row>
    <row r="167" spans="2:11" s="1" customFormat="1" ht="17.25" customHeight="1">
      <c r="B167" s="263"/>
      <c r="C167" s="284" t="s">
        <v>1387</v>
      </c>
      <c r="D167" s="284"/>
      <c r="E167" s="284"/>
      <c r="F167" s="285" t="s">
        <v>1388</v>
      </c>
      <c r="G167" s="326"/>
      <c r="H167" s="327"/>
      <c r="I167" s="327"/>
      <c r="J167" s="284" t="s">
        <v>1389</v>
      </c>
      <c r="K167" s="264"/>
    </row>
    <row r="168" spans="2:11" s="1" customFormat="1" ht="5.25" customHeight="1">
      <c r="B168" s="292"/>
      <c r="C168" s="287"/>
      <c r="D168" s="287"/>
      <c r="E168" s="287"/>
      <c r="F168" s="287"/>
      <c r="G168" s="288"/>
      <c r="H168" s="287"/>
      <c r="I168" s="287"/>
      <c r="J168" s="287"/>
      <c r="K168" s="315"/>
    </row>
    <row r="169" spans="2:11" s="1" customFormat="1" ht="15" customHeight="1">
      <c r="B169" s="292"/>
      <c r="C169" s="269" t="s">
        <v>1393</v>
      </c>
      <c r="D169" s="269"/>
      <c r="E169" s="269"/>
      <c r="F169" s="290" t="s">
        <v>1390</v>
      </c>
      <c r="G169" s="269"/>
      <c r="H169" s="269" t="s">
        <v>1430</v>
      </c>
      <c r="I169" s="269" t="s">
        <v>1392</v>
      </c>
      <c r="J169" s="269">
        <v>120</v>
      </c>
      <c r="K169" s="315"/>
    </row>
    <row r="170" spans="2:11" s="1" customFormat="1" ht="15" customHeight="1">
      <c r="B170" s="292"/>
      <c r="C170" s="269" t="s">
        <v>1439</v>
      </c>
      <c r="D170" s="269"/>
      <c r="E170" s="269"/>
      <c r="F170" s="290" t="s">
        <v>1390</v>
      </c>
      <c r="G170" s="269"/>
      <c r="H170" s="269" t="s">
        <v>1440</v>
      </c>
      <c r="I170" s="269" t="s">
        <v>1392</v>
      </c>
      <c r="J170" s="269" t="s">
        <v>1441</v>
      </c>
      <c r="K170" s="315"/>
    </row>
    <row r="171" spans="2:11" s="1" customFormat="1" ht="15" customHeight="1">
      <c r="B171" s="292"/>
      <c r="C171" s="269" t="s">
        <v>1338</v>
      </c>
      <c r="D171" s="269"/>
      <c r="E171" s="269"/>
      <c r="F171" s="290" t="s">
        <v>1390</v>
      </c>
      <c r="G171" s="269"/>
      <c r="H171" s="269" t="s">
        <v>1457</v>
      </c>
      <c r="I171" s="269" t="s">
        <v>1392</v>
      </c>
      <c r="J171" s="269" t="s">
        <v>1441</v>
      </c>
      <c r="K171" s="315"/>
    </row>
    <row r="172" spans="2:11" s="1" customFormat="1" ht="15" customHeight="1">
      <c r="B172" s="292"/>
      <c r="C172" s="269" t="s">
        <v>1395</v>
      </c>
      <c r="D172" s="269"/>
      <c r="E172" s="269"/>
      <c r="F172" s="290" t="s">
        <v>1396</v>
      </c>
      <c r="G172" s="269"/>
      <c r="H172" s="269" t="s">
        <v>1457</v>
      </c>
      <c r="I172" s="269" t="s">
        <v>1392</v>
      </c>
      <c r="J172" s="269">
        <v>50</v>
      </c>
      <c r="K172" s="315"/>
    </row>
    <row r="173" spans="2:11" s="1" customFormat="1" ht="15" customHeight="1">
      <c r="B173" s="292"/>
      <c r="C173" s="269" t="s">
        <v>1398</v>
      </c>
      <c r="D173" s="269"/>
      <c r="E173" s="269"/>
      <c r="F173" s="290" t="s">
        <v>1390</v>
      </c>
      <c r="G173" s="269"/>
      <c r="H173" s="269" t="s">
        <v>1457</v>
      </c>
      <c r="I173" s="269" t="s">
        <v>1400</v>
      </c>
      <c r="J173" s="269"/>
      <c r="K173" s="315"/>
    </row>
    <row r="174" spans="2:11" s="1" customFormat="1" ht="15" customHeight="1">
      <c r="B174" s="292"/>
      <c r="C174" s="269" t="s">
        <v>1409</v>
      </c>
      <c r="D174" s="269"/>
      <c r="E174" s="269"/>
      <c r="F174" s="290" t="s">
        <v>1396</v>
      </c>
      <c r="G174" s="269"/>
      <c r="H174" s="269" t="s">
        <v>1457</v>
      </c>
      <c r="I174" s="269" t="s">
        <v>1392</v>
      </c>
      <c r="J174" s="269">
        <v>50</v>
      </c>
      <c r="K174" s="315"/>
    </row>
    <row r="175" spans="2:11" s="1" customFormat="1" ht="15" customHeight="1">
      <c r="B175" s="292"/>
      <c r="C175" s="269" t="s">
        <v>1417</v>
      </c>
      <c r="D175" s="269"/>
      <c r="E175" s="269"/>
      <c r="F175" s="290" t="s">
        <v>1396</v>
      </c>
      <c r="G175" s="269"/>
      <c r="H175" s="269" t="s">
        <v>1457</v>
      </c>
      <c r="I175" s="269" t="s">
        <v>1392</v>
      </c>
      <c r="J175" s="269">
        <v>50</v>
      </c>
      <c r="K175" s="315"/>
    </row>
    <row r="176" spans="2:11" s="1" customFormat="1" ht="15" customHeight="1">
      <c r="B176" s="292"/>
      <c r="C176" s="269" t="s">
        <v>1415</v>
      </c>
      <c r="D176" s="269"/>
      <c r="E176" s="269"/>
      <c r="F176" s="290" t="s">
        <v>1396</v>
      </c>
      <c r="G176" s="269"/>
      <c r="H176" s="269" t="s">
        <v>1457</v>
      </c>
      <c r="I176" s="269" t="s">
        <v>1392</v>
      </c>
      <c r="J176" s="269">
        <v>50</v>
      </c>
      <c r="K176" s="315"/>
    </row>
    <row r="177" spans="2:11" s="1" customFormat="1" ht="15" customHeight="1">
      <c r="B177" s="292"/>
      <c r="C177" s="269" t="s">
        <v>115</v>
      </c>
      <c r="D177" s="269"/>
      <c r="E177" s="269"/>
      <c r="F177" s="290" t="s">
        <v>1390</v>
      </c>
      <c r="G177" s="269"/>
      <c r="H177" s="269" t="s">
        <v>1458</v>
      </c>
      <c r="I177" s="269" t="s">
        <v>1459</v>
      </c>
      <c r="J177" s="269"/>
      <c r="K177" s="315"/>
    </row>
    <row r="178" spans="2:11" s="1" customFormat="1" ht="15" customHeight="1">
      <c r="B178" s="292"/>
      <c r="C178" s="269" t="s">
        <v>57</v>
      </c>
      <c r="D178" s="269"/>
      <c r="E178" s="269"/>
      <c r="F178" s="290" t="s">
        <v>1390</v>
      </c>
      <c r="G178" s="269"/>
      <c r="H178" s="269" t="s">
        <v>1460</v>
      </c>
      <c r="I178" s="269" t="s">
        <v>1461</v>
      </c>
      <c r="J178" s="269">
        <v>1</v>
      </c>
      <c r="K178" s="315"/>
    </row>
    <row r="179" spans="2:11" s="1" customFormat="1" ht="15" customHeight="1">
      <c r="B179" s="292"/>
      <c r="C179" s="269" t="s">
        <v>53</v>
      </c>
      <c r="D179" s="269"/>
      <c r="E179" s="269"/>
      <c r="F179" s="290" t="s">
        <v>1390</v>
      </c>
      <c r="G179" s="269"/>
      <c r="H179" s="269" t="s">
        <v>1462</v>
      </c>
      <c r="I179" s="269" t="s">
        <v>1392</v>
      </c>
      <c r="J179" s="269">
        <v>20</v>
      </c>
      <c r="K179" s="315"/>
    </row>
    <row r="180" spans="2:11" s="1" customFormat="1" ht="15" customHeight="1">
      <c r="B180" s="292"/>
      <c r="C180" s="269" t="s">
        <v>54</v>
      </c>
      <c r="D180" s="269"/>
      <c r="E180" s="269"/>
      <c r="F180" s="290" t="s">
        <v>1390</v>
      </c>
      <c r="G180" s="269"/>
      <c r="H180" s="269" t="s">
        <v>1463</v>
      </c>
      <c r="I180" s="269" t="s">
        <v>1392</v>
      </c>
      <c r="J180" s="269">
        <v>255</v>
      </c>
      <c r="K180" s="315"/>
    </row>
    <row r="181" spans="2:11" s="1" customFormat="1" ht="15" customHeight="1">
      <c r="B181" s="292"/>
      <c r="C181" s="269" t="s">
        <v>116</v>
      </c>
      <c r="D181" s="269"/>
      <c r="E181" s="269"/>
      <c r="F181" s="290" t="s">
        <v>1390</v>
      </c>
      <c r="G181" s="269"/>
      <c r="H181" s="269" t="s">
        <v>1354</v>
      </c>
      <c r="I181" s="269" t="s">
        <v>1392</v>
      </c>
      <c r="J181" s="269">
        <v>10</v>
      </c>
      <c r="K181" s="315"/>
    </row>
    <row r="182" spans="2:11" s="1" customFormat="1" ht="15" customHeight="1">
      <c r="B182" s="292"/>
      <c r="C182" s="269" t="s">
        <v>117</v>
      </c>
      <c r="D182" s="269"/>
      <c r="E182" s="269"/>
      <c r="F182" s="290" t="s">
        <v>1390</v>
      </c>
      <c r="G182" s="269"/>
      <c r="H182" s="269" t="s">
        <v>1464</v>
      </c>
      <c r="I182" s="269" t="s">
        <v>1425</v>
      </c>
      <c r="J182" s="269"/>
      <c r="K182" s="315"/>
    </row>
    <row r="183" spans="2:11" s="1" customFormat="1" ht="15" customHeight="1">
      <c r="B183" s="292"/>
      <c r="C183" s="269" t="s">
        <v>1465</v>
      </c>
      <c r="D183" s="269"/>
      <c r="E183" s="269"/>
      <c r="F183" s="290" t="s">
        <v>1390</v>
      </c>
      <c r="G183" s="269"/>
      <c r="H183" s="269" t="s">
        <v>1466</v>
      </c>
      <c r="I183" s="269" t="s">
        <v>1425</v>
      </c>
      <c r="J183" s="269"/>
      <c r="K183" s="315"/>
    </row>
    <row r="184" spans="2:11" s="1" customFormat="1" ht="15" customHeight="1">
      <c r="B184" s="292"/>
      <c r="C184" s="269" t="s">
        <v>1454</v>
      </c>
      <c r="D184" s="269"/>
      <c r="E184" s="269"/>
      <c r="F184" s="290" t="s">
        <v>1390</v>
      </c>
      <c r="G184" s="269"/>
      <c r="H184" s="269" t="s">
        <v>1467</v>
      </c>
      <c r="I184" s="269" t="s">
        <v>1425</v>
      </c>
      <c r="J184" s="269"/>
      <c r="K184" s="315"/>
    </row>
    <row r="185" spans="2:11" s="1" customFormat="1" ht="15" customHeight="1">
      <c r="B185" s="292"/>
      <c r="C185" s="269" t="s">
        <v>119</v>
      </c>
      <c r="D185" s="269"/>
      <c r="E185" s="269"/>
      <c r="F185" s="290" t="s">
        <v>1396</v>
      </c>
      <c r="G185" s="269"/>
      <c r="H185" s="269" t="s">
        <v>1468</v>
      </c>
      <c r="I185" s="269" t="s">
        <v>1392</v>
      </c>
      <c r="J185" s="269">
        <v>50</v>
      </c>
      <c r="K185" s="315"/>
    </row>
    <row r="186" spans="2:11" s="1" customFormat="1" ht="15" customHeight="1">
      <c r="B186" s="292"/>
      <c r="C186" s="269" t="s">
        <v>1469</v>
      </c>
      <c r="D186" s="269"/>
      <c r="E186" s="269"/>
      <c r="F186" s="290" t="s">
        <v>1396</v>
      </c>
      <c r="G186" s="269"/>
      <c r="H186" s="269" t="s">
        <v>1470</v>
      </c>
      <c r="I186" s="269" t="s">
        <v>1471</v>
      </c>
      <c r="J186" s="269"/>
      <c r="K186" s="315"/>
    </row>
    <row r="187" spans="2:11" s="1" customFormat="1" ht="15" customHeight="1">
      <c r="B187" s="292"/>
      <c r="C187" s="269" t="s">
        <v>1472</v>
      </c>
      <c r="D187" s="269"/>
      <c r="E187" s="269"/>
      <c r="F187" s="290" t="s">
        <v>1396</v>
      </c>
      <c r="G187" s="269"/>
      <c r="H187" s="269" t="s">
        <v>1473</v>
      </c>
      <c r="I187" s="269" t="s">
        <v>1471</v>
      </c>
      <c r="J187" s="269"/>
      <c r="K187" s="315"/>
    </row>
    <row r="188" spans="2:11" s="1" customFormat="1" ht="15" customHeight="1">
      <c r="B188" s="292"/>
      <c r="C188" s="269" t="s">
        <v>1474</v>
      </c>
      <c r="D188" s="269"/>
      <c r="E188" s="269"/>
      <c r="F188" s="290" t="s">
        <v>1396</v>
      </c>
      <c r="G188" s="269"/>
      <c r="H188" s="269" t="s">
        <v>1475</v>
      </c>
      <c r="I188" s="269" t="s">
        <v>1471</v>
      </c>
      <c r="J188" s="269"/>
      <c r="K188" s="315"/>
    </row>
    <row r="189" spans="2:11" s="1" customFormat="1" ht="15" customHeight="1">
      <c r="B189" s="292"/>
      <c r="C189" s="328" t="s">
        <v>1476</v>
      </c>
      <c r="D189" s="269"/>
      <c r="E189" s="269"/>
      <c r="F189" s="290" t="s">
        <v>1396</v>
      </c>
      <c r="G189" s="269"/>
      <c r="H189" s="269" t="s">
        <v>1477</v>
      </c>
      <c r="I189" s="269" t="s">
        <v>1478</v>
      </c>
      <c r="J189" s="329" t="s">
        <v>1479</v>
      </c>
      <c r="K189" s="315"/>
    </row>
    <row r="190" spans="2:11" s="1" customFormat="1" ht="15" customHeight="1">
      <c r="B190" s="292"/>
      <c r="C190" s="328" t="s">
        <v>42</v>
      </c>
      <c r="D190" s="269"/>
      <c r="E190" s="269"/>
      <c r="F190" s="290" t="s">
        <v>1390</v>
      </c>
      <c r="G190" s="269"/>
      <c r="H190" s="266" t="s">
        <v>1480</v>
      </c>
      <c r="I190" s="269" t="s">
        <v>1481</v>
      </c>
      <c r="J190" s="269"/>
      <c r="K190" s="315"/>
    </row>
    <row r="191" spans="2:11" s="1" customFormat="1" ht="15" customHeight="1">
      <c r="B191" s="292"/>
      <c r="C191" s="328" t="s">
        <v>1482</v>
      </c>
      <c r="D191" s="269"/>
      <c r="E191" s="269"/>
      <c r="F191" s="290" t="s">
        <v>1390</v>
      </c>
      <c r="G191" s="269"/>
      <c r="H191" s="269" t="s">
        <v>1483</v>
      </c>
      <c r="I191" s="269" t="s">
        <v>1425</v>
      </c>
      <c r="J191" s="269"/>
      <c r="K191" s="315"/>
    </row>
    <row r="192" spans="2:11" s="1" customFormat="1" ht="15" customHeight="1">
      <c r="B192" s="292"/>
      <c r="C192" s="328" t="s">
        <v>1484</v>
      </c>
      <c r="D192" s="269"/>
      <c r="E192" s="269"/>
      <c r="F192" s="290" t="s">
        <v>1390</v>
      </c>
      <c r="G192" s="269"/>
      <c r="H192" s="269" t="s">
        <v>1485</v>
      </c>
      <c r="I192" s="269" t="s">
        <v>1425</v>
      </c>
      <c r="J192" s="269"/>
      <c r="K192" s="315"/>
    </row>
    <row r="193" spans="2:11" s="1" customFormat="1" ht="15" customHeight="1">
      <c r="B193" s="292"/>
      <c r="C193" s="328" t="s">
        <v>1486</v>
      </c>
      <c r="D193" s="269"/>
      <c r="E193" s="269"/>
      <c r="F193" s="290" t="s">
        <v>1396</v>
      </c>
      <c r="G193" s="269"/>
      <c r="H193" s="269" t="s">
        <v>1487</v>
      </c>
      <c r="I193" s="269" t="s">
        <v>1425</v>
      </c>
      <c r="J193" s="269"/>
      <c r="K193" s="315"/>
    </row>
    <row r="194" spans="2:11" s="1" customFormat="1" ht="15" customHeight="1">
      <c r="B194" s="321"/>
      <c r="C194" s="330"/>
      <c r="D194" s="301"/>
      <c r="E194" s="301"/>
      <c r="F194" s="301"/>
      <c r="G194" s="301"/>
      <c r="H194" s="301"/>
      <c r="I194" s="301"/>
      <c r="J194" s="301"/>
      <c r="K194" s="322"/>
    </row>
    <row r="195" spans="2:11" s="1" customFormat="1" ht="18.75" customHeight="1">
      <c r="B195" s="303"/>
      <c r="C195" s="313"/>
      <c r="D195" s="313"/>
      <c r="E195" s="313"/>
      <c r="F195" s="323"/>
      <c r="G195" s="313"/>
      <c r="H195" s="313"/>
      <c r="I195" s="313"/>
      <c r="J195" s="313"/>
      <c r="K195" s="303"/>
    </row>
    <row r="196" spans="2:11" s="1" customFormat="1" ht="18.75" customHeight="1">
      <c r="B196" s="303"/>
      <c r="C196" s="313"/>
      <c r="D196" s="313"/>
      <c r="E196" s="313"/>
      <c r="F196" s="323"/>
      <c r="G196" s="313"/>
      <c r="H196" s="313"/>
      <c r="I196" s="313"/>
      <c r="J196" s="313"/>
      <c r="K196" s="303"/>
    </row>
    <row r="197" spans="2:11" s="1" customFormat="1" ht="18.75" customHeight="1">
      <c r="B197" s="276"/>
      <c r="C197" s="276"/>
      <c r="D197" s="276"/>
      <c r="E197" s="276"/>
      <c r="F197" s="276"/>
      <c r="G197" s="276"/>
      <c r="H197" s="276"/>
      <c r="I197" s="276"/>
      <c r="J197" s="276"/>
      <c r="K197" s="276"/>
    </row>
    <row r="198" spans="2:11" s="1" customFormat="1" ht="13.5">
      <c r="B198" s="258"/>
      <c r="C198" s="259"/>
      <c r="D198" s="259"/>
      <c r="E198" s="259"/>
      <c r="F198" s="259"/>
      <c r="G198" s="259"/>
      <c r="H198" s="259"/>
      <c r="I198" s="259"/>
      <c r="J198" s="259"/>
      <c r="K198" s="260"/>
    </row>
    <row r="199" spans="2:11" s="1" customFormat="1" ht="21">
      <c r="B199" s="261"/>
      <c r="C199" s="389" t="s">
        <v>1488</v>
      </c>
      <c r="D199" s="389"/>
      <c r="E199" s="389"/>
      <c r="F199" s="389"/>
      <c r="G199" s="389"/>
      <c r="H199" s="389"/>
      <c r="I199" s="389"/>
      <c r="J199" s="389"/>
      <c r="K199" s="262"/>
    </row>
    <row r="200" spans="2:11" s="1" customFormat="1" ht="25.5" customHeight="1">
      <c r="B200" s="261"/>
      <c r="C200" s="331" t="s">
        <v>1489</v>
      </c>
      <c r="D200" s="331"/>
      <c r="E200" s="331"/>
      <c r="F200" s="331" t="s">
        <v>1490</v>
      </c>
      <c r="G200" s="332"/>
      <c r="H200" s="390" t="s">
        <v>1491</v>
      </c>
      <c r="I200" s="390"/>
      <c r="J200" s="390"/>
      <c r="K200" s="262"/>
    </row>
    <row r="201" spans="2:11" s="1" customFormat="1" ht="5.25" customHeight="1">
      <c r="B201" s="292"/>
      <c r="C201" s="287"/>
      <c r="D201" s="287"/>
      <c r="E201" s="287"/>
      <c r="F201" s="287"/>
      <c r="G201" s="313"/>
      <c r="H201" s="287"/>
      <c r="I201" s="287"/>
      <c r="J201" s="287"/>
      <c r="K201" s="315"/>
    </row>
    <row r="202" spans="2:11" s="1" customFormat="1" ht="15" customHeight="1">
      <c r="B202" s="292"/>
      <c r="C202" s="269" t="s">
        <v>1481</v>
      </c>
      <c r="D202" s="269"/>
      <c r="E202" s="269"/>
      <c r="F202" s="290" t="s">
        <v>43</v>
      </c>
      <c r="G202" s="269"/>
      <c r="H202" s="391" t="s">
        <v>1492</v>
      </c>
      <c r="I202" s="391"/>
      <c r="J202" s="391"/>
      <c r="K202" s="315"/>
    </row>
    <row r="203" spans="2:11" s="1" customFormat="1" ht="15" customHeight="1">
      <c r="B203" s="292"/>
      <c r="C203" s="269"/>
      <c r="D203" s="269"/>
      <c r="E203" s="269"/>
      <c r="F203" s="290" t="s">
        <v>44</v>
      </c>
      <c r="G203" s="269"/>
      <c r="H203" s="391" t="s">
        <v>1493</v>
      </c>
      <c r="I203" s="391"/>
      <c r="J203" s="391"/>
      <c r="K203" s="315"/>
    </row>
    <row r="204" spans="2:11" s="1" customFormat="1" ht="15" customHeight="1">
      <c r="B204" s="292"/>
      <c r="C204" s="269"/>
      <c r="D204" s="269"/>
      <c r="E204" s="269"/>
      <c r="F204" s="290" t="s">
        <v>47</v>
      </c>
      <c r="G204" s="269"/>
      <c r="H204" s="391" t="s">
        <v>1494</v>
      </c>
      <c r="I204" s="391"/>
      <c r="J204" s="391"/>
      <c r="K204" s="315"/>
    </row>
    <row r="205" spans="2:11" s="1" customFormat="1" ht="15" customHeight="1">
      <c r="B205" s="292"/>
      <c r="C205" s="269"/>
      <c r="D205" s="269"/>
      <c r="E205" s="269"/>
      <c r="F205" s="290" t="s">
        <v>45</v>
      </c>
      <c r="G205" s="269"/>
      <c r="H205" s="391" t="s">
        <v>1495</v>
      </c>
      <c r="I205" s="391"/>
      <c r="J205" s="391"/>
      <c r="K205" s="315"/>
    </row>
    <row r="206" spans="2:11" s="1" customFormat="1" ht="15" customHeight="1">
      <c r="B206" s="292"/>
      <c r="C206" s="269"/>
      <c r="D206" s="269"/>
      <c r="E206" s="269"/>
      <c r="F206" s="290" t="s">
        <v>46</v>
      </c>
      <c r="G206" s="269"/>
      <c r="H206" s="391" t="s">
        <v>1496</v>
      </c>
      <c r="I206" s="391"/>
      <c r="J206" s="391"/>
      <c r="K206" s="315"/>
    </row>
    <row r="207" spans="2:11" s="1" customFormat="1" ht="15" customHeight="1">
      <c r="B207" s="292"/>
      <c r="C207" s="269"/>
      <c r="D207" s="269"/>
      <c r="E207" s="269"/>
      <c r="F207" s="290"/>
      <c r="G207" s="269"/>
      <c r="H207" s="269"/>
      <c r="I207" s="269"/>
      <c r="J207" s="269"/>
      <c r="K207" s="315"/>
    </row>
    <row r="208" spans="2:11" s="1" customFormat="1" ht="15" customHeight="1">
      <c r="B208" s="292"/>
      <c r="C208" s="269" t="s">
        <v>1437</v>
      </c>
      <c r="D208" s="269"/>
      <c r="E208" s="269"/>
      <c r="F208" s="290" t="s">
        <v>79</v>
      </c>
      <c r="G208" s="269"/>
      <c r="H208" s="391" t="s">
        <v>1497</v>
      </c>
      <c r="I208" s="391"/>
      <c r="J208" s="391"/>
      <c r="K208" s="315"/>
    </row>
    <row r="209" spans="2:11" s="1" customFormat="1" ht="15" customHeight="1">
      <c r="B209" s="292"/>
      <c r="C209" s="269"/>
      <c r="D209" s="269"/>
      <c r="E209" s="269"/>
      <c r="F209" s="290" t="s">
        <v>1334</v>
      </c>
      <c r="G209" s="269"/>
      <c r="H209" s="391" t="s">
        <v>1335</v>
      </c>
      <c r="I209" s="391"/>
      <c r="J209" s="391"/>
      <c r="K209" s="315"/>
    </row>
    <row r="210" spans="2:11" s="1" customFormat="1" ht="15" customHeight="1">
      <c r="B210" s="292"/>
      <c r="C210" s="269"/>
      <c r="D210" s="269"/>
      <c r="E210" s="269"/>
      <c r="F210" s="290" t="s">
        <v>1332</v>
      </c>
      <c r="G210" s="269"/>
      <c r="H210" s="391" t="s">
        <v>1498</v>
      </c>
      <c r="I210" s="391"/>
      <c r="J210" s="391"/>
      <c r="K210" s="315"/>
    </row>
    <row r="211" spans="2:11" s="1" customFormat="1" ht="15" customHeight="1">
      <c r="B211" s="333"/>
      <c r="C211" s="269"/>
      <c r="D211" s="269"/>
      <c r="E211" s="269"/>
      <c r="F211" s="290" t="s">
        <v>1336</v>
      </c>
      <c r="G211" s="328"/>
      <c r="H211" s="392" t="s">
        <v>1337</v>
      </c>
      <c r="I211" s="392"/>
      <c r="J211" s="392"/>
      <c r="K211" s="334"/>
    </row>
    <row r="212" spans="2:11" s="1" customFormat="1" ht="15" customHeight="1">
      <c r="B212" s="333"/>
      <c r="C212" s="269"/>
      <c r="D212" s="269"/>
      <c r="E212" s="269"/>
      <c r="F212" s="290" t="s">
        <v>1043</v>
      </c>
      <c r="G212" s="328"/>
      <c r="H212" s="392" t="s">
        <v>1499</v>
      </c>
      <c r="I212" s="392"/>
      <c r="J212" s="392"/>
      <c r="K212" s="334"/>
    </row>
    <row r="213" spans="2:11" s="1" customFormat="1" ht="15" customHeight="1">
      <c r="B213" s="333"/>
      <c r="C213" s="269"/>
      <c r="D213" s="269"/>
      <c r="E213" s="269"/>
      <c r="F213" s="290"/>
      <c r="G213" s="328"/>
      <c r="H213" s="319"/>
      <c r="I213" s="319"/>
      <c r="J213" s="319"/>
      <c r="K213" s="334"/>
    </row>
    <row r="214" spans="2:11" s="1" customFormat="1" ht="15" customHeight="1">
      <c r="B214" s="333"/>
      <c r="C214" s="269" t="s">
        <v>1461</v>
      </c>
      <c r="D214" s="269"/>
      <c r="E214" s="269"/>
      <c r="F214" s="290">
        <v>1</v>
      </c>
      <c r="G214" s="328"/>
      <c r="H214" s="392" t="s">
        <v>1500</v>
      </c>
      <c r="I214" s="392"/>
      <c r="J214" s="392"/>
      <c r="K214" s="334"/>
    </row>
    <row r="215" spans="2:11" s="1" customFormat="1" ht="15" customHeight="1">
      <c r="B215" s="333"/>
      <c r="C215" s="269"/>
      <c r="D215" s="269"/>
      <c r="E215" s="269"/>
      <c r="F215" s="290">
        <v>2</v>
      </c>
      <c r="G215" s="328"/>
      <c r="H215" s="392" t="s">
        <v>1501</v>
      </c>
      <c r="I215" s="392"/>
      <c r="J215" s="392"/>
      <c r="K215" s="334"/>
    </row>
    <row r="216" spans="2:11" s="1" customFormat="1" ht="15" customHeight="1">
      <c r="B216" s="333"/>
      <c r="C216" s="269"/>
      <c r="D216" s="269"/>
      <c r="E216" s="269"/>
      <c r="F216" s="290">
        <v>3</v>
      </c>
      <c r="G216" s="328"/>
      <c r="H216" s="392" t="s">
        <v>1502</v>
      </c>
      <c r="I216" s="392"/>
      <c r="J216" s="392"/>
      <c r="K216" s="334"/>
    </row>
    <row r="217" spans="2:11" s="1" customFormat="1" ht="15" customHeight="1">
      <c r="B217" s="333"/>
      <c r="C217" s="269"/>
      <c r="D217" s="269"/>
      <c r="E217" s="269"/>
      <c r="F217" s="290">
        <v>4</v>
      </c>
      <c r="G217" s="328"/>
      <c r="H217" s="392" t="s">
        <v>1503</v>
      </c>
      <c r="I217" s="392"/>
      <c r="J217" s="392"/>
      <c r="K217" s="334"/>
    </row>
    <row r="218" spans="2:11" s="1" customFormat="1" ht="12.75" customHeight="1">
      <c r="B218" s="335"/>
      <c r="C218" s="336"/>
      <c r="D218" s="336"/>
      <c r="E218" s="336"/>
      <c r="F218" s="336"/>
      <c r="G218" s="336"/>
      <c r="H218" s="336"/>
      <c r="I218" s="336"/>
      <c r="J218" s="336"/>
      <c r="K218" s="337"/>
    </row>
  </sheetData>
  <sheetProtection formatCells="0" formatColumns="0" formatRows="0" insertColumns="0" insertRows="0" insertHyperlinks="0" deleteColumns="0" deleteRows="0" sort="0" autoFilter="0" pivotTables="0"/>
  <mergeCells count="77">
    <mergeCell ref="G44:J44"/>
    <mergeCell ref="G45:J45"/>
    <mergeCell ref="C3:J3"/>
    <mergeCell ref="C4:J4"/>
    <mergeCell ref="C6:J6"/>
    <mergeCell ref="C7:J7"/>
    <mergeCell ref="G39:J39"/>
    <mergeCell ref="G40:J40"/>
    <mergeCell ref="G41:J41"/>
    <mergeCell ref="G42:J42"/>
    <mergeCell ref="G43:J43"/>
    <mergeCell ref="D34:J34"/>
    <mergeCell ref="D35:J35"/>
    <mergeCell ref="G36:J36"/>
    <mergeCell ref="G37:J37"/>
    <mergeCell ref="G38:J38"/>
    <mergeCell ref="D27:J27"/>
    <mergeCell ref="D28:J28"/>
    <mergeCell ref="D30:J30"/>
    <mergeCell ref="D31:J31"/>
    <mergeCell ref="D33:J33"/>
    <mergeCell ref="D70:J70"/>
    <mergeCell ref="C75:J75"/>
    <mergeCell ref="C9:J9"/>
    <mergeCell ref="D10:J10"/>
    <mergeCell ref="D11:J11"/>
    <mergeCell ref="D15:J15"/>
    <mergeCell ref="D16:J16"/>
    <mergeCell ref="D17:J17"/>
    <mergeCell ref="F18:J18"/>
    <mergeCell ref="F19:J19"/>
    <mergeCell ref="F20:J20"/>
    <mergeCell ref="F21:J21"/>
    <mergeCell ref="F22:J22"/>
    <mergeCell ref="F23:J23"/>
    <mergeCell ref="C25:J25"/>
    <mergeCell ref="C26:J26"/>
    <mergeCell ref="D65:J65"/>
    <mergeCell ref="D66:J66"/>
    <mergeCell ref="D67:J67"/>
    <mergeCell ref="D68:J68"/>
    <mergeCell ref="D69:J69"/>
    <mergeCell ref="D59:J59"/>
    <mergeCell ref="D60:J60"/>
    <mergeCell ref="D61:J61"/>
    <mergeCell ref="D62:J62"/>
    <mergeCell ref="D63:J63"/>
    <mergeCell ref="C52:J52"/>
    <mergeCell ref="C54:J54"/>
    <mergeCell ref="C55:J55"/>
    <mergeCell ref="C57:J57"/>
    <mergeCell ref="D58:J58"/>
    <mergeCell ref="D47:J47"/>
    <mergeCell ref="E48:J48"/>
    <mergeCell ref="E49:J49"/>
    <mergeCell ref="E50:J50"/>
    <mergeCell ref="D51:J51"/>
    <mergeCell ref="H212:J212"/>
    <mergeCell ref="H214:J214"/>
    <mergeCell ref="H215:J215"/>
    <mergeCell ref="H216:J216"/>
    <mergeCell ref="H217:J217"/>
    <mergeCell ref="H206:J206"/>
    <mergeCell ref="H208:J208"/>
    <mergeCell ref="H209:J209"/>
    <mergeCell ref="H210:J210"/>
    <mergeCell ref="H211:J211"/>
    <mergeCell ref="H200:J200"/>
    <mergeCell ref="H202:J202"/>
    <mergeCell ref="H203:J203"/>
    <mergeCell ref="H204:J204"/>
    <mergeCell ref="H205:J205"/>
    <mergeCell ref="C102:J102"/>
    <mergeCell ref="C122:J122"/>
    <mergeCell ref="C147:J147"/>
    <mergeCell ref="C165:J165"/>
    <mergeCell ref="C199:J199"/>
  </mergeCells>
  <pageMargins left="0.59027779999999996" right="0.59027779999999996" top="0.59027779999999996" bottom="0.59027779999999996" header="0" footer="0"/>
  <pageSetup paperSize="9" scale="77"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5</vt:i4>
      </vt:variant>
      <vt:variant>
        <vt:lpstr>Pojmenované oblasti</vt:lpstr>
      </vt:variant>
      <vt:variant>
        <vt:i4>7</vt:i4>
      </vt:variant>
    </vt:vector>
  </HeadingPairs>
  <TitlesOfParts>
    <vt:vector size="12" baseType="lpstr">
      <vt:lpstr>Rekapitulace stavby</vt:lpstr>
      <vt:lpstr>01 - Stavební část + ZTI</vt:lpstr>
      <vt:lpstr>02 - VYT + VZT</vt:lpstr>
      <vt:lpstr>03 - Elektroinstalace</vt:lpstr>
      <vt:lpstr>Pokyny pro vyplnění</vt:lpstr>
      <vt:lpstr>'01 - Stavební část + ZTI'!Názvy_tisku</vt:lpstr>
      <vt:lpstr>'02 - VYT + VZT'!Názvy_tisku</vt:lpstr>
      <vt:lpstr>'Rekapitulace stavby'!Názvy_tisku</vt:lpstr>
      <vt:lpstr>'01 - Stavební část + ZTI'!Oblast_tisku</vt:lpstr>
      <vt:lpstr>'02 - VYT + VZT'!Oblast_tisku</vt:lpstr>
      <vt:lpstr>'Pokyny pro vyplnění'!Oblast_tisku</vt:lpstr>
      <vt:lpstr>'Rekapitulace stavby'!Oblast_tisku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DESKTOP-473U3HR\Michal</dc:creator>
  <cp:lastModifiedBy>Michal</cp:lastModifiedBy>
  <dcterms:created xsi:type="dcterms:W3CDTF">2021-09-08T14:59:59Z</dcterms:created>
  <dcterms:modified xsi:type="dcterms:W3CDTF">2021-09-08T15:02:56Z</dcterms:modified>
</cp:coreProperties>
</file>